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natal\Downloads\"/>
    </mc:Choice>
  </mc:AlternateContent>
  <xr:revisionPtr revIDLastSave="0" documentId="13_ncr:1_{9F4A21F5-62D9-4D32-A689-07F39422139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Hoja de cálculo" sheetId="12" r:id="rId1"/>
    <sheet name="Ejercicio 1" sheetId="1" r:id="rId2"/>
    <sheet name="Ejercicio 2" sheetId="10" r:id="rId3"/>
    <sheet name="Ejercicio 3" sheetId="3" r:id="rId4"/>
    <sheet name="Ejercicio 4" sheetId="11" r:id="rId5"/>
    <sheet name="Solución 1" sheetId="17" r:id="rId6"/>
    <sheet name="Solución 2" sheetId="18" r:id="rId7"/>
    <sheet name="Solución 3" sheetId="19" r:id="rId8"/>
    <sheet name="Solución 4" sheetId="2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2" i="20" l="1"/>
  <c r="L30" i="20" s="1"/>
  <c r="G92" i="20"/>
  <c r="H92" i="20"/>
  <c r="F71" i="20"/>
  <c r="G71" i="20"/>
  <c r="H71" i="20"/>
  <c r="I71" i="20" s="1"/>
  <c r="F72" i="20"/>
  <c r="G72" i="20"/>
  <c r="H72" i="20"/>
  <c r="I72" i="20" s="1"/>
  <c r="F73" i="20"/>
  <c r="G73" i="20"/>
  <c r="H73" i="20"/>
  <c r="F74" i="20"/>
  <c r="G74" i="20"/>
  <c r="H74" i="20"/>
  <c r="F75" i="20"/>
  <c r="G75" i="20"/>
  <c r="H75" i="20"/>
  <c r="F76" i="20"/>
  <c r="G76" i="20"/>
  <c r="H76" i="20"/>
  <c r="F77" i="20"/>
  <c r="G77" i="20"/>
  <c r="H77" i="20"/>
  <c r="I77" i="20" s="1"/>
  <c r="F78" i="20"/>
  <c r="G78" i="20"/>
  <c r="H78" i="20"/>
  <c r="F79" i="20"/>
  <c r="G79" i="20"/>
  <c r="H79" i="20"/>
  <c r="F80" i="20"/>
  <c r="G80" i="20"/>
  <c r="H80" i="20"/>
  <c r="F81" i="20"/>
  <c r="G81" i="20"/>
  <c r="H81" i="20"/>
  <c r="F82" i="20"/>
  <c r="G82" i="20"/>
  <c r="H82" i="20"/>
  <c r="I82" i="20" s="1"/>
  <c r="F83" i="20"/>
  <c r="G83" i="20"/>
  <c r="H83" i="20"/>
  <c r="I83" i="20" s="1"/>
  <c r="F84" i="20"/>
  <c r="G84" i="20"/>
  <c r="H84" i="20"/>
  <c r="I84" i="20" s="1"/>
  <c r="F85" i="20"/>
  <c r="G85" i="20"/>
  <c r="H85" i="20"/>
  <c r="F86" i="20"/>
  <c r="G86" i="20"/>
  <c r="H86" i="20"/>
  <c r="F87" i="20"/>
  <c r="G87" i="20"/>
  <c r="H87" i="20"/>
  <c r="F88" i="20"/>
  <c r="G88" i="20"/>
  <c r="H88" i="20"/>
  <c r="I88" i="20" s="1"/>
  <c r="F89" i="20"/>
  <c r="G89" i="20"/>
  <c r="H89" i="20"/>
  <c r="I89" i="20" s="1"/>
  <c r="G70" i="20"/>
  <c r="H70" i="20"/>
  <c r="I70" i="20" s="1"/>
  <c r="F70" i="20"/>
  <c r="G65" i="20"/>
  <c r="F65" i="20"/>
  <c r="H65" i="20"/>
  <c r="F44" i="20"/>
  <c r="G44" i="20"/>
  <c r="H44" i="20"/>
  <c r="F45" i="20"/>
  <c r="G45" i="20"/>
  <c r="H45" i="20"/>
  <c r="F46" i="20"/>
  <c r="G46" i="20"/>
  <c r="H46" i="20"/>
  <c r="F47" i="20"/>
  <c r="G47" i="20"/>
  <c r="H47" i="20"/>
  <c r="F48" i="20"/>
  <c r="G48" i="20"/>
  <c r="H48" i="20"/>
  <c r="F49" i="20"/>
  <c r="G49" i="20"/>
  <c r="H49" i="20"/>
  <c r="F50" i="20"/>
  <c r="G50" i="20"/>
  <c r="H50" i="20"/>
  <c r="I50" i="20" s="1"/>
  <c r="F51" i="20"/>
  <c r="G51" i="20"/>
  <c r="H51" i="20"/>
  <c r="I51" i="20" s="1"/>
  <c r="F52" i="20"/>
  <c r="G52" i="20"/>
  <c r="H52" i="20"/>
  <c r="F53" i="20"/>
  <c r="G53" i="20"/>
  <c r="H53" i="20"/>
  <c r="F54" i="20"/>
  <c r="G54" i="20"/>
  <c r="H54" i="20"/>
  <c r="F55" i="20"/>
  <c r="G55" i="20"/>
  <c r="H55" i="20"/>
  <c r="F56" i="20"/>
  <c r="G56" i="20"/>
  <c r="H56" i="20"/>
  <c r="I56" i="20" s="1"/>
  <c r="F57" i="20"/>
  <c r="G57" i="20"/>
  <c r="H57" i="20"/>
  <c r="I57" i="20" s="1"/>
  <c r="F58" i="20"/>
  <c r="G58" i="20"/>
  <c r="H58" i="20"/>
  <c r="I58" i="20" s="1"/>
  <c r="F59" i="20"/>
  <c r="G59" i="20"/>
  <c r="H59" i="20"/>
  <c r="F60" i="20"/>
  <c r="G60" i="20"/>
  <c r="H60" i="20"/>
  <c r="F61" i="20"/>
  <c r="G61" i="20"/>
  <c r="H61" i="20"/>
  <c r="I61" i="20" s="1"/>
  <c r="F62" i="20"/>
  <c r="G62" i="20"/>
  <c r="H62" i="20"/>
  <c r="I62" i="20" s="1"/>
  <c r="G43" i="20"/>
  <c r="H43" i="20"/>
  <c r="F43" i="20"/>
  <c r="H38" i="20"/>
  <c r="G38" i="20"/>
  <c r="M28" i="20"/>
  <c r="N28" i="20"/>
  <c r="F38" i="20"/>
  <c r="I43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16" i="20"/>
  <c r="F17" i="20"/>
  <c r="G17" i="20"/>
  <c r="H17" i="20"/>
  <c r="F18" i="20"/>
  <c r="G18" i="20"/>
  <c r="H18" i="20"/>
  <c r="F19" i="20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G16" i="20"/>
  <c r="H16" i="20"/>
  <c r="F16" i="20"/>
  <c r="L30" i="19"/>
  <c r="L31" i="19"/>
  <c r="L32" i="19"/>
  <c r="L33" i="19"/>
  <c r="M33" i="19" s="1"/>
  <c r="L34" i="19"/>
  <c r="L35" i="19"/>
  <c r="L36" i="19"/>
  <c r="L37" i="19"/>
  <c r="L38" i="19"/>
  <c r="L39" i="19"/>
  <c r="L40" i="19"/>
  <c r="M40" i="19" s="1"/>
  <c r="L41" i="19"/>
  <c r="M41" i="19" s="1"/>
  <c r="L42" i="19"/>
  <c r="M42" i="19" s="1"/>
  <c r="L43" i="19"/>
  <c r="M43" i="19" s="1"/>
  <c r="L44" i="19"/>
  <c r="M44" i="19" s="1"/>
  <c r="L45" i="19"/>
  <c r="M45" i="19" s="1"/>
  <c r="L46" i="19"/>
  <c r="M46" i="19" s="1"/>
  <c r="L47" i="19"/>
  <c r="M47" i="19" s="1"/>
  <c r="L48" i="19"/>
  <c r="L49" i="19"/>
  <c r="L50" i="19"/>
  <c r="M50" i="19" s="1"/>
  <c r="L51" i="19"/>
  <c r="M51" i="19" s="1"/>
  <c r="L52" i="19"/>
  <c r="L29" i="19"/>
  <c r="M29" i="19" s="1"/>
  <c r="C31" i="19"/>
  <c r="D31" i="19" s="1"/>
  <c r="C30" i="19"/>
  <c r="F25" i="19"/>
  <c r="F26" i="19"/>
  <c r="G26" i="19" s="1"/>
  <c r="F27" i="19"/>
  <c r="G27" i="19" s="1"/>
  <c r="F24" i="19"/>
  <c r="E25" i="19"/>
  <c r="E26" i="19"/>
  <c r="E27" i="19"/>
  <c r="E24" i="19"/>
  <c r="J61" i="18"/>
  <c r="J60" i="18"/>
  <c r="K61" i="18" s="1"/>
  <c r="J59" i="18"/>
  <c r="L53" i="18"/>
  <c r="K53" i="18"/>
  <c r="J53" i="18"/>
  <c r="L15" i="18"/>
  <c r="L16" i="18"/>
  <c r="L17" i="18"/>
  <c r="L18" i="18"/>
  <c r="L19" i="18"/>
  <c r="L20" i="18"/>
  <c r="L21" i="18"/>
  <c r="L22" i="18"/>
  <c r="L23" i="18"/>
  <c r="L24" i="18"/>
  <c r="M24" i="18" s="1"/>
  <c r="L25" i="18"/>
  <c r="M25" i="18" s="1"/>
  <c r="L26" i="18"/>
  <c r="M26" i="18" s="1"/>
  <c r="L27" i="18"/>
  <c r="M27" i="18" s="1"/>
  <c r="L28" i="18"/>
  <c r="M28" i="18" s="1"/>
  <c r="L29" i="18"/>
  <c r="M29" i="18" s="1"/>
  <c r="L30" i="18"/>
  <c r="M30" i="18" s="1"/>
  <c r="L31" i="18"/>
  <c r="M31" i="18" s="1"/>
  <c r="L32" i="18"/>
  <c r="L33" i="18"/>
  <c r="L34" i="18"/>
  <c r="L35" i="18"/>
  <c r="M35" i="18" s="1"/>
  <c r="L36" i="18"/>
  <c r="M36" i="18" s="1"/>
  <c r="L37" i="18"/>
  <c r="L38" i="18"/>
  <c r="L39" i="18"/>
  <c r="L40" i="18"/>
  <c r="L41" i="18"/>
  <c r="L42" i="18"/>
  <c r="L43" i="18"/>
  <c r="L44" i="18"/>
  <c r="L45" i="18"/>
  <c r="L46" i="18"/>
  <c r="M46" i="18" s="1"/>
  <c r="L47" i="18"/>
  <c r="M47" i="18" s="1"/>
  <c r="L48" i="18"/>
  <c r="M48" i="18" s="1"/>
  <c r="L49" i="18"/>
  <c r="M49" i="18" s="1"/>
  <c r="L50" i="18"/>
  <c r="M50" i="18" s="1"/>
  <c r="L51" i="18"/>
  <c r="M51" i="18" s="1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J25" i="18"/>
  <c r="J26" i="18"/>
  <c r="J27" i="18"/>
  <c r="J28" i="18"/>
  <c r="J29" i="18"/>
  <c r="J30" i="18"/>
  <c r="J31" i="18"/>
  <c r="J32" i="18"/>
  <c r="J33" i="18"/>
  <c r="J34" i="18"/>
  <c r="J47" i="18"/>
  <c r="J48" i="18"/>
  <c r="J49" i="18"/>
  <c r="J50" i="18"/>
  <c r="J51" i="18"/>
  <c r="J14" i="18"/>
  <c r="H15" i="18"/>
  <c r="J15" i="18" s="1"/>
  <c r="H16" i="18"/>
  <c r="J16" i="18" s="1"/>
  <c r="H17" i="18"/>
  <c r="J17" i="18" s="1"/>
  <c r="H18" i="18"/>
  <c r="J18" i="18" s="1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J35" i="18" s="1"/>
  <c r="H36" i="18"/>
  <c r="J36" i="18" s="1"/>
  <c r="H37" i="18"/>
  <c r="J37" i="18" s="1"/>
  <c r="H38" i="18"/>
  <c r="J38" i="18" s="1"/>
  <c r="H39" i="18"/>
  <c r="J39" i="18" s="1"/>
  <c r="H40" i="18"/>
  <c r="J40" i="18" s="1"/>
  <c r="H41" i="18"/>
  <c r="H42" i="18"/>
  <c r="H43" i="18"/>
  <c r="H44" i="18"/>
  <c r="H45" i="18"/>
  <c r="H46" i="18"/>
  <c r="H47" i="18"/>
  <c r="H48" i="18"/>
  <c r="H49" i="18"/>
  <c r="H50" i="18"/>
  <c r="H51" i="18"/>
  <c r="H14" i="18"/>
  <c r="F15" i="18"/>
  <c r="F16" i="18"/>
  <c r="F17" i="18"/>
  <c r="F18" i="18"/>
  <c r="F19" i="18"/>
  <c r="J19" i="18" s="1"/>
  <c r="F20" i="18"/>
  <c r="J20" i="18" s="1"/>
  <c r="F21" i="18"/>
  <c r="J21" i="18" s="1"/>
  <c r="F22" i="18"/>
  <c r="J22" i="18" s="1"/>
  <c r="F23" i="18"/>
  <c r="J23" i="18" s="1"/>
  <c r="F24" i="18"/>
  <c r="J24" i="18" s="1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J41" i="18" s="1"/>
  <c r="F42" i="18"/>
  <c r="J42" i="18" s="1"/>
  <c r="F43" i="18"/>
  <c r="J43" i="18" s="1"/>
  <c r="F44" i="18"/>
  <c r="J44" i="18" s="1"/>
  <c r="F45" i="18"/>
  <c r="J45" i="18" s="1"/>
  <c r="F46" i="18"/>
  <c r="J46" i="18" s="1"/>
  <c r="F47" i="18"/>
  <c r="F48" i="18"/>
  <c r="F49" i="18"/>
  <c r="F50" i="18"/>
  <c r="F51" i="18"/>
  <c r="F14" i="18"/>
  <c r="E28" i="17"/>
  <c r="F28" i="17" s="1"/>
  <c r="E34" i="17"/>
  <c r="E40" i="17"/>
  <c r="R16" i="17" s="1"/>
  <c r="E37" i="17"/>
  <c r="E31" i="17"/>
  <c r="M19" i="17" s="1"/>
  <c r="E25" i="17"/>
  <c r="M13" i="17" s="1"/>
  <c r="E22" i="17"/>
  <c r="E19" i="17"/>
  <c r="F19" i="17" s="1"/>
  <c r="E16" i="17"/>
  <c r="E13" i="17"/>
  <c r="F13" i="17" s="1"/>
  <c r="I87" i="20"/>
  <c r="I86" i="20"/>
  <c r="I85" i="20"/>
  <c r="I81" i="20"/>
  <c r="I80" i="20"/>
  <c r="I79" i="20"/>
  <c r="I78" i="20"/>
  <c r="I76" i="20"/>
  <c r="I75" i="20"/>
  <c r="I74" i="20"/>
  <c r="I73" i="20"/>
  <c r="I60" i="20"/>
  <c r="I59" i="20"/>
  <c r="I55" i="20"/>
  <c r="I54" i="20"/>
  <c r="I53" i="20"/>
  <c r="I52" i="20"/>
  <c r="I49" i="20"/>
  <c r="I48" i="20"/>
  <c r="I47" i="20"/>
  <c r="I46" i="20"/>
  <c r="I45" i="20"/>
  <c r="I44" i="20"/>
  <c r="I43" i="20"/>
  <c r="N30" i="20"/>
  <c r="M30" i="20"/>
  <c r="N29" i="20"/>
  <c r="M29" i="20"/>
  <c r="L29" i="20"/>
  <c r="L28" i="20"/>
  <c r="M52" i="19"/>
  <c r="M49" i="19"/>
  <c r="M48" i="19"/>
  <c r="AJ40" i="19"/>
  <c r="AJ39" i="19"/>
  <c r="M39" i="19"/>
  <c r="AJ38" i="19"/>
  <c r="M38" i="19"/>
  <c r="AJ37" i="19"/>
  <c r="M37" i="19"/>
  <c r="AJ36" i="19"/>
  <c r="M36" i="19"/>
  <c r="AJ35" i="19"/>
  <c r="M35" i="19"/>
  <c r="AJ34" i="19"/>
  <c r="M34" i="19"/>
  <c r="AJ33" i="19"/>
  <c r="AJ32" i="19"/>
  <c r="M32" i="19"/>
  <c r="AJ31" i="19"/>
  <c r="Y31" i="19"/>
  <c r="X31" i="19"/>
  <c r="W31" i="19"/>
  <c r="V31" i="19"/>
  <c r="U31" i="19"/>
  <c r="T31" i="19"/>
  <c r="M31" i="19"/>
  <c r="AJ30" i="19"/>
  <c r="Y30" i="19"/>
  <c r="X30" i="19"/>
  <c r="W30" i="19"/>
  <c r="V30" i="19"/>
  <c r="U30" i="19"/>
  <c r="T30" i="19"/>
  <c r="M30" i="19"/>
  <c r="D30" i="19"/>
  <c r="AJ29" i="19"/>
  <c r="Y29" i="19"/>
  <c r="X29" i="19"/>
  <c r="W29" i="19"/>
  <c r="V29" i="19"/>
  <c r="U29" i="19"/>
  <c r="T29" i="19"/>
  <c r="Y28" i="19"/>
  <c r="X28" i="19"/>
  <c r="W28" i="19"/>
  <c r="V28" i="19"/>
  <c r="U28" i="19"/>
  <c r="T28" i="19"/>
  <c r="P28" i="19"/>
  <c r="G25" i="19"/>
  <c r="G24" i="19"/>
  <c r="J66" i="18"/>
  <c r="M45" i="18"/>
  <c r="M44" i="18"/>
  <c r="M43" i="18"/>
  <c r="M42" i="18"/>
  <c r="M41" i="18"/>
  <c r="M40" i="18"/>
  <c r="M39" i="18"/>
  <c r="M38" i="18"/>
  <c r="M37" i="18"/>
  <c r="M34" i="18"/>
  <c r="M33" i="18"/>
  <c r="M32" i="18"/>
  <c r="M23" i="18"/>
  <c r="M22" i="18"/>
  <c r="M21" i="18"/>
  <c r="M20" i="18"/>
  <c r="M19" i="18"/>
  <c r="M18" i="18"/>
  <c r="M17" i="18"/>
  <c r="M16" i="18"/>
  <c r="M15" i="18"/>
  <c r="F37" i="17"/>
  <c r="F34" i="17"/>
  <c r="F31" i="17"/>
  <c r="F25" i="17"/>
  <c r="M22" i="17"/>
  <c r="F22" i="17"/>
  <c r="F16" i="17"/>
  <c r="R13" i="17"/>
  <c r="AJ29" i="3"/>
  <c r="K14" i="18" l="1"/>
  <c r="M16" i="17"/>
  <c r="F40" i="17"/>
  <c r="L14" i="18" l="1"/>
  <c r="M14" i="18" s="1"/>
  <c r="F40" i="1" l="1"/>
  <c r="F37" i="1"/>
  <c r="F34" i="1"/>
  <c r="F31" i="1"/>
  <c r="F28" i="1"/>
  <c r="F25" i="1"/>
  <c r="AJ30" i="3" l="1"/>
  <c r="AJ31" i="3"/>
  <c r="AJ32" i="3"/>
  <c r="AJ33" i="3"/>
  <c r="AJ34" i="3"/>
  <c r="AJ35" i="3"/>
  <c r="AJ36" i="3"/>
  <c r="AJ37" i="3"/>
  <c r="AJ38" i="3"/>
  <c r="AJ39" i="3"/>
  <c r="AJ40" i="3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N30" i="11"/>
  <c r="M30" i="11"/>
  <c r="L30" i="11"/>
  <c r="L29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M29" i="11"/>
  <c r="M28" i="11"/>
  <c r="L28" i="11"/>
  <c r="M50" i="10"/>
  <c r="M46" i="10"/>
  <c r="M42" i="10"/>
  <c r="M38" i="10"/>
  <c r="M34" i="10"/>
  <c r="M30" i="10"/>
  <c r="M26" i="10"/>
  <c r="M22" i="10"/>
  <c r="M18" i="10"/>
  <c r="T28" i="3"/>
  <c r="U28" i="3"/>
  <c r="V28" i="3"/>
  <c r="W28" i="3"/>
  <c r="X28" i="3"/>
  <c r="Y28" i="3"/>
  <c r="T29" i="3"/>
  <c r="U29" i="3"/>
  <c r="V29" i="3"/>
  <c r="W29" i="3"/>
  <c r="X29" i="3"/>
  <c r="Y29" i="3"/>
  <c r="T30" i="3"/>
  <c r="U30" i="3"/>
  <c r="V30" i="3"/>
  <c r="W30" i="3"/>
  <c r="X30" i="3"/>
  <c r="Y30" i="3"/>
  <c r="T31" i="3"/>
  <c r="U31" i="3"/>
  <c r="V31" i="3"/>
  <c r="W31" i="3"/>
  <c r="X31" i="3"/>
  <c r="Y31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N28" i="11" l="1"/>
  <c r="N29" i="11"/>
  <c r="M23" i="10"/>
  <c r="M36" i="10"/>
  <c r="M17" i="10"/>
  <c r="M24" i="10"/>
  <c r="M37" i="10"/>
  <c r="M40" i="10"/>
  <c r="M28" i="10"/>
  <c r="M44" i="10"/>
  <c r="M25" i="10"/>
  <c r="M41" i="10"/>
  <c r="M29" i="10"/>
  <c r="M45" i="10"/>
  <c r="M20" i="10"/>
  <c r="M39" i="10"/>
  <c r="M33" i="10"/>
  <c r="M49" i="10"/>
  <c r="M27" i="10"/>
  <c r="M43" i="10"/>
  <c r="M21" i="10"/>
  <c r="M31" i="10"/>
  <c r="M47" i="10"/>
  <c r="M16" i="10"/>
  <c r="M19" i="10"/>
  <c r="M32" i="10"/>
  <c r="M35" i="10"/>
  <c r="M48" i="10"/>
  <c r="M51" i="10"/>
  <c r="M14" i="10"/>
  <c r="M15" i="10" l="1"/>
  <c r="J66" i="10" l="1"/>
  <c r="K61" i="10"/>
  <c r="R16" i="1" l="1"/>
  <c r="F22" i="1"/>
  <c r="G24" i="3" l="1"/>
  <c r="R13" i="1"/>
  <c r="M19" i="1"/>
  <c r="M16" i="1"/>
  <c r="M13" i="1"/>
  <c r="M22" i="1"/>
  <c r="G27" i="3"/>
  <c r="G26" i="3"/>
  <c r="G25" i="3"/>
  <c r="F19" i="1" l="1"/>
  <c r="F16" i="1"/>
  <c r="D31" i="3" l="1"/>
  <c r="D30" i="3"/>
  <c r="F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13" authorId="0" shapeId="0" xr:uid="{15849114-9A92-0F42-A070-D3F9AE7C0A0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>Multiplica "Cantidad" x "Precio Unidad"</t>
        </r>
      </text>
    </comment>
    <comment ref="H13" authorId="0" shapeId="0" xr:uid="{C264945B-62A1-864D-B349-8CA7838A76C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Calcula la cantidad de cajas necesarias.
</t>
        </r>
        <r>
          <rPr>
            <sz val="10"/>
            <color rgb="FF000000"/>
            <rFont val="Tahoma"/>
            <family val="2"/>
          </rPr>
          <t>Divide "Cantidad" entre "Caja"</t>
        </r>
      </text>
    </comment>
    <comment ref="J13" authorId="0" shapeId="0" xr:uid="{F4E09FCB-9CCC-9746-B799-42A166ACA15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A cada caja se le aplica una tasa.
</t>
        </r>
        <r>
          <rPr>
            <sz val="10"/>
            <color rgb="FF000000"/>
            <rFont val="Tahoma"/>
            <family val="2"/>
          </rPr>
          <t>Multiplica "Cantidad de cajas" x "Tasa por Caja" y suma la celda  "Precio unidad x Cantidad"</t>
        </r>
      </text>
    </comment>
    <comment ref="K13" authorId="0" shapeId="0" xr:uid="{9FE7D134-0BFE-9544-BC07-5453A9E72B1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Multiplica "Precio total por caja" x "IVA"</t>
        </r>
      </text>
    </comment>
    <comment ref="P14" authorId="0" shapeId="0" xr:uid="{CFB005F8-70EE-4E8F-AB03-ED891D4A3C1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IVA por Artículo</t>
        </r>
      </text>
    </comment>
    <comment ref="I59" authorId="0" shapeId="0" xr:uid="{4D8CA2C0-6CBB-8045-AC26-FB99483EBA0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de totales sin IVA</t>
        </r>
      </text>
    </comment>
    <comment ref="I60" authorId="0" shapeId="0" xr:uid="{88B1D860-89BD-B249-B9C6-2338743CFD6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IVA por Artículo</t>
        </r>
      </text>
    </comment>
    <comment ref="I61" authorId="0" shapeId="0" xr:uid="{5FBD88EF-84B8-3147-AD07-A45879A896B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las dos celdas "Total sin IVA" y IVA 16%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13" authorId="0" shapeId="0" xr:uid="{61550A5E-AE3C-48CB-9EA7-CBF885B4874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>Multiplica "Cantidad" x "Precio Unidad"</t>
        </r>
      </text>
    </comment>
    <comment ref="H13" authorId="0" shapeId="0" xr:uid="{89121D21-7598-4FC0-AD7B-ED16A2C34C8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Calcula la cantidad de cajas necesarias.
</t>
        </r>
        <r>
          <rPr>
            <sz val="10"/>
            <color rgb="FF000000"/>
            <rFont val="Tahoma"/>
            <family val="2"/>
          </rPr>
          <t>Divide "Cantidad" entre "Caja"</t>
        </r>
      </text>
    </comment>
    <comment ref="J13" authorId="0" shapeId="0" xr:uid="{BFF8F912-B18F-4809-90F6-116ED178BB5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A cada caja se le aplica una tasa.
</t>
        </r>
        <r>
          <rPr>
            <sz val="10"/>
            <color rgb="FF000000"/>
            <rFont val="Tahoma"/>
            <family val="2"/>
          </rPr>
          <t>Multiplica "Cantidad de cajas" x "Tasa por Caja" y suma la celda  "Precio unidad x Cantidad"</t>
        </r>
      </text>
    </comment>
    <comment ref="K13" authorId="0" shapeId="0" xr:uid="{02B9C159-86EE-4234-B980-911596CED36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Multiplica "Precio total por caja" x "IVA"</t>
        </r>
      </text>
    </comment>
    <comment ref="P14" authorId="0" shapeId="0" xr:uid="{00BA05F9-26D4-4C86-B5A7-580237F329D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IVA por Artículo</t>
        </r>
      </text>
    </comment>
    <comment ref="I59" authorId="0" shapeId="0" xr:uid="{1BFCC394-08FC-4014-A3CB-595DB659E32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de totales sin IVA</t>
        </r>
      </text>
    </comment>
    <comment ref="I60" authorId="0" shapeId="0" xr:uid="{7A9A335E-A338-4AA9-8ED8-CF34B2B18C2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IVA por Artículo</t>
        </r>
      </text>
    </comment>
    <comment ref="I61" authorId="0" shapeId="0" xr:uid="{0DB878EB-4BF4-41C5-8164-B137DB8FF4F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las dos celdas "Total sin IVA" y IVA 16%</t>
        </r>
      </text>
    </comment>
  </commentList>
</comments>
</file>

<file path=xl/sharedStrings.xml><?xml version="1.0" encoding="utf-8"?>
<sst xmlns="http://schemas.openxmlformats.org/spreadsheetml/2006/main" count="699" uniqueCount="198">
  <si>
    <t>Total</t>
  </si>
  <si>
    <t>+</t>
  </si>
  <si>
    <t>-</t>
  </si>
  <si>
    <t>/</t>
  </si>
  <si>
    <t>*</t>
  </si>
  <si>
    <t>%</t>
  </si>
  <si>
    <t>&amp;</t>
  </si>
  <si>
    <t>^</t>
  </si>
  <si>
    <t>=</t>
  </si>
  <si>
    <t>&gt;</t>
  </si>
  <si>
    <t>&lt;</t>
  </si>
  <si>
    <t>&gt;=</t>
  </si>
  <si>
    <t>&lt;=</t>
  </si>
  <si>
    <t>&lt;&gt;</t>
  </si>
  <si>
    <t>Divide</t>
  </si>
  <si>
    <t>Suma</t>
  </si>
  <si>
    <t>Suma con Referencia</t>
  </si>
  <si>
    <t>Suma con Función</t>
  </si>
  <si>
    <t>Símbolo</t>
  </si>
  <si>
    <t>Función</t>
  </si>
  <si>
    <t>Resta</t>
  </si>
  <si>
    <t>Multiplica</t>
  </si>
  <si>
    <t>Porcentaje (Divide entre 100)</t>
  </si>
  <si>
    <t>Concatenar</t>
  </si>
  <si>
    <t>Elevar a</t>
  </si>
  <si>
    <t>Igual</t>
  </si>
  <si>
    <t>Mayor que</t>
  </si>
  <si>
    <t>Menor que</t>
  </si>
  <si>
    <t>Mayor o igual que</t>
  </si>
  <si>
    <t>Menor o Igual que</t>
  </si>
  <si>
    <t>No igual a</t>
  </si>
  <si>
    <t>Artículo</t>
  </si>
  <si>
    <t>Cantidad</t>
  </si>
  <si>
    <t>Precio</t>
  </si>
  <si>
    <t>IVA</t>
  </si>
  <si>
    <t>IVA Total</t>
  </si>
  <si>
    <t>Venta Total + IVA</t>
  </si>
  <si>
    <t>Largo</t>
  </si>
  <si>
    <t>Ancho</t>
  </si>
  <si>
    <t>Número 1</t>
  </si>
  <si>
    <t>Número 2</t>
  </si>
  <si>
    <t>Suma con AUTOSUMA</t>
  </si>
  <si>
    <t>Juan Sanchez</t>
  </si>
  <si>
    <t>Marta Suárez</t>
  </si>
  <si>
    <t>Valentina Lopez</t>
  </si>
  <si>
    <t>Julián Martínez</t>
  </si>
  <si>
    <t>Eva García</t>
  </si>
  <si>
    <t>Laura Guerrero</t>
  </si>
  <si>
    <t>Zona/Vendedor</t>
  </si>
  <si>
    <t>Tarragona</t>
  </si>
  <si>
    <t>Gerona</t>
  </si>
  <si>
    <t>Lérida</t>
  </si>
  <si>
    <t>Barcelona</t>
  </si>
  <si>
    <t>Concatenar Opción 2</t>
  </si>
  <si>
    <t>Silla escritorio</t>
  </si>
  <si>
    <t>Archivador</t>
  </si>
  <si>
    <t>Papelera</t>
  </si>
  <si>
    <t>Armario KV</t>
  </si>
  <si>
    <t>Palabra 1</t>
  </si>
  <si>
    <t>Palabra 2</t>
  </si>
  <si>
    <t>Hola</t>
  </si>
  <si>
    <t>Tutoris</t>
  </si>
  <si>
    <t>Acumulado</t>
  </si>
  <si>
    <t>Cuota Mensual</t>
  </si>
  <si>
    <t>Meses</t>
  </si>
  <si>
    <t>Código</t>
  </si>
  <si>
    <t>Artículos</t>
  </si>
  <si>
    <t>Precio unidad</t>
  </si>
  <si>
    <t>Caja</t>
  </si>
  <si>
    <t>Cantidad de cajas</t>
  </si>
  <si>
    <t xml:space="preserve">IVA </t>
  </si>
  <si>
    <t>TOTAL</t>
  </si>
  <si>
    <t>AD001</t>
  </si>
  <si>
    <t>Analgésicos (aspirina, ibuprofeno, paracetamol)</t>
  </si>
  <si>
    <t>AD002</t>
  </si>
  <si>
    <t>Antisépticos y desinfectantes</t>
  </si>
  <si>
    <t>AD003</t>
  </si>
  <si>
    <t>Vendajes y apósitos</t>
  </si>
  <si>
    <t>AD004</t>
  </si>
  <si>
    <t>Alcohol y agua oxigenada</t>
  </si>
  <si>
    <t>AD005</t>
  </si>
  <si>
    <t>Termómetros</t>
  </si>
  <si>
    <t>AD006</t>
  </si>
  <si>
    <t>Medicamentos para el resfriado y la gripe</t>
  </si>
  <si>
    <t>AD007</t>
  </si>
  <si>
    <t>Vitaminas y suplementos nutricionales</t>
  </si>
  <si>
    <t>AD008</t>
  </si>
  <si>
    <t>Protectores solares y repelentes de insectos</t>
  </si>
  <si>
    <t>AD009</t>
  </si>
  <si>
    <t>Pastillas para la garganta y caramelos para la tos</t>
  </si>
  <si>
    <t>AD010</t>
  </si>
  <si>
    <t>Medicamentos para alergias</t>
  </si>
  <si>
    <t>AD011</t>
  </si>
  <si>
    <t>Pomadas y cremas para quemaduras y picaduras</t>
  </si>
  <si>
    <t>AD012</t>
  </si>
  <si>
    <t>Productos para el cuidado bucal (cepillos de dientes, pasta dental, enjuague bucal)</t>
  </si>
  <si>
    <t>AD013</t>
  </si>
  <si>
    <t>Pañuelos de papel y papel higiénico</t>
  </si>
  <si>
    <t>AD014</t>
  </si>
  <si>
    <t>Toallas sanitarias y tampones</t>
  </si>
  <si>
    <t>AD015</t>
  </si>
  <si>
    <t>Productos para el cuidado del cabello (champú, acondicionador)</t>
  </si>
  <si>
    <t>AD016</t>
  </si>
  <si>
    <t>Jabones y geles de baño</t>
  </si>
  <si>
    <t>AD017</t>
  </si>
  <si>
    <t>Desodorantes</t>
  </si>
  <si>
    <t>AD018</t>
  </si>
  <si>
    <t>Pañales y productos para el cuidado del bebé</t>
  </si>
  <si>
    <t>AD019</t>
  </si>
  <si>
    <t>Artículos de primeros auxilios (vendas, tijeras, pinzas)</t>
  </si>
  <si>
    <t>AD020</t>
  </si>
  <si>
    <t>Aspirina</t>
  </si>
  <si>
    <t>AD021</t>
  </si>
  <si>
    <t>Ibuprofeno</t>
  </si>
  <si>
    <t>AD022</t>
  </si>
  <si>
    <t>Paracetamol</t>
  </si>
  <si>
    <t>AD023</t>
  </si>
  <si>
    <t>AD024</t>
  </si>
  <si>
    <t>AD025</t>
  </si>
  <si>
    <t>AD026</t>
  </si>
  <si>
    <t>AD027</t>
  </si>
  <si>
    <t>AD028</t>
  </si>
  <si>
    <t>AD029</t>
  </si>
  <si>
    <t>AD030</t>
  </si>
  <si>
    <t>AD031</t>
  </si>
  <si>
    <t>AD032</t>
  </si>
  <si>
    <t>AD033</t>
  </si>
  <si>
    <t>AD034</t>
  </si>
  <si>
    <t>AD035</t>
  </si>
  <si>
    <t>AD036</t>
  </si>
  <si>
    <t>Preservativos y lubricantes</t>
  </si>
  <si>
    <t>AD037</t>
  </si>
  <si>
    <t>AD038</t>
  </si>
  <si>
    <t>TOTAL sin IVA</t>
  </si>
  <si>
    <t>TOTAL con IVA</t>
  </si>
  <si>
    <t>PRESUPUESTO SEMANAL</t>
  </si>
  <si>
    <t>¿Es posible hacer el pedido?</t>
  </si>
  <si>
    <t>PACK</t>
  </si>
  <si>
    <t>Precio Base</t>
  </si>
  <si>
    <t>Desayuno incluido</t>
  </si>
  <si>
    <t>Media Pensión</t>
  </si>
  <si>
    <t>Pensión Completa</t>
  </si>
  <si>
    <t>PACK 1</t>
  </si>
  <si>
    <t>Destino</t>
  </si>
  <si>
    <t>Hotel</t>
  </si>
  <si>
    <t>Grupo</t>
  </si>
  <si>
    <t>Desayuno Incluido</t>
  </si>
  <si>
    <t>París, Francia</t>
  </si>
  <si>
    <t>Hotel Le Bristol Paris (París, Francia)</t>
  </si>
  <si>
    <t xml:space="preserve">Pack </t>
  </si>
  <si>
    <t>Tokio, Japón</t>
  </si>
  <si>
    <t>Park Hyatt Tokyo (Tokio, Japón)</t>
  </si>
  <si>
    <t>Nueva York, Estados Unidos</t>
  </si>
  <si>
    <t>The Plaza Hotel (Nueva York, Estados Unidos)</t>
  </si>
  <si>
    <t>Roma, Italia</t>
  </si>
  <si>
    <t>Hotel Eden (Roma, Italia)</t>
  </si>
  <si>
    <t>Cancún, México</t>
  </si>
  <si>
    <t>JW Marriott Cancun Resort &amp; Spa (Cancún, México)</t>
  </si>
  <si>
    <t>Sydney, Australia</t>
  </si>
  <si>
    <t>Park Hyatt Sydney (Sydney, Australia)</t>
  </si>
  <si>
    <t>Barcelona, España</t>
  </si>
  <si>
    <t>Hotel Arts Barcelona (Barcelona, España)</t>
  </si>
  <si>
    <t>Ciudad del Cabo, Sudáfrica</t>
  </si>
  <si>
    <t>Twelve Apostles Hotel and Spa (Ciudad del Cabo, Sudáfrica)</t>
  </si>
  <si>
    <t>Kioto, Japón</t>
  </si>
  <si>
    <t>Suiran, a Luxury Collection Hotel (Kioto, Japón)</t>
  </si>
  <si>
    <t>Machu Picchu, Perú</t>
  </si>
  <si>
    <t>Belmond Sanctuary Lodge (Machu Picchu, Perú)</t>
  </si>
  <si>
    <t>Dubái, Emiratos Árabes Unidos</t>
  </si>
  <si>
    <t>Burj Al Arab Jumeirah (Dubái, Emiratos Árabes Unidos)</t>
  </si>
  <si>
    <t>Santorini, Grecia</t>
  </si>
  <si>
    <t>Canaves Oia Hotel (Santorini, Grecia)</t>
  </si>
  <si>
    <t>Queenstown, Nueva Zelanda</t>
  </si>
  <si>
    <t>Eichardt's Private Hotel (Queenstown, Nueva Zelanda)</t>
  </si>
  <si>
    <t>Estambul, Turquía</t>
  </si>
  <si>
    <t>Four Seasons Hotel Istanbul at Sultanahmet (Estambul, Turquía)</t>
  </si>
  <si>
    <t>Vancouver, Canadá</t>
  </si>
  <si>
    <t>Fairmont Pacific Rim (Vancouver, Canadá)</t>
  </si>
  <si>
    <t>Río de Janeiro, Brasil</t>
  </si>
  <si>
    <t>Belmond Copacabana Palace (Río de Janeiro, Brasil)</t>
  </si>
  <si>
    <t>Bangkok, Tailandia</t>
  </si>
  <si>
    <t>Mandarin Oriental, Bangkok (Bangkok, Tailandia)</t>
  </si>
  <si>
    <t>Maldivas</t>
  </si>
  <si>
    <t>Gili Lankanfushi (Maldivas)</t>
  </si>
  <si>
    <t>Praga, República Checa</t>
  </si>
  <si>
    <t>Aria Hotel Prague (Praga, República Checa)</t>
  </si>
  <si>
    <t>Marrakech, Marruecos</t>
  </si>
  <si>
    <t>La Mamounia (Marrakech, Marruecos)</t>
  </si>
  <si>
    <t>PACK 2</t>
  </si>
  <si>
    <t>PACK 3</t>
  </si>
  <si>
    <t>˘</t>
  </si>
  <si>
    <t>División ( / )</t>
  </si>
  <si>
    <t>Multiplicación ( * )</t>
  </si>
  <si>
    <t>Potencia ( ^ )</t>
  </si>
  <si>
    <t>Comparar (=)</t>
  </si>
  <si>
    <t>Concatenar Opción 1 (&amp;)</t>
  </si>
  <si>
    <t>Precio cartón unidad</t>
  </si>
  <si>
    <t>Precio total (carton + contenido)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</si>
</sst>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(&quot;$&quot;* #,##0.00_);_(&quot;$&quot;* \(#,##0.00\);_(&quot;$&quot;* &quot;-&quot;??_);_(@_)"/>
    <numFmt numFmtId="165" formatCode="&quot;$&quot;#,##0.00;[Red]\-&quot;$&quot;#,##0.00"/>
    <numFmt numFmtId="166" formatCode="_-[$€-2]\ * #,##0.00_-;\-[$€-2]\ * #,##0.00_-;_-[$€-2]\ * &quot;-&quot;??_-;_-@_-"/>
  </numFmts>
  <fonts count="2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282527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0"/>
      <name val="Franklin Gothic Medium"/>
      <family val="2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0"/>
      <name val="Segoe UI"/>
      <family val="2"/>
    </font>
    <font>
      <b/>
      <sz val="14"/>
      <name val="Segoe UI"/>
      <family val="2"/>
    </font>
    <font>
      <b/>
      <sz val="14"/>
      <color theme="1"/>
      <name val="Segoe UI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4"/>
      <color theme="1"/>
      <name val="Segoe UI"/>
      <family val="2"/>
    </font>
    <font>
      <b/>
      <sz val="20"/>
      <color theme="1"/>
      <name val="Franklin Gothic Medium"/>
      <family val="2"/>
    </font>
    <font>
      <b/>
      <sz val="12"/>
      <color theme="0"/>
      <name val="Franklin Gothic Medium"/>
      <family val="2"/>
    </font>
    <font>
      <b/>
      <sz val="12"/>
      <color theme="1"/>
      <name val="Franklin Gothic Medium"/>
      <family val="2"/>
    </font>
    <font>
      <b/>
      <sz val="18"/>
      <color theme="0"/>
      <name val="Franklin Gothic Medium"/>
      <family val="2"/>
    </font>
    <font>
      <b/>
      <sz val="14"/>
      <color theme="2"/>
      <name val="Segoe UI"/>
      <family val="2"/>
    </font>
    <font>
      <b/>
      <sz val="12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rgb="FFF1F1F1"/>
        <bgColor indexed="64"/>
      </patternFill>
    </fill>
    <fill>
      <patternFill patternType="solid">
        <fgColor rgb="FFFF95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3" fillId="4" borderId="0" applyNumberFormat="0" applyBorder="0" applyAlignment="0" applyProtection="0"/>
    <xf numFmtId="0" fontId="5" fillId="5" borderId="0" applyNumberFormat="0" applyBorder="0" applyAlignment="0" applyProtection="0"/>
    <xf numFmtId="164" fontId="3" fillId="0" borderId="0" applyFont="0" applyFill="0" applyBorder="0" applyAlignment="0" applyProtection="0"/>
    <xf numFmtId="0" fontId="5" fillId="4" borderId="0" applyNumberFormat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0" fontId="1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0" borderId="7" xfId="0" applyBorder="1" applyAlignment="1">
      <alignment horizontal="center" vertical="center"/>
    </xf>
    <xf numFmtId="0" fontId="0" fillId="0" borderId="2" xfId="0" applyBorder="1"/>
    <xf numFmtId="0" fontId="0" fillId="0" borderId="8" xfId="0" applyBorder="1" applyAlignment="1">
      <alignment horizontal="center" vertical="center"/>
    </xf>
    <xf numFmtId="0" fontId="0" fillId="0" borderId="9" xfId="0" applyBorder="1"/>
    <xf numFmtId="0" fontId="0" fillId="0" borderId="10" xfId="0" applyBorder="1" applyAlignment="1">
      <alignment horizontal="center" vertical="center"/>
    </xf>
    <xf numFmtId="0" fontId="0" fillId="0" borderId="11" xfId="0" applyBorder="1"/>
    <xf numFmtId="0" fontId="11" fillId="0" borderId="0" xfId="2" applyFont="1" applyFill="1" applyAlignment="1">
      <alignment horizontal="left" vertical="center" indent="1"/>
    </xf>
    <xf numFmtId="166" fontId="13" fillId="0" borderId="0" xfId="0" applyNumberFormat="1" applyFont="1"/>
    <xf numFmtId="0" fontId="7" fillId="7" borderId="5" xfId="6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9" fontId="8" fillId="6" borderId="0" xfId="1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44" fontId="0" fillId="0" borderId="0" xfId="9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0" borderId="0" xfId="5" applyFont="1" applyFill="1" applyBorder="1" applyProtection="1">
      <protection locked="0"/>
    </xf>
    <xf numFmtId="0" fontId="5" fillId="0" borderId="0" xfId="0" applyFont="1"/>
    <xf numFmtId="0" fontId="15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10" applyFont="1" applyAlignment="1">
      <alignment horizontal="center" vertical="center"/>
    </xf>
    <xf numFmtId="0" fontId="2" fillId="0" borderId="0" xfId="10"/>
    <xf numFmtId="44" fontId="0" fillId="0" borderId="0" xfId="11" applyFont="1"/>
    <xf numFmtId="44" fontId="2" fillId="0" borderId="0" xfId="10" applyNumberFormat="1"/>
    <xf numFmtId="166" fontId="2" fillId="0" borderId="0" xfId="10" applyNumberFormat="1"/>
    <xf numFmtId="44" fontId="0" fillId="0" borderId="0" xfId="11" applyFont="1" applyAlignment="1">
      <alignment horizontal="right"/>
    </xf>
    <xf numFmtId="0" fontId="21" fillId="0" borderId="0" xfId="10" applyFont="1"/>
    <xf numFmtId="0" fontId="22" fillId="0" borderId="0" xfId="10" applyFont="1"/>
    <xf numFmtId="0" fontId="15" fillId="0" borderId="0" xfId="10" applyFont="1"/>
    <xf numFmtId="0" fontId="3" fillId="0" borderId="0" xfId="12"/>
    <xf numFmtId="0" fontId="12" fillId="0" borderId="0" xfId="12" applyFont="1" applyAlignment="1">
      <alignment horizontal="left" vertical="center" wrapText="1"/>
    </xf>
    <xf numFmtId="0" fontId="8" fillId="8" borderId="6" xfId="3" applyFont="1" applyFill="1" applyBorder="1" applyAlignment="1">
      <alignment horizontal="center" vertical="center"/>
    </xf>
    <xf numFmtId="0" fontId="8" fillId="8" borderId="13" xfId="3" applyFont="1" applyFill="1" applyBorder="1" applyAlignment="1">
      <alignment horizontal="center" vertical="center"/>
    </xf>
    <xf numFmtId="0" fontId="23" fillId="11" borderId="21" xfId="4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/>
    <xf numFmtId="0" fontId="8" fillId="9" borderId="6" xfId="0" applyFont="1" applyFill="1" applyBorder="1" applyAlignment="1">
      <alignment horizontal="center" vertical="center"/>
    </xf>
    <xf numFmtId="0" fontId="24" fillId="12" borderId="20" xfId="4" applyFont="1" applyFill="1" applyBorder="1" applyAlignment="1">
      <alignment vertical="center"/>
    </xf>
    <xf numFmtId="0" fontId="16" fillId="10" borderId="0" xfId="10" applyFont="1" applyFill="1" applyAlignment="1">
      <alignment horizontal="center" vertical="center"/>
    </xf>
    <xf numFmtId="44" fontId="16" fillId="10" borderId="0" xfId="11" applyFont="1" applyFill="1" applyAlignment="1">
      <alignment horizontal="center" vertical="center"/>
    </xf>
    <xf numFmtId="44" fontId="16" fillId="11" borderId="0" xfId="11" applyFont="1" applyFill="1" applyAlignment="1">
      <alignment horizontal="center" vertical="center"/>
    </xf>
    <xf numFmtId="0" fontId="16" fillId="11" borderId="0" xfId="10" applyFont="1" applyFill="1" applyAlignment="1">
      <alignment horizontal="center" vertical="center"/>
    </xf>
    <xf numFmtId="166" fontId="16" fillId="11" borderId="0" xfId="10" applyNumberFormat="1" applyFont="1" applyFill="1" applyAlignment="1">
      <alignment horizontal="center" vertical="center"/>
    </xf>
    <xf numFmtId="44" fontId="0" fillId="12" borderId="0" xfId="11" applyFont="1" applyFill="1"/>
    <xf numFmtId="44" fontId="26" fillId="11" borderId="0" xfId="11" applyFont="1" applyFill="1" applyAlignment="1">
      <alignment horizontal="right"/>
    </xf>
    <xf numFmtId="44" fontId="0" fillId="12" borderId="22" xfId="11" applyFont="1" applyFill="1" applyBorder="1"/>
    <xf numFmtId="166" fontId="2" fillId="12" borderId="22" xfId="10" applyNumberFormat="1" applyFill="1" applyBorder="1"/>
    <xf numFmtId="1" fontId="2" fillId="12" borderId="22" xfId="10" applyNumberFormat="1" applyFill="1" applyBorder="1"/>
    <xf numFmtId="0" fontId="16" fillId="11" borderId="0" xfId="10" applyFont="1" applyFill="1"/>
    <xf numFmtId="44" fontId="16" fillId="11" borderId="0" xfId="11" applyFont="1" applyFill="1" applyAlignment="1">
      <alignment horizontal="right" vertical="center"/>
    </xf>
    <xf numFmtId="0" fontId="16" fillId="11" borderId="0" xfId="10" applyFont="1" applyFill="1" applyAlignment="1">
      <alignment horizontal="right" vertical="center"/>
    </xf>
    <xf numFmtId="9" fontId="16" fillId="11" borderId="0" xfId="11" applyNumberFormat="1" applyFont="1" applyFill="1"/>
    <xf numFmtId="44" fontId="16" fillId="11" borderId="0" xfId="11" applyFont="1" applyFill="1"/>
    <xf numFmtId="0" fontId="7" fillId="11" borderId="0" xfId="6" applyFont="1" applyFill="1" applyBorder="1" applyAlignment="1">
      <alignment horizontal="left" vertical="center"/>
    </xf>
    <xf numFmtId="166" fontId="6" fillId="12" borderId="0" xfId="9" applyNumberFormat="1" applyFont="1" applyFill="1" applyBorder="1" applyAlignment="1" applyProtection="1">
      <alignment horizontal="left" vertical="center"/>
      <protection locked="0"/>
    </xf>
    <xf numFmtId="166" fontId="6" fillId="12" borderId="0" xfId="5" applyNumberFormat="1" applyFont="1" applyFill="1" applyBorder="1" applyAlignment="1" applyProtection="1">
      <alignment horizontal="left" vertical="center"/>
      <protection locked="0"/>
    </xf>
    <xf numFmtId="0" fontId="27" fillId="10" borderId="0" xfId="3" applyFont="1" applyFill="1" applyBorder="1" applyAlignment="1">
      <alignment horizontal="center" vertical="center"/>
    </xf>
    <xf numFmtId="0" fontId="7" fillId="10" borderId="0" xfId="6" applyFont="1" applyFill="1" applyBorder="1" applyAlignment="1">
      <alignment horizontal="center" vertical="center"/>
    </xf>
    <xf numFmtId="0" fontId="7" fillId="11" borderId="0" xfId="6" applyFont="1" applyFill="1" applyBorder="1" applyAlignment="1">
      <alignment horizontal="center" vertical="center"/>
    </xf>
    <xf numFmtId="0" fontId="16" fillId="10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17" fontId="16" fillId="10" borderId="0" xfId="0" applyNumberFormat="1" applyFont="1" applyFill="1" applyAlignment="1">
      <alignment horizontal="center" vertical="center"/>
    </xf>
    <xf numFmtId="0" fontId="0" fillId="12" borderId="0" xfId="0" applyFill="1"/>
    <xf numFmtId="0" fontId="7" fillId="10" borderId="19" xfId="6" applyFont="1" applyFill="1" applyBorder="1" applyAlignment="1">
      <alignment horizontal="center" vertical="center"/>
    </xf>
    <xf numFmtId="0" fontId="7" fillId="10" borderId="15" xfId="6" applyFont="1" applyFill="1" applyBorder="1" applyAlignment="1">
      <alignment horizontal="center" vertical="center"/>
    </xf>
    <xf numFmtId="165" fontId="7" fillId="10" borderId="18" xfId="6" applyNumberFormat="1" applyFont="1" applyFill="1" applyBorder="1" applyAlignment="1">
      <alignment horizontal="center" vertical="center"/>
    </xf>
    <xf numFmtId="0" fontId="7" fillId="10" borderId="18" xfId="6" applyFont="1" applyFill="1" applyBorder="1" applyAlignment="1">
      <alignment horizontal="center" vertical="center"/>
    </xf>
    <xf numFmtId="0" fontId="7" fillId="11" borderId="3" xfId="6" applyFont="1" applyFill="1" applyBorder="1" applyAlignment="1">
      <alignment horizontal="center" vertical="center"/>
    </xf>
    <xf numFmtId="0" fontId="7" fillId="11" borderId="17" xfId="6" applyFont="1" applyFill="1" applyBorder="1" applyAlignment="1">
      <alignment horizontal="center" vertical="center"/>
    </xf>
    <xf numFmtId="166" fontId="13" fillId="12" borderId="6" xfId="8" applyNumberFormat="1" applyFont="1" applyFill="1" applyBorder="1"/>
    <xf numFmtId="166" fontId="13" fillId="12" borderId="13" xfId="8" applyNumberFormat="1" applyFont="1" applyFill="1" applyBorder="1"/>
    <xf numFmtId="166" fontId="13" fillId="12" borderId="12" xfId="8" applyNumberFormat="1" applyFont="1" applyFill="1" applyBorder="1"/>
    <xf numFmtId="166" fontId="13" fillId="12" borderId="16" xfId="8" applyNumberFormat="1" applyFont="1" applyFill="1" applyBorder="1"/>
    <xf numFmtId="166" fontId="13" fillId="12" borderId="14" xfId="8" applyNumberFormat="1" applyFont="1" applyFill="1" applyBorder="1"/>
    <xf numFmtId="0" fontId="14" fillId="12" borderId="22" xfId="5" applyFont="1" applyFill="1" applyBorder="1" applyProtection="1">
      <protection locked="0"/>
    </xf>
    <xf numFmtId="44" fontId="2" fillId="12" borderId="0" xfId="10" applyNumberFormat="1" applyFill="1"/>
    <xf numFmtId="44" fontId="2" fillId="12" borderId="22" xfId="10" applyNumberFormat="1" applyFill="1" applyBorder="1"/>
    <xf numFmtId="0" fontId="16" fillId="10" borderId="0" xfId="10" applyFont="1" applyFill="1"/>
    <xf numFmtId="0" fontId="25" fillId="10" borderId="1" xfId="4" applyFont="1" applyFill="1" applyBorder="1" applyAlignment="1">
      <alignment horizontal="center" vertical="center"/>
    </xf>
    <xf numFmtId="0" fontId="10" fillId="10" borderId="1" xfId="4" applyFont="1" applyFill="1" applyBorder="1" applyAlignment="1">
      <alignment horizontal="center" vertical="center"/>
    </xf>
    <xf numFmtId="0" fontId="9" fillId="13" borderId="0" xfId="0" applyFont="1" applyFill="1" applyAlignment="1">
      <alignment horizontal="center" vertical="center" textRotation="90"/>
    </xf>
    <xf numFmtId="0" fontId="9" fillId="13" borderId="0" xfId="0" applyFont="1" applyFill="1" applyAlignment="1">
      <alignment horizontal="center"/>
    </xf>
  </cellXfs>
  <cellStyles count="15">
    <cellStyle name="60% - Accent4 2" xfId="8" xr:uid="{FAA8434C-08D4-4C2D-A988-714433AE835A}"/>
    <cellStyle name="60% - Énfasis4" xfId="5" builtinId="44"/>
    <cellStyle name="Énfasis1" xfId="3" builtinId="29"/>
    <cellStyle name="Énfasis2" xfId="4" builtinId="33"/>
    <cellStyle name="Énfasis5" xfId="6" builtinId="45"/>
    <cellStyle name="Moneda" xfId="9" builtinId="4"/>
    <cellStyle name="Moneda 2" xfId="7" xr:uid="{00000000-0005-0000-0000-000004000000}"/>
    <cellStyle name="Moneda 3" xfId="11" xr:uid="{28577DAD-5367-6D4E-940A-E73CD0203681}"/>
    <cellStyle name="Moneda 3 2" xfId="14" xr:uid="{1D5073FC-D27B-8546-BE57-C6DCD19D3DB5}"/>
    <cellStyle name="Normal" xfId="0" builtinId="0"/>
    <cellStyle name="Normal 2" xfId="10" xr:uid="{61470C72-A59B-4545-86B4-60E2B2328CEE}"/>
    <cellStyle name="Normal 2 2" xfId="12" xr:uid="{DAB2EA28-772C-424C-AC9F-ACC1ED59AE37}"/>
    <cellStyle name="Normal 2 3" xfId="13" xr:uid="{A95E9828-82E9-4546-B1AA-A37152E588A6}"/>
    <cellStyle name="Porcentaje" xfId="1" builtinId="5"/>
    <cellStyle name="Título" xfId="2" builtinId="15"/>
  </cellStyles>
  <dxfs count="12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50E45E"/>
      <color rgb="FF00E266"/>
      <color rgb="FFFF9510"/>
      <color rgb="FF6D99C9"/>
      <color rgb="FFFFD579"/>
      <color rgb="FF227447"/>
      <color rgb="FFF4CA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1D6A40B-B329-F84E-B4BA-F875238C5222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Aprende las fórmulas básicas y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el funcionamiento de una hoja de cálculo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74EBFCE-3515-3A40-B55D-8D1680D7FEB4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EDEB88-EEE9-554F-8417-82F9B734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5F45639C-730F-2F46-8946-7F7834BCAC41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Hoja de cálculo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BEF0E605-115D-CA48-B4ED-A62CF983547F}"/>
            </a:ext>
          </a:extLst>
        </xdr:cNvPr>
        <xdr:cNvGrpSpPr/>
      </xdr:nvGrpSpPr>
      <xdr:grpSpPr>
        <a:xfrm>
          <a:off x="0" y="0"/>
          <a:ext cx="15946120" cy="665607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E333480A-5677-1864-6C33-941564D8AC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266EA3C-237B-44FB-D377-4C2ABD7E75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646965</xdr:colOff>
      <xdr:row>9</xdr:row>
      <xdr:rowOff>40742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F49C76-9C73-B6AA-2F0A-5F0B7E68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1371600"/>
          <a:ext cx="3704762" cy="6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10</xdr:row>
      <xdr:rowOff>196850</xdr:rowOff>
    </xdr:from>
    <xdr:to>
      <xdr:col>12</xdr:col>
      <xdr:colOff>174005</xdr:colOff>
      <xdr:row>21</xdr:row>
      <xdr:rowOff>282174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3B9BFE3-6BE2-EC2D-A9B6-9C42329FE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350" y="2165350"/>
          <a:ext cx="4961905" cy="32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106680</xdr:colOff>
      <xdr:row>1</xdr:row>
      <xdr:rowOff>38100</xdr:rowOff>
    </xdr:from>
    <xdr:to>
      <xdr:col>21</xdr:col>
      <xdr:colOff>160020</xdr:colOff>
      <xdr:row>10</xdr:row>
      <xdr:rowOff>152400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1FB6DDE-D736-9E4E-A5AA-9E49001CE1BD}"/>
            </a:ext>
          </a:extLst>
        </xdr:cNvPr>
        <xdr:cNvSpPr txBox="1"/>
      </xdr:nvSpPr>
      <xdr:spPr>
        <a:xfrm>
          <a:off x="19225260" y="236220"/>
          <a:ext cx="5227320" cy="189738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_tradnl" sz="1800" b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PRECIO</a:t>
          </a:r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(F) = CANTIDAD x PRECIO UNIDAD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CANTIDAD DE CAJAS (H) = CANTIDAD / CAJA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PRECIO TOTAL POR CAJA (J) = PRECIO + (CANTIDAD DE CAJAS x TASA POR CAJA)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IVA (K) = PRECIO TOTAL POR CAJA x IVA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TOTAL (L)= PRECIO TOTAL POR CAJA + IVA</a:t>
          </a:r>
          <a:endParaRPr lang="es-ES_tradnl" sz="1800" b="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640080</xdr:colOff>
      <xdr:row>4</xdr:row>
      <xdr:rowOff>137160</xdr:rowOff>
    </xdr:from>
    <xdr:to>
      <xdr:col>2</xdr:col>
      <xdr:colOff>2935142</xdr:colOff>
      <xdr:row>7</xdr:row>
      <xdr:rowOff>152324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3E98EF6-8C77-8A5D-3350-C75A6DECA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929640"/>
          <a:ext cx="3704762" cy="6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1</xdr:row>
      <xdr:rowOff>0</xdr:rowOff>
    </xdr:from>
    <xdr:to>
      <xdr:col>13</xdr:col>
      <xdr:colOff>679493</xdr:colOff>
      <xdr:row>11</xdr:row>
      <xdr:rowOff>133086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D92F17B-44FB-7335-740D-3722EE822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0" y="198120"/>
          <a:ext cx="4733333" cy="21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11</xdr:row>
      <xdr:rowOff>167640</xdr:rowOff>
    </xdr:from>
    <xdr:to>
      <xdr:col>22</xdr:col>
      <xdr:colOff>79474</xdr:colOff>
      <xdr:row>31</xdr:row>
      <xdr:rowOff>121415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A155769-9F13-423D-D063-13A81D20F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5460" y="2346960"/>
          <a:ext cx="4285714" cy="40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3100551</xdr:colOff>
      <xdr:row>1</xdr:row>
      <xdr:rowOff>13138</xdr:rowOff>
    </xdr:from>
    <xdr:to>
      <xdr:col>4</xdr:col>
      <xdr:colOff>1289453</xdr:colOff>
      <xdr:row>10</xdr:row>
      <xdr:rowOff>12060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55FD104-E2B1-8623-B5EC-B5B671BB6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10" y="210207"/>
          <a:ext cx="4455695" cy="17725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449580</xdr:colOff>
      <xdr:row>3</xdr:row>
      <xdr:rowOff>144780</xdr:rowOff>
    </xdr:from>
    <xdr:to>
      <xdr:col>4</xdr:col>
      <xdr:colOff>435532</xdr:colOff>
      <xdr:row>7</xdr:row>
      <xdr:rowOff>22784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6314C5E-15D6-C061-D2F1-D7DBA5289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693420"/>
          <a:ext cx="3704762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9</xdr:row>
      <xdr:rowOff>137160</xdr:rowOff>
    </xdr:from>
    <xdr:to>
      <xdr:col>7</xdr:col>
      <xdr:colOff>83624</xdr:colOff>
      <xdr:row>18</xdr:row>
      <xdr:rowOff>142652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FC6F388-B682-011E-996E-BB4FE59B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83080"/>
          <a:ext cx="3961905" cy="17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9</xdr:row>
      <xdr:rowOff>30480</xdr:rowOff>
    </xdr:from>
    <xdr:to>
      <xdr:col>17</xdr:col>
      <xdr:colOff>450695</xdr:colOff>
      <xdr:row>22</xdr:row>
      <xdr:rowOff>134928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828EF86-2FAA-F5D6-469F-77E83847C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1280" y="1676400"/>
          <a:ext cx="7219048" cy="2619048"/>
        </a:xfrm>
        <a:prstGeom prst="rect">
          <a:avLst/>
        </a:prstGeom>
      </xdr:spPr>
    </xdr:pic>
    <xdr:clientData/>
  </xdr:twoCellAnchor>
  <xdr:twoCellAnchor editAs="oneCell">
    <xdr:from>
      <xdr:col>17</xdr:col>
      <xdr:colOff>874058</xdr:colOff>
      <xdr:row>8</xdr:row>
      <xdr:rowOff>145676</xdr:rowOff>
    </xdr:from>
    <xdr:to>
      <xdr:col>21</xdr:col>
      <xdr:colOff>462379</xdr:colOff>
      <xdr:row>22</xdr:row>
      <xdr:rowOff>120136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4AA2C4C-944C-0055-DA3B-1CCB193D5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3529" y="1580029"/>
          <a:ext cx="3876190" cy="2619048"/>
        </a:xfrm>
        <a:prstGeom prst="rect">
          <a:avLst/>
        </a:prstGeom>
      </xdr:spPr>
    </xdr:pic>
    <xdr:clientData/>
  </xdr:twoCellAnchor>
  <xdr:twoCellAnchor editAs="oneCell">
    <xdr:from>
      <xdr:col>27</xdr:col>
      <xdr:colOff>56030</xdr:colOff>
      <xdr:row>9</xdr:row>
      <xdr:rowOff>44823</xdr:rowOff>
    </xdr:from>
    <xdr:to>
      <xdr:col>38</xdr:col>
      <xdr:colOff>801859</xdr:colOff>
      <xdr:row>22</xdr:row>
      <xdr:rowOff>198577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1130F39-4B8C-270F-266B-CD821E47F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6265" y="1658470"/>
          <a:ext cx="3847619" cy="26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1706880</xdr:colOff>
      <xdr:row>1</xdr:row>
      <xdr:rowOff>60960</xdr:rowOff>
    </xdr:from>
    <xdr:to>
      <xdr:col>6</xdr:col>
      <xdr:colOff>285119</xdr:colOff>
      <xdr:row>11</xdr:row>
      <xdr:rowOff>89284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8DEBB33-B0FA-70EB-B903-12FFD2F5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259080"/>
          <a:ext cx="5047619" cy="2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5</xdr:row>
      <xdr:rowOff>45720</xdr:rowOff>
    </xdr:from>
    <xdr:to>
      <xdr:col>3</xdr:col>
      <xdr:colOff>1487342</xdr:colOff>
      <xdr:row>8</xdr:row>
      <xdr:rowOff>60884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BEC4D32-5B95-C95A-D8A6-F69C93B4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36320"/>
          <a:ext cx="3704762" cy="6095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646965</xdr:colOff>
      <xdr:row>9</xdr:row>
      <xdr:rowOff>40742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E0BF23-73FC-4149-BC89-3738F6448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1188720"/>
          <a:ext cx="3702585" cy="635102"/>
        </a:xfrm>
        <a:prstGeom prst="rect">
          <a:avLst/>
        </a:prstGeom>
      </xdr:spPr>
    </xdr:pic>
    <xdr:clientData/>
  </xdr:twoCellAnchor>
  <xdr:twoCellAnchor editAs="oneCell">
    <xdr:from>
      <xdr:col>6</xdr:col>
      <xdr:colOff>107950</xdr:colOff>
      <xdr:row>10</xdr:row>
      <xdr:rowOff>114300</xdr:rowOff>
    </xdr:from>
    <xdr:to>
      <xdr:col>11</xdr:col>
      <xdr:colOff>1450355</xdr:colOff>
      <xdr:row>21</xdr:row>
      <xdr:rowOff>199624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8B2B8B-4667-47C7-B1C8-6BC96C181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8300" y="2082800"/>
          <a:ext cx="4961905" cy="3209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106680</xdr:colOff>
      <xdr:row>1</xdr:row>
      <xdr:rowOff>38100</xdr:rowOff>
    </xdr:from>
    <xdr:to>
      <xdr:col>21</xdr:col>
      <xdr:colOff>160020</xdr:colOff>
      <xdr:row>10</xdr:row>
      <xdr:rowOff>152400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951D82F-3464-4968-8339-D09682E1509D}"/>
            </a:ext>
          </a:extLst>
        </xdr:cNvPr>
        <xdr:cNvSpPr txBox="1"/>
      </xdr:nvSpPr>
      <xdr:spPr>
        <a:xfrm>
          <a:off x="19225260" y="236220"/>
          <a:ext cx="5227320" cy="189738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_tradnl" sz="1800" b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PRECIO</a:t>
          </a:r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(F) = CANTIDAD x PRECIO UNIDAD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CANTIDAD DE CAJAS (H) = CANTIDAD / CAJA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PRECIO TOTAL POR CAJA (J) = PRECIO + (CANTIDAD DE CAJAS x TASA POR CAJA)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IVA (K) = PRECIO TOTAL POR CAJA x IVA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TOTAL (L)= PRECIO TOTAL POR CAJA + IVA</a:t>
          </a:r>
          <a:endParaRPr lang="es-ES_tradnl" sz="1800" b="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640080</xdr:colOff>
      <xdr:row>4</xdr:row>
      <xdr:rowOff>137160</xdr:rowOff>
    </xdr:from>
    <xdr:to>
      <xdr:col>2</xdr:col>
      <xdr:colOff>2935142</xdr:colOff>
      <xdr:row>7</xdr:row>
      <xdr:rowOff>152324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A57FEC-9BB9-4772-B8B8-C3F4D0BA1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929640"/>
          <a:ext cx="3704762" cy="6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1</xdr:row>
      <xdr:rowOff>0</xdr:rowOff>
    </xdr:from>
    <xdr:to>
      <xdr:col>13</xdr:col>
      <xdr:colOff>301749</xdr:colOff>
      <xdr:row>11</xdr:row>
      <xdr:rowOff>133086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42634F-7283-43A7-9148-B758C8AC3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0" y="198120"/>
          <a:ext cx="4733333" cy="21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11</xdr:row>
      <xdr:rowOff>167640</xdr:rowOff>
    </xdr:from>
    <xdr:to>
      <xdr:col>22</xdr:col>
      <xdr:colOff>79473</xdr:colOff>
      <xdr:row>31</xdr:row>
      <xdr:rowOff>121415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7259EB3-147D-41DF-94D1-424765E1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5460" y="2346960"/>
          <a:ext cx="4285714" cy="40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3100551</xdr:colOff>
      <xdr:row>1</xdr:row>
      <xdr:rowOff>13138</xdr:rowOff>
    </xdr:from>
    <xdr:to>
      <xdr:col>4</xdr:col>
      <xdr:colOff>1289453</xdr:colOff>
      <xdr:row>10</xdr:row>
      <xdr:rowOff>12060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D5BBDCB-FB42-48E6-B32F-30DB444F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0251" y="211258"/>
          <a:ext cx="4460162" cy="17820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449580</xdr:colOff>
      <xdr:row>3</xdr:row>
      <xdr:rowOff>144780</xdr:rowOff>
    </xdr:from>
    <xdr:to>
      <xdr:col>4</xdr:col>
      <xdr:colOff>359332</xdr:colOff>
      <xdr:row>7</xdr:row>
      <xdr:rowOff>22784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A92E7F-2A82-411C-B188-E1972E63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693420"/>
          <a:ext cx="3704512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9</xdr:row>
      <xdr:rowOff>137160</xdr:rowOff>
    </xdr:from>
    <xdr:to>
      <xdr:col>5</xdr:col>
      <xdr:colOff>193691</xdr:colOff>
      <xdr:row>18</xdr:row>
      <xdr:rowOff>142652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03F26C-8805-4A89-839D-F96B5D06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83080"/>
          <a:ext cx="3969824" cy="17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9</xdr:row>
      <xdr:rowOff>30480</xdr:rowOff>
    </xdr:from>
    <xdr:to>
      <xdr:col>17</xdr:col>
      <xdr:colOff>535362</xdr:colOff>
      <xdr:row>22</xdr:row>
      <xdr:rowOff>134928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2F553B-8F36-4AF0-8FD3-F245123D1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8860" y="1676400"/>
          <a:ext cx="7179155" cy="2611428"/>
        </a:xfrm>
        <a:prstGeom prst="rect">
          <a:avLst/>
        </a:prstGeom>
      </xdr:spPr>
    </xdr:pic>
    <xdr:clientData/>
  </xdr:twoCellAnchor>
  <xdr:twoCellAnchor editAs="oneCell">
    <xdr:from>
      <xdr:col>17</xdr:col>
      <xdr:colOff>874058</xdr:colOff>
      <xdr:row>8</xdr:row>
      <xdr:rowOff>145676</xdr:rowOff>
    </xdr:from>
    <xdr:to>
      <xdr:col>21</xdr:col>
      <xdr:colOff>462379</xdr:colOff>
      <xdr:row>22</xdr:row>
      <xdr:rowOff>120136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9A3B878-A0DA-456F-A0BC-CC78F5A60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6178" y="1608716"/>
          <a:ext cx="3870761" cy="2664320"/>
        </a:xfrm>
        <a:prstGeom prst="rect">
          <a:avLst/>
        </a:prstGeom>
      </xdr:spPr>
    </xdr:pic>
    <xdr:clientData/>
  </xdr:twoCellAnchor>
  <xdr:twoCellAnchor editAs="oneCell">
    <xdr:from>
      <xdr:col>27</xdr:col>
      <xdr:colOff>56030</xdr:colOff>
      <xdr:row>9</xdr:row>
      <xdr:rowOff>44823</xdr:rowOff>
    </xdr:from>
    <xdr:to>
      <xdr:col>38</xdr:col>
      <xdr:colOff>801860</xdr:colOff>
      <xdr:row>22</xdr:row>
      <xdr:rowOff>198577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593CD2-1EDA-47B1-A55A-3B67D2BF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1810" y="1690743"/>
          <a:ext cx="3854789" cy="26607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1706880</xdr:colOff>
      <xdr:row>1</xdr:row>
      <xdr:rowOff>60960</xdr:rowOff>
    </xdr:from>
    <xdr:to>
      <xdr:col>6</xdr:col>
      <xdr:colOff>285119</xdr:colOff>
      <xdr:row>11</xdr:row>
      <xdr:rowOff>89284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EB5C6A-7194-440E-8987-8A85BB63B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259080"/>
          <a:ext cx="5047619" cy="2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5</xdr:row>
      <xdr:rowOff>45720</xdr:rowOff>
    </xdr:from>
    <xdr:to>
      <xdr:col>3</xdr:col>
      <xdr:colOff>1487342</xdr:colOff>
      <xdr:row>8</xdr:row>
      <xdr:rowOff>60884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EA39B6-645B-4C82-B155-2A006C7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36320"/>
          <a:ext cx="3704762" cy="6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2E9E8-8D15-2A44-AD06-F7FAFF660183}">
  <sheetPr>
    <tabColor theme="1"/>
  </sheetPr>
  <dimension ref="A24:A32"/>
  <sheetViews>
    <sheetView showGridLines="0" tabSelected="1" zoomScaleNormal="100" workbookViewId="0">
      <selection activeCell="H25" sqref="H25"/>
    </sheetView>
  </sheetViews>
  <sheetFormatPr baseColWidth="10" defaultColWidth="9.109375" defaultRowHeight="14.4" x14ac:dyDescent="0.3"/>
  <cols>
    <col min="1" max="1" width="130.44140625" style="31" customWidth="1"/>
    <col min="2" max="16384" width="9.109375" style="31"/>
  </cols>
  <sheetData>
    <row r="24" spans="1:1" ht="94.8" x14ac:dyDescent="0.3">
      <c r="A24" s="9"/>
    </row>
    <row r="25" spans="1:1" ht="27" x14ac:dyDescent="0.3">
      <c r="A25" s="32"/>
    </row>
    <row r="32" spans="1:1" x14ac:dyDescent="0.3">
      <c r="A32" s="31" t="s">
        <v>190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B11:R84"/>
  <sheetViews>
    <sheetView showGridLines="0" zoomScale="120" zoomScaleNormal="120" workbookViewId="0">
      <selection activeCell="E8" sqref="E8"/>
    </sheetView>
  </sheetViews>
  <sheetFormatPr baseColWidth="10" defaultColWidth="9.109375" defaultRowHeight="15.6" x14ac:dyDescent="0.3"/>
  <cols>
    <col min="2" max="2" width="44.5546875" bestFit="1" customWidth="1"/>
    <col min="3" max="3" width="26.77734375" bestFit="1" customWidth="1"/>
    <col min="4" max="4" width="11.88671875" bestFit="1" customWidth="1"/>
    <col min="5" max="5" width="17.109375" style="38" bestFit="1" customWidth="1"/>
    <col min="6" max="6" width="3" customWidth="1"/>
    <col min="7" max="7" width="9.109375" hidden="1" customWidth="1"/>
    <col min="8" max="8" width="2.77734375" customWidth="1"/>
    <col min="9" max="9" width="24" customWidth="1"/>
    <col min="10" max="11" width="10.77734375" customWidth="1"/>
    <col min="12" max="12" width="26" customWidth="1"/>
    <col min="13" max="13" width="3" customWidth="1"/>
    <col min="14" max="14" width="35.33203125" customWidth="1"/>
    <col min="15" max="16" width="10.77734375" customWidth="1"/>
    <col min="17" max="17" width="24.6640625" customWidth="1"/>
  </cols>
  <sheetData>
    <row r="11" spans="2:18" ht="16.2" thickBot="1" x14ac:dyDescent="0.35"/>
    <row r="12" spans="2:18" ht="28.5" customHeight="1" thickBot="1" x14ac:dyDescent="0.35">
      <c r="B12" s="82" t="s">
        <v>15</v>
      </c>
      <c r="C12" s="33" t="s">
        <v>39</v>
      </c>
      <c r="D12" s="34" t="s">
        <v>40</v>
      </c>
      <c r="E12" s="35" t="s">
        <v>0</v>
      </c>
    </row>
    <row r="13" spans="2:18" ht="28.05" customHeight="1" thickBot="1" x14ac:dyDescent="0.35">
      <c r="B13" s="82"/>
      <c r="C13" s="36">
        <v>45</v>
      </c>
      <c r="D13" s="37">
        <v>22</v>
      </c>
      <c r="E13" s="40"/>
      <c r="F13" s="1" t="str">
        <f>IF(E13="","",IF(E13=45+22,"✔","✘"))</f>
        <v/>
      </c>
      <c r="M13" s="1" t="str">
        <f>IF(E25="","",IF(E25=45*22,"✔","✘"))</f>
        <v/>
      </c>
      <c r="R13" s="1" t="str">
        <f>IF(E37="","",IF(E37=C37&amp;D37,"✔","✘"))</f>
        <v/>
      </c>
    </row>
    <row r="14" spans="2:18" ht="16.2" thickBot="1" x14ac:dyDescent="0.35">
      <c r="B14" s="2"/>
      <c r="C14" s="38"/>
      <c r="D14" s="38"/>
    </row>
    <row r="15" spans="2:18" ht="24.75" customHeight="1" thickBot="1" x14ac:dyDescent="0.35">
      <c r="B15" s="82" t="s">
        <v>16</v>
      </c>
      <c r="C15" s="39" t="s">
        <v>39</v>
      </c>
      <c r="D15" s="34" t="s">
        <v>40</v>
      </c>
      <c r="E15" s="35" t="s">
        <v>0</v>
      </c>
    </row>
    <row r="16" spans="2:18" ht="27" customHeight="1" thickBot="1" x14ac:dyDescent="0.35">
      <c r="B16" s="82"/>
      <c r="C16" s="36">
        <v>55</v>
      </c>
      <c r="D16" s="37">
        <v>45</v>
      </c>
      <c r="E16" s="40"/>
      <c r="F16" s="1" t="str">
        <f>IF(E16="","",IF(E16=C16+D16,"✔","✘"))</f>
        <v/>
      </c>
      <c r="M16" s="1" t="str">
        <f>IF(E28="","",IF(E28=C28/D28,"✔","✘"))</f>
        <v/>
      </c>
      <c r="R16" s="1" t="str">
        <f>IF(E40="","",IF(E40=C40&amp;" "&amp;D40,"✔","✘"))</f>
        <v/>
      </c>
    </row>
    <row r="17" spans="2:13" ht="16.2" thickBot="1" x14ac:dyDescent="0.35">
      <c r="B17" s="2"/>
      <c r="C17" s="38"/>
      <c r="D17" s="38"/>
    </row>
    <row r="18" spans="2:13" ht="25.5" customHeight="1" thickBot="1" x14ac:dyDescent="0.35">
      <c r="B18" s="82" t="s">
        <v>17</v>
      </c>
      <c r="C18" s="39" t="s">
        <v>39</v>
      </c>
      <c r="D18" s="34" t="s">
        <v>40</v>
      </c>
      <c r="E18" s="35" t="s">
        <v>0</v>
      </c>
    </row>
    <row r="19" spans="2:13" ht="25.95" customHeight="1" thickBot="1" x14ac:dyDescent="0.35">
      <c r="B19" s="82"/>
      <c r="C19" s="36">
        <v>13</v>
      </c>
      <c r="D19" s="37">
        <v>13</v>
      </c>
      <c r="E19" s="40"/>
      <c r="F19" s="1" t="str">
        <f>IF(E19="","",IF(E19=C19+D19,"✔","✘"))</f>
        <v/>
      </c>
      <c r="M19" s="1" t="str">
        <f>IF(E31="","",IF(E31=C31^D31,"✔","✘"))</f>
        <v/>
      </c>
    </row>
    <row r="20" spans="2:13" ht="16.2" thickBot="1" x14ac:dyDescent="0.35">
      <c r="B20" s="2"/>
      <c r="C20" s="38"/>
      <c r="D20" s="38"/>
    </row>
    <row r="21" spans="2:13" ht="24" customHeight="1" thickBot="1" x14ac:dyDescent="0.35">
      <c r="B21" s="82" t="s">
        <v>41</v>
      </c>
      <c r="C21" s="39" t="s">
        <v>39</v>
      </c>
      <c r="D21" s="34" t="s">
        <v>40</v>
      </c>
      <c r="E21" s="35" t="s">
        <v>0</v>
      </c>
    </row>
    <row r="22" spans="2:13" ht="25.05" customHeight="1" thickBot="1" x14ac:dyDescent="0.35">
      <c r="B22" s="82"/>
      <c r="C22" s="36">
        <v>48</v>
      </c>
      <c r="D22" s="37">
        <v>38</v>
      </c>
      <c r="E22" s="40"/>
      <c r="F22" s="1" t="str">
        <f>IF(E22="","",IF(E22=C22+D22,"✔","✘"))</f>
        <v/>
      </c>
      <c r="M22" s="1" t="str">
        <f>IF(E34="","",IF(E34=FALSE,"✔","✘"))</f>
        <v/>
      </c>
    </row>
    <row r="23" spans="2:13" ht="16.2" thickBot="1" x14ac:dyDescent="0.35">
      <c r="C23" s="38"/>
      <c r="D23" s="38"/>
    </row>
    <row r="24" spans="2:13" ht="16.8" thickBot="1" x14ac:dyDescent="0.35">
      <c r="B24" s="82" t="s">
        <v>192</v>
      </c>
      <c r="C24" s="33" t="s">
        <v>39</v>
      </c>
      <c r="D24" s="34" t="s">
        <v>40</v>
      </c>
      <c r="E24" s="35" t="s">
        <v>0</v>
      </c>
    </row>
    <row r="25" spans="2:13" ht="16.8" thickBot="1" x14ac:dyDescent="0.35">
      <c r="B25" s="82"/>
      <c r="C25" s="36">
        <v>45</v>
      </c>
      <c r="D25" s="37">
        <v>22</v>
      </c>
      <c r="E25" s="40"/>
      <c r="F25" s="1" t="str">
        <f>IF(E25="","",IF(E25=45*22,"✔","✘"))</f>
        <v/>
      </c>
    </row>
    <row r="26" spans="2:13" ht="16.2" thickBot="1" x14ac:dyDescent="0.35">
      <c r="B26" s="2"/>
      <c r="C26" s="38"/>
      <c r="D26" s="38"/>
    </row>
    <row r="27" spans="2:13" ht="16.8" thickBot="1" x14ac:dyDescent="0.35">
      <c r="B27" s="82" t="s">
        <v>191</v>
      </c>
      <c r="C27" s="39" t="s">
        <v>39</v>
      </c>
      <c r="D27" s="34" t="s">
        <v>40</v>
      </c>
      <c r="E27" s="35" t="s">
        <v>0</v>
      </c>
    </row>
    <row r="28" spans="2:13" ht="16.8" thickBot="1" x14ac:dyDescent="0.35">
      <c r="B28" s="82"/>
      <c r="C28" s="36">
        <v>55</v>
      </c>
      <c r="D28" s="37">
        <v>45</v>
      </c>
      <c r="E28" s="40"/>
      <c r="F28" s="1" t="str">
        <f>IF(E28="","",IF(E28=C28/D28,"✔","✘"))</f>
        <v/>
      </c>
    </row>
    <row r="29" spans="2:13" ht="16.2" thickBot="1" x14ac:dyDescent="0.35">
      <c r="B29" s="2"/>
      <c r="C29" s="38"/>
      <c r="D29" s="38"/>
    </row>
    <row r="30" spans="2:13" ht="16.8" thickBot="1" x14ac:dyDescent="0.35">
      <c r="B30" s="82" t="s">
        <v>193</v>
      </c>
      <c r="C30" s="39" t="s">
        <v>39</v>
      </c>
      <c r="D30" s="34" t="s">
        <v>40</v>
      </c>
      <c r="E30" s="35" t="s">
        <v>0</v>
      </c>
    </row>
    <row r="31" spans="2:13" ht="16.8" thickBot="1" x14ac:dyDescent="0.35">
      <c r="B31" s="82"/>
      <c r="C31" s="36">
        <v>13</v>
      </c>
      <c r="D31" s="37">
        <v>13</v>
      </c>
      <c r="E31" s="40"/>
      <c r="F31" s="1" t="str">
        <f>IF(E31="","",IF(E31=C31^D31,"✔","✘"))</f>
        <v/>
      </c>
    </row>
    <row r="32" spans="2:13" ht="16.2" thickBot="1" x14ac:dyDescent="0.35">
      <c r="B32" s="2"/>
      <c r="C32" s="38"/>
      <c r="D32" s="38"/>
    </row>
    <row r="33" spans="2:6" ht="16.8" thickBot="1" x14ac:dyDescent="0.35">
      <c r="B33" s="82" t="s">
        <v>194</v>
      </c>
      <c r="C33" s="39" t="s">
        <v>39</v>
      </c>
      <c r="D33" s="34" t="s">
        <v>40</v>
      </c>
      <c r="E33" s="35" t="s">
        <v>0</v>
      </c>
    </row>
    <row r="34" spans="2:6" ht="16.8" thickBot="1" x14ac:dyDescent="0.35">
      <c r="B34" s="82"/>
      <c r="C34" s="36">
        <v>48</v>
      </c>
      <c r="D34" s="37">
        <v>38</v>
      </c>
      <c r="E34" s="40"/>
      <c r="F34" s="1" t="str">
        <f>IF(E34="","",IF(E34=FALSE,"✔","✘"))</f>
        <v/>
      </c>
    </row>
    <row r="35" spans="2:6" ht="16.2" thickBot="1" x14ac:dyDescent="0.35">
      <c r="C35" s="38"/>
      <c r="D35" s="38"/>
    </row>
    <row r="36" spans="2:6" ht="16.8" thickBot="1" x14ac:dyDescent="0.35">
      <c r="B36" s="81" t="s">
        <v>195</v>
      </c>
      <c r="C36" s="33" t="s">
        <v>58</v>
      </c>
      <c r="D36" s="34" t="s">
        <v>59</v>
      </c>
      <c r="E36" s="35" t="s">
        <v>0</v>
      </c>
    </row>
    <row r="37" spans="2:6" ht="16.8" thickBot="1" x14ac:dyDescent="0.35">
      <c r="B37" s="81"/>
      <c r="C37" s="36" t="s">
        <v>60</v>
      </c>
      <c r="D37" s="37" t="s">
        <v>61</v>
      </c>
      <c r="E37" s="40"/>
      <c r="F37" s="1" t="str">
        <f>IF(E37="","",IF(E37=C37&amp;D37,"✔","✘"))</f>
        <v/>
      </c>
    </row>
    <row r="38" spans="2:6" ht="16.2" thickBot="1" x14ac:dyDescent="0.35">
      <c r="C38" s="38"/>
      <c r="D38" s="38"/>
    </row>
    <row r="39" spans="2:6" ht="16.8" thickBot="1" x14ac:dyDescent="0.35">
      <c r="B39" s="82" t="s">
        <v>53</v>
      </c>
      <c r="C39" s="33" t="s">
        <v>58</v>
      </c>
      <c r="D39" s="34" t="s">
        <v>59</v>
      </c>
      <c r="E39" s="35" t="s">
        <v>0</v>
      </c>
    </row>
    <row r="40" spans="2:6" ht="16.8" thickBot="1" x14ac:dyDescent="0.35">
      <c r="B40" s="82"/>
      <c r="C40" s="36" t="s">
        <v>60</v>
      </c>
      <c r="D40" s="37" t="s">
        <v>61</v>
      </c>
      <c r="E40" s="40"/>
      <c r="F40" s="1" t="str">
        <f>IF(E40="","",IF(E40=CONCATENATE(C40,D40),"✔","✘"))</f>
        <v/>
      </c>
    </row>
    <row r="70" spans="2:3" ht="16.2" thickBot="1" x14ac:dyDescent="0.35"/>
    <row r="71" spans="2:3" ht="18.600000000000001" thickBot="1" x14ac:dyDescent="0.35">
      <c r="B71" s="11" t="s">
        <v>18</v>
      </c>
      <c r="C71" s="11" t="s">
        <v>19</v>
      </c>
    </row>
    <row r="72" spans="2:3" x14ac:dyDescent="0.3">
      <c r="B72" s="3" t="s">
        <v>1</v>
      </c>
      <c r="C72" s="4" t="s">
        <v>15</v>
      </c>
    </row>
    <row r="73" spans="2:3" x14ac:dyDescent="0.3">
      <c r="B73" s="5" t="s">
        <v>2</v>
      </c>
      <c r="C73" s="6" t="s">
        <v>20</v>
      </c>
    </row>
    <row r="74" spans="2:3" x14ac:dyDescent="0.3">
      <c r="B74" s="5" t="s">
        <v>3</v>
      </c>
      <c r="C74" s="6" t="s">
        <v>14</v>
      </c>
    </row>
    <row r="75" spans="2:3" x14ac:dyDescent="0.3">
      <c r="B75" s="5" t="s">
        <v>4</v>
      </c>
      <c r="C75" s="6" t="s">
        <v>21</v>
      </c>
    </row>
    <row r="76" spans="2:3" x14ac:dyDescent="0.3">
      <c r="B76" s="5" t="s">
        <v>5</v>
      </c>
      <c r="C76" s="6" t="s">
        <v>22</v>
      </c>
    </row>
    <row r="77" spans="2:3" x14ac:dyDescent="0.3">
      <c r="B77" s="5" t="s">
        <v>6</v>
      </c>
      <c r="C77" s="6" t="s">
        <v>23</v>
      </c>
    </row>
    <row r="78" spans="2:3" x14ac:dyDescent="0.3">
      <c r="B78" s="5" t="s">
        <v>7</v>
      </c>
      <c r="C78" s="6" t="s">
        <v>24</v>
      </c>
    </row>
    <row r="79" spans="2:3" x14ac:dyDescent="0.3">
      <c r="B79" s="5" t="s">
        <v>8</v>
      </c>
      <c r="C79" s="6" t="s">
        <v>25</v>
      </c>
    </row>
    <row r="80" spans="2:3" x14ac:dyDescent="0.3">
      <c r="B80" s="5" t="s">
        <v>9</v>
      </c>
      <c r="C80" s="6" t="s">
        <v>26</v>
      </c>
    </row>
    <row r="81" spans="2:3" x14ac:dyDescent="0.3">
      <c r="B81" s="5" t="s">
        <v>10</v>
      </c>
      <c r="C81" s="6" t="s">
        <v>27</v>
      </c>
    </row>
    <row r="82" spans="2:3" x14ac:dyDescent="0.3">
      <c r="B82" s="5" t="s">
        <v>11</v>
      </c>
      <c r="C82" s="6" t="s">
        <v>28</v>
      </c>
    </row>
    <row r="83" spans="2:3" x14ac:dyDescent="0.3">
      <c r="B83" s="5" t="s">
        <v>12</v>
      </c>
      <c r="C83" s="6" t="s">
        <v>29</v>
      </c>
    </row>
    <row r="84" spans="2:3" ht="16.2" thickBot="1" x14ac:dyDescent="0.35">
      <c r="B84" s="7" t="s">
        <v>13</v>
      </c>
      <c r="C84" s="8" t="s">
        <v>30</v>
      </c>
    </row>
  </sheetData>
  <mergeCells count="10">
    <mergeCell ref="B36:B37"/>
    <mergeCell ref="B39:B40"/>
    <mergeCell ref="B12:B13"/>
    <mergeCell ref="B15:B16"/>
    <mergeCell ref="B18:B19"/>
    <mergeCell ref="B21:B22"/>
    <mergeCell ref="B24:B25"/>
    <mergeCell ref="B27:B28"/>
    <mergeCell ref="B30:B31"/>
    <mergeCell ref="B33:B34"/>
  </mergeCells>
  <conditionalFormatting sqref="F13">
    <cfRule type="containsBlanks" dxfId="128" priority="43">
      <formula>LEN(TRIM(F13))=0</formula>
    </cfRule>
    <cfRule type="containsText" dxfId="127" priority="44" operator="containsText" text="✘">
      <formula>NOT(ISERROR(SEARCH("✘",F13)))</formula>
    </cfRule>
    <cfRule type="containsText" dxfId="126" priority="45" operator="containsText" text="✔">
      <formula>NOT(ISERROR(SEARCH("✔",F13)))</formula>
    </cfRule>
  </conditionalFormatting>
  <conditionalFormatting sqref="F16">
    <cfRule type="containsBlanks" dxfId="125" priority="40">
      <formula>LEN(TRIM(F16))=0</formula>
    </cfRule>
    <cfRule type="containsText" dxfId="124" priority="41" operator="containsText" text="✘">
      <formula>NOT(ISERROR(SEARCH("✘",F16)))</formula>
    </cfRule>
    <cfRule type="containsText" dxfId="123" priority="42" operator="containsText" text="✔">
      <formula>NOT(ISERROR(SEARCH("✔",F16)))</formula>
    </cfRule>
  </conditionalFormatting>
  <conditionalFormatting sqref="F19">
    <cfRule type="containsBlanks" dxfId="122" priority="37">
      <formula>LEN(TRIM(F19))=0</formula>
    </cfRule>
    <cfRule type="containsText" dxfId="121" priority="38" operator="containsText" text="✘">
      <formula>NOT(ISERROR(SEARCH("✘",F19)))</formula>
    </cfRule>
    <cfRule type="containsText" dxfId="120" priority="39" operator="containsText" text="✔">
      <formula>NOT(ISERROR(SEARCH("✔",F19)))</formula>
    </cfRule>
  </conditionalFormatting>
  <conditionalFormatting sqref="F22">
    <cfRule type="containsBlanks" dxfId="119" priority="34">
      <formula>LEN(TRIM(F22))=0</formula>
    </cfRule>
    <cfRule type="containsText" dxfId="118" priority="35" operator="containsText" text="✘">
      <formula>NOT(ISERROR(SEARCH("✘",F22)))</formula>
    </cfRule>
    <cfRule type="containsText" dxfId="117" priority="36" operator="containsText" text="✔">
      <formula>NOT(ISERROR(SEARCH("✔",F22)))</formula>
    </cfRule>
  </conditionalFormatting>
  <conditionalFormatting sqref="F25">
    <cfRule type="containsBlanks" dxfId="116" priority="16">
      <formula>LEN(TRIM(F25))=0</formula>
    </cfRule>
    <cfRule type="containsText" dxfId="115" priority="17" operator="containsText" text="✘">
      <formula>NOT(ISERROR(SEARCH("✘",F25)))</formula>
    </cfRule>
    <cfRule type="containsText" dxfId="114" priority="18" operator="containsText" text="✔">
      <formula>NOT(ISERROR(SEARCH("✔",F25)))</formula>
    </cfRule>
  </conditionalFormatting>
  <conditionalFormatting sqref="F28">
    <cfRule type="containsBlanks" dxfId="113" priority="13">
      <formula>LEN(TRIM(F28))=0</formula>
    </cfRule>
    <cfRule type="containsText" dxfId="112" priority="14" operator="containsText" text="✘">
      <formula>NOT(ISERROR(SEARCH("✘",F28)))</formula>
    </cfRule>
    <cfRule type="containsText" dxfId="111" priority="15" operator="containsText" text="✔">
      <formula>NOT(ISERROR(SEARCH("✔",F28)))</formula>
    </cfRule>
  </conditionalFormatting>
  <conditionalFormatting sqref="F31">
    <cfRule type="containsBlanks" dxfId="110" priority="10">
      <formula>LEN(TRIM(F31))=0</formula>
    </cfRule>
    <cfRule type="containsText" dxfId="109" priority="11" operator="containsText" text="✘">
      <formula>NOT(ISERROR(SEARCH("✘",F31)))</formula>
    </cfRule>
    <cfRule type="containsText" dxfId="108" priority="12" operator="containsText" text="✔">
      <formula>NOT(ISERROR(SEARCH("✔",F31)))</formula>
    </cfRule>
  </conditionalFormatting>
  <conditionalFormatting sqref="F34">
    <cfRule type="containsBlanks" dxfId="107" priority="7">
      <formula>LEN(TRIM(F34))=0</formula>
    </cfRule>
    <cfRule type="containsText" dxfId="106" priority="8" operator="containsText" text="✘">
      <formula>NOT(ISERROR(SEARCH("✘",F34)))</formula>
    </cfRule>
    <cfRule type="containsText" dxfId="105" priority="9" operator="containsText" text="✔">
      <formula>NOT(ISERROR(SEARCH("✔",F34)))</formula>
    </cfRule>
  </conditionalFormatting>
  <conditionalFormatting sqref="F37">
    <cfRule type="containsBlanks" dxfId="104" priority="4">
      <formula>LEN(TRIM(F37))=0</formula>
    </cfRule>
    <cfRule type="containsText" dxfId="103" priority="5" operator="containsText" text="✘">
      <formula>NOT(ISERROR(SEARCH("✘",F37)))</formula>
    </cfRule>
    <cfRule type="containsText" dxfId="102" priority="6" operator="containsText" text="✔">
      <formula>NOT(ISERROR(SEARCH("✔",F37)))</formula>
    </cfRule>
  </conditionalFormatting>
  <conditionalFormatting sqref="F40">
    <cfRule type="containsBlanks" dxfId="101" priority="1">
      <formula>LEN(TRIM(F40))=0</formula>
    </cfRule>
    <cfRule type="containsText" dxfId="100" priority="2" operator="containsText" text="✘">
      <formula>NOT(ISERROR(SEARCH("✘",F40)))</formula>
    </cfRule>
    <cfRule type="containsText" dxfId="99" priority="3" operator="containsText" text="✔">
      <formula>NOT(ISERROR(SEARCH("✔",F40)))</formula>
    </cfRule>
  </conditionalFormatting>
  <conditionalFormatting sqref="M13">
    <cfRule type="containsBlanks" dxfId="98" priority="31">
      <formula>LEN(TRIM(M13))=0</formula>
    </cfRule>
    <cfRule type="containsText" dxfId="97" priority="32" operator="containsText" text="✘">
      <formula>NOT(ISERROR(SEARCH("✘",M13)))</formula>
    </cfRule>
    <cfRule type="containsText" dxfId="96" priority="33" operator="containsText" text="✔">
      <formula>NOT(ISERROR(SEARCH("✔",M13)))</formula>
    </cfRule>
  </conditionalFormatting>
  <conditionalFormatting sqref="M16">
    <cfRule type="containsBlanks" dxfId="95" priority="28">
      <formula>LEN(TRIM(M16))=0</formula>
    </cfRule>
    <cfRule type="containsText" dxfId="94" priority="29" operator="containsText" text="✘">
      <formula>NOT(ISERROR(SEARCH("✘",M16)))</formula>
    </cfRule>
    <cfRule type="containsText" dxfId="93" priority="30" operator="containsText" text="✔">
      <formula>NOT(ISERROR(SEARCH("✔",M16)))</formula>
    </cfRule>
  </conditionalFormatting>
  <conditionalFormatting sqref="M19">
    <cfRule type="containsBlanks" dxfId="92" priority="25">
      <formula>LEN(TRIM(M19))=0</formula>
    </cfRule>
    <cfRule type="containsText" dxfId="91" priority="26" operator="containsText" text="✘">
      <formula>NOT(ISERROR(SEARCH("✘",M19)))</formula>
    </cfRule>
    <cfRule type="containsText" dxfId="90" priority="27" operator="containsText" text="✔">
      <formula>NOT(ISERROR(SEARCH("✔",M19)))</formula>
    </cfRule>
  </conditionalFormatting>
  <conditionalFormatting sqref="M22">
    <cfRule type="containsBlanks" dxfId="89" priority="22">
      <formula>LEN(TRIM(M22))=0</formula>
    </cfRule>
    <cfRule type="containsText" dxfId="88" priority="23" operator="containsText" text="✘">
      <formula>NOT(ISERROR(SEARCH("✘",M22)))</formula>
    </cfRule>
    <cfRule type="containsText" dxfId="87" priority="24" operator="containsText" text="✔">
      <formula>NOT(ISERROR(SEARCH("✔",M22)))</formula>
    </cfRule>
  </conditionalFormatting>
  <conditionalFormatting sqref="R13 R16">
    <cfRule type="containsBlanks" dxfId="86" priority="19">
      <formula>LEN(TRIM(R13))=0</formula>
    </cfRule>
    <cfRule type="containsText" dxfId="85" priority="20" operator="containsText" text="✘">
      <formula>NOT(ISERROR(SEARCH("✘",R13)))</formula>
    </cfRule>
    <cfRule type="containsText" dxfId="84" priority="21" operator="containsText" text="✔">
      <formula>NOT(ISERROR(SEARCH("✔",R13)))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E5BFA-1B0B-454B-B57A-DE20F4C8D893}">
  <sheetPr>
    <tabColor theme="4" tint="0.59999389629810485"/>
  </sheetPr>
  <dimension ref="B13:P66"/>
  <sheetViews>
    <sheetView showGridLines="0" zoomScale="117" zoomScaleNormal="117" workbookViewId="0">
      <selection activeCell="I65" sqref="I65"/>
    </sheetView>
  </sheetViews>
  <sheetFormatPr baseColWidth="10" defaultColWidth="10.77734375" defaultRowHeight="15.6" x14ac:dyDescent="0.3"/>
  <cols>
    <col min="1" max="1" width="10.77734375" style="23"/>
    <col min="2" max="2" width="9.77734375" style="23" bestFit="1" customWidth="1"/>
    <col min="3" max="3" width="79.5546875" style="23" bestFit="1" customWidth="1"/>
    <col min="4" max="4" width="11.88671875" style="23" bestFit="1" customWidth="1"/>
    <col min="5" max="5" width="19.77734375" style="24" bestFit="1" customWidth="1"/>
    <col min="6" max="6" width="10.6640625" style="24" bestFit="1" customWidth="1"/>
    <col min="7" max="7" width="6.21875" style="23" bestFit="1" customWidth="1"/>
    <col min="8" max="8" width="22.109375" style="23" bestFit="1" customWidth="1"/>
    <col min="9" max="9" width="31.88671875" style="24" bestFit="1" customWidth="1"/>
    <col min="10" max="10" width="43" style="24" bestFit="1" customWidth="1"/>
    <col min="11" max="11" width="8.109375" style="26" bestFit="1" customWidth="1"/>
    <col min="12" max="12" width="11.109375" style="23" bestFit="1" customWidth="1"/>
    <col min="13" max="13" width="3.109375" style="23" customWidth="1"/>
    <col min="14" max="16384" width="10.77734375" style="23"/>
  </cols>
  <sheetData>
    <row r="13" spans="2:16" s="22" customFormat="1" ht="20.399999999999999" x14ac:dyDescent="0.3">
      <c r="B13" s="41" t="s">
        <v>65</v>
      </c>
      <c r="C13" s="41" t="s">
        <v>66</v>
      </c>
      <c r="D13" s="41" t="s">
        <v>32</v>
      </c>
      <c r="E13" s="42" t="s">
        <v>67</v>
      </c>
      <c r="F13" s="43" t="s">
        <v>33</v>
      </c>
      <c r="G13" s="41" t="s">
        <v>68</v>
      </c>
      <c r="H13" s="44" t="s">
        <v>69</v>
      </c>
      <c r="I13" s="42" t="s">
        <v>196</v>
      </c>
      <c r="J13" s="43" t="s">
        <v>197</v>
      </c>
      <c r="K13" s="45" t="s">
        <v>70</v>
      </c>
      <c r="L13" s="45" t="s">
        <v>71</v>
      </c>
    </row>
    <row r="14" spans="2:16" ht="20.399999999999999" x14ac:dyDescent="0.45">
      <c r="B14" s="23" t="s">
        <v>72</v>
      </c>
      <c r="C14" s="23" t="s">
        <v>73</v>
      </c>
      <c r="D14" s="23">
        <v>204</v>
      </c>
      <c r="E14" s="24">
        <v>5</v>
      </c>
      <c r="F14" s="48"/>
      <c r="G14" s="23">
        <v>12</v>
      </c>
      <c r="H14" s="50"/>
      <c r="I14" s="24">
        <v>0.2</v>
      </c>
      <c r="J14" s="48"/>
      <c r="K14" s="49"/>
      <c r="L14" s="49"/>
      <c r="M14" s="23" t="str">
        <f>IF(K14="","",IF(L14=J14+K14,"✔","✘"))</f>
        <v/>
      </c>
      <c r="O14" s="53" t="s">
        <v>34</v>
      </c>
      <c r="P14" s="54">
        <v>0.16</v>
      </c>
    </row>
    <row r="15" spans="2:16" x14ac:dyDescent="0.3">
      <c r="B15" s="23" t="s">
        <v>74</v>
      </c>
      <c r="C15" s="23" t="s">
        <v>75</v>
      </c>
      <c r="D15" s="23">
        <v>180</v>
      </c>
      <c r="E15" s="24">
        <v>6</v>
      </c>
      <c r="F15" s="48"/>
      <c r="G15" s="23">
        <v>12</v>
      </c>
      <c r="H15" s="50"/>
      <c r="I15" s="24">
        <v>0.2</v>
      </c>
      <c r="J15" s="48"/>
      <c r="K15" s="49"/>
      <c r="L15" s="49"/>
      <c r="M15" s="23" t="str">
        <f t="shared" ref="M15:M50" si="0">IF(L15="","",IF(L15=J15+K15,"✔","✘"))</f>
        <v/>
      </c>
    </row>
    <row r="16" spans="2:16" x14ac:dyDescent="0.3">
      <c r="B16" s="23" t="s">
        <v>76</v>
      </c>
      <c r="C16" s="23" t="s">
        <v>77</v>
      </c>
      <c r="D16" s="23">
        <v>228</v>
      </c>
      <c r="E16" s="24">
        <v>5</v>
      </c>
      <c r="F16" s="48"/>
      <c r="G16" s="23">
        <v>12</v>
      </c>
      <c r="H16" s="50"/>
      <c r="I16" s="24">
        <v>0.2</v>
      </c>
      <c r="J16" s="48"/>
      <c r="K16" s="49"/>
      <c r="L16" s="49"/>
      <c r="M16" s="23" t="str">
        <f t="shared" si="0"/>
        <v/>
      </c>
    </row>
    <row r="17" spans="2:13" x14ac:dyDescent="0.3">
      <c r="B17" s="23" t="s">
        <v>78</v>
      </c>
      <c r="C17" s="23" t="s">
        <v>79</v>
      </c>
      <c r="D17" s="23">
        <v>228</v>
      </c>
      <c r="E17" s="24">
        <v>3</v>
      </c>
      <c r="F17" s="48"/>
      <c r="G17" s="23">
        <v>12</v>
      </c>
      <c r="H17" s="50"/>
      <c r="I17" s="24">
        <v>0.2</v>
      </c>
      <c r="J17" s="48"/>
      <c r="K17" s="49"/>
      <c r="L17" s="49"/>
      <c r="M17" s="23" t="str">
        <f t="shared" si="0"/>
        <v/>
      </c>
    </row>
    <row r="18" spans="2:13" x14ac:dyDescent="0.3">
      <c r="B18" s="23" t="s">
        <v>80</v>
      </c>
      <c r="C18" s="23" t="s">
        <v>81</v>
      </c>
      <c r="D18" s="23">
        <v>228</v>
      </c>
      <c r="E18" s="24">
        <v>4</v>
      </c>
      <c r="F18" s="48"/>
      <c r="G18" s="23">
        <v>12</v>
      </c>
      <c r="H18" s="50"/>
      <c r="I18" s="24">
        <v>0.2</v>
      </c>
      <c r="J18" s="48"/>
      <c r="K18" s="49"/>
      <c r="L18" s="49"/>
      <c r="M18" s="23" t="str">
        <f t="shared" si="0"/>
        <v/>
      </c>
    </row>
    <row r="19" spans="2:13" x14ac:dyDescent="0.3">
      <c r="B19" s="23" t="s">
        <v>82</v>
      </c>
      <c r="C19" s="23" t="s">
        <v>83</v>
      </c>
      <c r="D19" s="23">
        <v>192</v>
      </c>
      <c r="E19" s="24">
        <v>5</v>
      </c>
      <c r="F19" s="48"/>
      <c r="G19" s="23">
        <v>12</v>
      </c>
      <c r="H19" s="50"/>
      <c r="I19" s="24">
        <v>0.2</v>
      </c>
      <c r="J19" s="48"/>
      <c r="K19" s="49"/>
      <c r="L19" s="49"/>
      <c r="M19" s="23" t="str">
        <f t="shared" si="0"/>
        <v/>
      </c>
    </row>
    <row r="20" spans="2:13" x14ac:dyDescent="0.3">
      <c r="B20" s="23" t="s">
        <v>84</v>
      </c>
      <c r="C20" s="23" t="s">
        <v>85</v>
      </c>
      <c r="D20" s="23">
        <v>204</v>
      </c>
      <c r="E20" s="24">
        <v>3</v>
      </c>
      <c r="F20" s="48"/>
      <c r="G20" s="23">
        <v>12</v>
      </c>
      <c r="H20" s="50"/>
      <c r="I20" s="24">
        <v>0.2</v>
      </c>
      <c r="J20" s="48"/>
      <c r="K20" s="49"/>
      <c r="L20" s="49"/>
      <c r="M20" s="23" t="str">
        <f t="shared" si="0"/>
        <v/>
      </c>
    </row>
    <row r="21" spans="2:13" x14ac:dyDescent="0.3">
      <c r="B21" s="23" t="s">
        <v>86</v>
      </c>
      <c r="C21" s="23" t="s">
        <v>87</v>
      </c>
      <c r="D21" s="23">
        <v>168</v>
      </c>
      <c r="E21" s="24">
        <v>4</v>
      </c>
      <c r="F21" s="48"/>
      <c r="G21" s="23">
        <v>12</v>
      </c>
      <c r="H21" s="50"/>
      <c r="I21" s="24">
        <v>0.2</v>
      </c>
      <c r="J21" s="48"/>
      <c r="K21" s="49"/>
      <c r="L21" s="49"/>
      <c r="M21" s="23" t="str">
        <f t="shared" si="0"/>
        <v/>
      </c>
    </row>
    <row r="22" spans="2:13" x14ac:dyDescent="0.3">
      <c r="B22" s="23" t="s">
        <v>88</v>
      </c>
      <c r="C22" s="23" t="s">
        <v>89</v>
      </c>
      <c r="D22" s="23">
        <v>252</v>
      </c>
      <c r="E22" s="24">
        <v>5</v>
      </c>
      <c r="F22" s="48"/>
      <c r="G22" s="23">
        <v>12</v>
      </c>
      <c r="H22" s="50"/>
      <c r="I22" s="24">
        <v>0.2</v>
      </c>
      <c r="J22" s="48"/>
      <c r="K22" s="49"/>
      <c r="L22" s="49"/>
      <c r="M22" s="23" t="str">
        <f t="shared" si="0"/>
        <v/>
      </c>
    </row>
    <row r="23" spans="2:13" x14ac:dyDescent="0.3">
      <c r="B23" s="23" t="s">
        <v>90</v>
      </c>
      <c r="C23" s="23" t="s">
        <v>91</v>
      </c>
      <c r="D23" s="23">
        <v>336</v>
      </c>
      <c r="E23" s="24">
        <v>5</v>
      </c>
      <c r="F23" s="48"/>
      <c r="G23" s="23">
        <v>12</v>
      </c>
      <c r="H23" s="50"/>
      <c r="I23" s="24">
        <v>0.2</v>
      </c>
      <c r="J23" s="48"/>
      <c r="K23" s="49"/>
      <c r="L23" s="49"/>
      <c r="M23" s="23" t="str">
        <f t="shared" si="0"/>
        <v/>
      </c>
    </row>
    <row r="24" spans="2:13" x14ac:dyDescent="0.3">
      <c r="B24" s="23" t="s">
        <v>92</v>
      </c>
      <c r="C24" s="23" t="s">
        <v>93</v>
      </c>
      <c r="D24" s="23">
        <v>252</v>
      </c>
      <c r="E24" s="24">
        <v>8</v>
      </c>
      <c r="F24" s="48"/>
      <c r="G24" s="23">
        <v>12</v>
      </c>
      <c r="H24" s="50"/>
      <c r="I24" s="24">
        <v>0.2</v>
      </c>
      <c r="J24" s="48"/>
      <c r="K24" s="49"/>
      <c r="L24" s="49"/>
      <c r="M24" s="23" t="str">
        <f t="shared" si="0"/>
        <v/>
      </c>
    </row>
    <row r="25" spans="2:13" x14ac:dyDescent="0.3">
      <c r="B25" s="23" t="s">
        <v>94</v>
      </c>
      <c r="C25" s="23" t="s">
        <v>95</v>
      </c>
      <c r="D25" s="23">
        <v>180</v>
      </c>
      <c r="E25" s="24">
        <v>4</v>
      </c>
      <c r="F25" s="48"/>
      <c r="G25" s="23">
        <v>12</v>
      </c>
      <c r="H25" s="50"/>
      <c r="I25" s="24">
        <v>0.2</v>
      </c>
      <c r="J25" s="48"/>
      <c r="K25" s="49"/>
      <c r="L25" s="49"/>
      <c r="M25" s="23" t="str">
        <f t="shared" si="0"/>
        <v/>
      </c>
    </row>
    <row r="26" spans="2:13" x14ac:dyDescent="0.3">
      <c r="B26" s="23" t="s">
        <v>96</v>
      </c>
      <c r="C26" s="23" t="s">
        <v>97</v>
      </c>
      <c r="D26" s="23">
        <v>96</v>
      </c>
      <c r="E26" s="24">
        <v>8</v>
      </c>
      <c r="F26" s="48"/>
      <c r="G26" s="23">
        <v>12</v>
      </c>
      <c r="H26" s="50"/>
      <c r="I26" s="24">
        <v>1.59</v>
      </c>
      <c r="J26" s="48"/>
      <c r="K26" s="49"/>
      <c r="L26" s="49"/>
      <c r="M26" s="23" t="str">
        <f t="shared" si="0"/>
        <v/>
      </c>
    </row>
    <row r="27" spans="2:13" x14ac:dyDescent="0.3">
      <c r="B27" s="23" t="s">
        <v>98</v>
      </c>
      <c r="C27" s="23" t="s">
        <v>99</v>
      </c>
      <c r="D27" s="23">
        <v>120</v>
      </c>
      <c r="E27" s="24">
        <v>6</v>
      </c>
      <c r="F27" s="48"/>
      <c r="G27" s="23">
        <v>12</v>
      </c>
      <c r="H27" s="50"/>
      <c r="I27" s="24">
        <v>0.2</v>
      </c>
      <c r="J27" s="48"/>
      <c r="K27" s="49"/>
      <c r="L27" s="49"/>
      <c r="M27" s="23" t="str">
        <f t="shared" si="0"/>
        <v/>
      </c>
    </row>
    <row r="28" spans="2:13" x14ac:dyDescent="0.3">
      <c r="B28" s="23" t="s">
        <v>100</v>
      </c>
      <c r="C28" s="23" t="s">
        <v>101</v>
      </c>
      <c r="D28" s="23">
        <v>360</v>
      </c>
      <c r="E28" s="24">
        <v>6</v>
      </c>
      <c r="F28" s="48"/>
      <c r="G28" s="23">
        <v>12</v>
      </c>
      <c r="H28" s="50"/>
      <c r="I28" s="24">
        <v>0.2</v>
      </c>
      <c r="J28" s="48"/>
      <c r="K28" s="49"/>
      <c r="L28" s="49"/>
      <c r="M28" s="23" t="str">
        <f t="shared" si="0"/>
        <v/>
      </c>
    </row>
    <row r="29" spans="2:13" x14ac:dyDescent="0.3">
      <c r="B29" s="23" t="s">
        <v>102</v>
      </c>
      <c r="C29" s="23" t="s">
        <v>103</v>
      </c>
      <c r="D29" s="23">
        <v>252</v>
      </c>
      <c r="E29" s="24">
        <v>4</v>
      </c>
      <c r="F29" s="48"/>
      <c r="G29" s="23">
        <v>12</v>
      </c>
      <c r="H29" s="50"/>
      <c r="I29" s="24">
        <v>0.2</v>
      </c>
      <c r="J29" s="48"/>
      <c r="K29" s="49"/>
      <c r="L29" s="49"/>
      <c r="M29" s="23" t="str">
        <f t="shared" si="0"/>
        <v/>
      </c>
    </row>
    <row r="30" spans="2:13" x14ac:dyDescent="0.3">
      <c r="B30" s="23" t="s">
        <v>104</v>
      </c>
      <c r="C30" s="23" t="s">
        <v>105</v>
      </c>
      <c r="D30" s="23">
        <v>84</v>
      </c>
      <c r="E30" s="24">
        <v>4</v>
      </c>
      <c r="F30" s="48"/>
      <c r="G30" s="23">
        <v>12</v>
      </c>
      <c r="H30" s="50"/>
      <c r="I30" s="24">
        <v>1.59</v>
      </c>
      <c r="J30" s="48"/>
      <c r="K30" s="49"/>
      <c r="L30" s="49"/>
      <c r="M30" s="23" t="str">
        <f t="shared" si="0"/>
        <v/>
      </c>
    </row>
    <row r="31" spans="2:13" x14ac:dyDescent="0.3">
      <c r="B31" s="23" t="s">
        <v>106</v>
      </c>
      <c r="C31" s="23" t="s">
        <v>107</v>
      </c>
      <c r="D31" s="23">
        <v>180</v>
      </c>
      <c r="E31" s="24">
        <v>4</v>
      </c>
      <c r="F31" s="48"/>
      <c r="G31" s="23">
        <v>12</v>
      </c>
      <c r="H31" s="50"/>
      <c r="I31" s="24">
        <v>0.2</v>
      </c>
      <c r="J31" s="48"/>
      <c r="K31" s="49"/>
      <c r="L31" s="49"/>
      <c r="M31" s="23" t="str">
        <f t="shared" si="0"/>
        <v/>
      </c>
    </row>
    <row r="32" spans="2:13" x14ac:dyDescent="0.3">
      <c r="B32" s="23" t="s">
        <v>108</v>
      </c>
      <c r="C32" s="23" t="s">
        <v>109</v>
      </c>
      <c r="D32" s="23">
        <v>84</v>
      </c>
      <c r="E32" s="24">
        <v>3</v>
      </c>
      <c r="F32" s="48"/>
      <c r="G32" s="23">
        <v>12</v>
      </c>
      <c r="H32" s="50"/>
      <c r="I32" s="24">
        <v>1.59</v>
      </c>
      <c r="J32" s="48"/>
      <c r="K32" s="49"/>
      <c r="L32" s="49"/>
      <c r="M32" s="23" t="str">
        <f t="shared" si="0"/>
        <v/>
      </c>
    </row>
    <row r="33" spans="2:13" x14ac:dyDescent="0.3">
      <c r="B33" s="23" t="s">
        <v>110</v>
      </c>
      <c r="C33" s="23" t="s">
        <v>111</v>
      </c>
      <c r="D33" s="23">
        <v>144</v>
      </c>
      <c r="E33" s="24">
        <v>6</v>
      </c>
      <c r="F33" s="48"/>
      <c r="G33" s="23">
        <v>12</v>
      </c>
      <c r="H33" s="50"/>
      <c r="I33" s="24">
        <v>0.2</v>
      </c>
      <c r="J33" s="48"/>
      <c r="K33" s="49"/>
      <c r="L33" s="49"/>
      <c r="M33" s="23" t="str">
        <f t="shared" si="0"/>
        <v/>
      </c>
    </row>
    <row r="34" spans="2:13" x14ac:dyDescent="0.3">
      <c r="B34" s="23" t="s">
        <v>112</v>
      </c>
      <c r="C34" s="23" t="s">
        <v>113</v>
      </c>
      <c r="D34" s="23">
        <v>72</v>
      </c>
      <c r="E34" s="24">
        <v>8</v>
      </c>
      <c r="F34" s="48"/>
      <c r="G34" s="23">
        <v>12</v>
      </c>
      <c r="H34" s="50"/>
      <c r="I34" s="24">
        <v>1.59</v>
      </c>
      <c r="J34" s="48"/>
      <c r="K34" s="49"/>
      <c r="L34" s="49"/>
      <c r="M34" s="23" t="str">
        <f t="shared" si="0"/>
        <v/>
      </c>
    </row>
    <row r="35" spans="2:13" x14ac:dyDescent="0.3">
      <c r="B35" s="23" t="s">
        <v>114</v>
      </c>
      <c r="C35" s="23" t="s">
        <v>115</v>
      </c>
      <c r="D35" s="23">
        <v>108</v>
      </c>
      <c r="E35" s="24">
        <v>8</v>
      </c>
      <c r="F35" s="48"/>
      <c r="G35" s="23">
        <v>12</v>
      </c>
      <c r="H35" s="50"/>
      <c r="I35" s="24">
        <v>1.59</v>
      </c>
      <c r="J35" s="48"/>
      <c r="K35" s="49"/>
      <c r="L35" s="49"/>
      <c r="M35" s="23" t="str">
        <f t="shared" si="0"/>
        <v/>
      </c>
    </row>
    <row r="36" spans="2:13" x14ac:dyDescent="0.3">
      <c r="B36" s="23" t="s">
        <v>116</v>
      </c>
      <c r="C36" s="23" t="s">
        <v>75</v>
      </c>
      <c r="D36" s="23">
        <v>276</v>
      </c>
      <c r="E36" s="24">
        <v>4</v>
      </c>
      <c r="F36" s="48"/>
      <c r="G36" s="23">
        <v>12</v>
      </c>
      <c r="H36" s="50"/>
      <c r="I36" s="24">
        <v>0.2</v>
      </c>
      <c r="J36" s="48"/>
      <c r="K36" s="49"/>
      <c r="L36" s="49"/>
      <c r="M36" s="23" t="str">
        <f t="shared" si="0"/>
        <v/>
      </c>
    </row>
    <row r="37" spans="2:13" x14ac:dyDescent="0.3">
      <c r="B37" s="23" t="s">
        <v>117</v>
      </c>
      <c r="C37" s="23" t="s">
        <v>77</v>
      </c>
      <c r="D37" s="23">
        <v>144</v>
      </c>
      <c r="E37" s="24">
        <v>1</v>
      </c>
      <c r="F37" s="48"/>
      <c r="G37" s="23">
        <v>12</v>
      </c>
      <c r="H37" s="50"/>
      <c r="I37" s="24">
        <v>0.2</v>
      </c>
      <c r="J37" s="48"/>
      <c r="K37" s="49"/>
      <c r="L37" s="49"/>
      <c r="M37" s="23" t="str">
        <f t="shared" si="0"/>
        <v/>
      </c>
    </row>
    <row r="38" spans="2:13" x14ac:dyDescent="0.3">
      <c r="B38" s="23" t="s">
        <v>118</v>
      </c>
      <c r="C38" s="23" t="s">
        <v>79</v>
      </c>
      <c r="D38" s="23">
        <v>240</v>
      </c>
      <c r="E38" s="24">
        <v>2</v>
      </c>
      <c r="F38" s="48"/>
      <c r="G38" s="23">
        <v>12</v>
      </c>
      <c r="H38" s="50"/>
      <c r="I38" s="24">
        <v>0.2</v>
      </c>
      <c r="J38" s="48"/>
      <c r="K38" s="49"/>
      <c r="L38" s="49"/>
      <c r="M38" s="23" t="str">
        <f t="shared" si="0"/>
        <v/>
      </c>
    </row>
    <row r="39" spans="2:13" x14ac:dyDescent="0.3">
      <c r="B39" s="23" t="s">
        <v>119</v>
      </c>
      <c r="C39" s="23" t="s">
        <v>81</v>
      </c>
      <c r="D39" s="23">
        <v>168</v>
      </c>
      <c r="E39" s="24">
        <v>4</v>
      </c>
      <c r="F39" s="48"/>
      <c r="G39" s="23">
        <v>12</v>
      </c>
      <c r="H39" s="50"/>
      <c r="I39" s="24">
        <v>0.2</v>
      </c>
      <c r="J39" s="48"/>
      <c r="K39" s="49"/>
      <c r="L39" s="49"/>
      <c r="M39" s="23" t="str">
        <f t="shared" si="0"/>
        <v/>
      </c>
    </row>
    <row r="40" spans="2:13" x14ac:dyDescent="0.3">
      <c r="B40" s="23" t="s">
        <v>120</v>
      </c>
      <c r="C40" s="23" t="s">
        <v>83</v>
      </c>
      <c r="D40" s="23">
        <v>360</v>
      </c>
      <c r="E40" s="24">
        <v>4</v>
      </c>
      <c r="F40" s="48"/>
      <c r="G40" s="23">
        <v>12</v>
      </c>
      <c r="H40" s="50"/>
      <c r="I40" s="24">
        <v>0.2</v>
      </c>
      <c r="J40" s="48"/>
      <c r="K40" s="49"/>
      <c r="L40" s="49"/>
      <c r="M40" s="23" t="str">
        <f t="shared" si="0"/>
        <v/>
      </c>
    </row>
    <row r="41" spans="2:13" x14ac:dyDescent="0.3">
      <c r="B41" s="23" t="s">
        <v>121</v>
      </c>
      <c r="C41" s="23" t="s">
        <v>85</v>
      </c>
      <c r="D41" s="23">
        <v>312</v>
      </c>
      <c r="E41" s="24">
        <v>3</v>
      </c>
      <c r="F41" s="48"/>
      <c r="G41" s="23">
        <v>12</v>
      </c>
      <c r="H41" s="50"/>
      <c r="I41" s="24">
        <v>0.2</v>
      </c>
      <c r="J41" s="48"/>
      <c r="K41" s="49"/>
      <c r="L41" s="49"/>
      <c r="M41" s="23" t="str">
        <f t="shared" si="0"/>
        <v/>
      </c>
    </row>
    <row r="42" spans="2:13" x14ac:dyDescent="0.3">
      <c r="B42" s="23" t="s">
        <v>122</v>
      </c>
      <c r="C42" s="23" t="s">
        <v>87</v>
      </c>
      <c r="D42" s="23">
        <v>240</v>
      </c>
      <c r="E42" s="24">
        <v>2</v>
      </c>
      <c r="F42" s="48"/>
      <c r="G42" s="23">
        <v>12</v>
      </c>
      <c r="H42" s="50"/>
      <c r="I42" s="24">
        <v>0.2</v>
      </c>
      <c r="J42" s="48"/>
      <c r="K42" s="49"/>
      <c r="L42" s="49"/>
      <c r="M42" s="23" t="str">
        <f t="shared" si="0"/>
        <v/>
      </c>
    </row>
    <row r="43" spans="2:13" x14ac:dyDescent="0.3">
      <c r="B43" s="23" t="s">
        <v>123</v>
      </c>
      <c r="C43" s="23" t="s">
        <v>89</v>
      </c>
      <c r="D43" s="23">
        <v>84</v>
      </c>
      <c r="E43" s="24">
        <v>6</v>
      </c>
      <c r="F43" s="48"/>
      <c r="G43" s="23">
        <v>12</v>
      </c>
      <c r="H43" s="50"/>
      <c r="I43" s="24">
        <v>1.59</v>
      </c>
      <c r="J43" s="48"/>
      <c r="K43" s="49"/>
      <c r="L43" s="49"/>
      <c r="M43" s="23" t="str">
        <f t="shared" si="0"/>
        <v/>
      </c>
    </row>
    <row r="44" spans="2:13" x14ac:dyDescent="0.3">
      <c r="B44" s="23" t="s">
        <v>124</v>
      </c>
      <c r="C44" s="23" t="s">
        <v>91</v>
      </c>
      <c r="D44" s="23">
        <v>144</v>
      </c>
      <c r="E44" s="24">
        <v>3</v>
      </c>
      <c r="F44" s="48"/>
      <c r="G44" s="23">
        <v>12</v>
      </c>
      <c r="H44" s="50"/>
      <c r="I44" s="24">
        <v>0.2</v>
      </c>
      <c r="J44" s="48"/>
      <c r="K44" s="49"/>
      <c r="L44" s="49"/>
      <c r="M44" s="23" t="str">
        <f t="shared" si="0"/>
        <v/>
      </c>
    </row>
    <row r="45" spans="2:13" x14ac:dyDescent="0.3">
      <c r="B45" s="23" t="s">
        <v>125</v>
      </c>
      <c r="C45" s="23" t="s">
        <v>93</v>
      </c>
      <c r="D45" s="23">
        <v>144</v>
      </c>
      <c r="E45" s="24">
        <v>7</v>
      </c>
      <c r="F45" s="48"/>
      <c r="G45" s="23">
        <v>12</v>
      </c>
      <c r="H45" s="50"/>
      <c r="I45" s="24">
        <v>0.2</v>
      </c>
      <c r="J45" s="48"/>
      <c r="K45" s="49"/>
      <c r="L45" s="49"/>
      <c r="M45" s="23" t="str">
        <f t="shared" si="0"/>
        <v/>
      </c>
    </row>
    <row r="46" spans="2:13" x14ac:dyDescent="0.3">
      <c r="B46" s="23" t="s">
        <v>126</v>
      </c>
      <c r="C46" s="23" t="s">
        <v>95</v>
      </c>
      <c r="D46" s="23">
        <v>180</v>
      </c>
      <c r="E46" s="24">
        <v>6</v>
      </c>
      <c r="F46" s="48"/>
      <c r="G46" s="23">
        <v>12</v>
      </c>
      <c r="H46" s="50"/>
      <c r="I46" s="24">
        <v>0.2</v>
      </c>
      <c r="J46" s="48"/>
      <c r="K46" s="49"/>
      <c r="L46" s="49"/>
      <c r="M46" s="23" t="str">
        <f t="shared" si="0"/>
        <v/>
      </c>
    </row>
    <row r="47" spans="2:13" x14ac:dyDescent="0.3">
      <c r="B47" s="23" t="s">
        <v>127</v>
      </c>
      <c r="C47" s="23" t="s">
        <v>97</v>
      </c>
      <c r="D47" s="23">
        <v>288</v>
      </c>
      <c r="E47" s="24">
        <v>3</v>
      </c>
      <c r="F47" s="48"/>
      <c r="G47" s="23">
        <v>12</v>
      </c>
      <c r="H47" s="50"/>
      <c r="I47" s="24">
        <v>0.2</v>
      </c>
      <c r="J47" s="48"/>
      <c r="K47" s="49"/>
      <c r="L47" s="49"/>
      <c r="M47" s="23" t="str">
        <f t="shared" si="0"/>
        <v/>
      </c>
    </row>
    <row r="48" spans="2:13" x14ac:dyDescent="0.3">
      <c r="B48" s="23" t="s">
        <v>128</v>
      </c>
      <c r="C48" s="23" t="s">
        <v>99</v>
      </c>
      <c r="D48" s="23">
        <v>312</v>
      </c>
      <c r="E48" s="24">
        <v>5</v>
      </c>
      <c r="F48" s="48"/>
      <c r="G48" s="23">
        <v>12</v>
      </c>
      <c r="H48" s="50"/>
      <c r="I48" s="24">
        <v>0.2</v>
      </c>
      <c r="J48" s="48"/>
      <c r="K48" s="49"/>
      <c r="L48" s="49"/>
      <c r="M48" s="23" t="str">
        <f t="shared" si="0"/>
        <v/>
      </c>
    </row>
    <row r="49" spans="2:13" x14ac:dyDescent="0.3">
      <c r="B49" s="23" t="s">
        <v>129</v>
      </c>
      <c r="C49" s="23" t="s">
        <v>130</v>
      </c>
      <c r="D49" s="23">
        <v>288</v>
      </c>
      <c r="E49" s="24">
        <v>5</v>
      </c>
      <c r="F49" s="48"/>
      <c r="G49" s="23">
        <v>12</v>
      </c>
      <c r="H49" s="50"/>
      <c r="I49" s="24">
        <v>0.2</v>
      </c>
      <c r="J49" s="48"/>
      <c r="K49" s="49"/>
      <c r="L49" s="49"/>
      <c r="M49" s="23" t="str">
        <f t="shared" si="0"/>
        <v/>
      </c>
    </row>
    <row r="50" spans="2:13" x14ac:dyDescent="0.3">
      <c r="B50" s="23" t="s">
        <v>131</v>
      </c>
      <c r="C50" s="23" t="s">
        <v>101</v>
      </c>
      <c r="D50" s="23">
        <v>216</v>
      </c>
      <c r="E50" s="24">
        <v>4</v>
      </c>
      <c r="F50" s="48"/>
      <c r="G50" s="23">
        <v>12</v>
      </c>
      <c r="H50" s="50"/>
      <c r="I50" s="24">
        <v>0.2</v>
      </c>
      <c r="J50" s="48"/>
      <c r="K50" s="49"/>
      <c r="L50" s="49"/>
      <c r="M50" s="23" t="str">
        <f t="shared" si="0"/>
        <v/>
      </c>
    </row>
    <row r="51" spans="2:13" x14ac:dyDescent="0.3">
      <c r="B51" s="23" t="s">
        <v>132</v>
      </c>
      <c r="C51" s="23" t="s">
        <v>103</v>
      </c>
      <c r="D51" s="23">
        <v>60</v>
      </c>
      <c r="E51" s="24">
        <v>2</v>
      </c>
      <c r="F51" s="48"/>
      <c r="G51" s="23">
        <v>12</v>
      </c>
      <c r="H51" s="50"/>
      <c r="I51" s="24">
        <v>1.59</v>
      </c>
      <c r="J51" s="48"/>
      <c r="K51" s="49"/>
      <c r="L51" s="49"/>
      <c r="M51" s="23" t="str">
        <f>IF(L51="","",IF(L51=J51+K51,"✔","✘"))</f>
        <v/>
      </c>
    </row>
    <row r="53" spans="2:13" ht="20.399999999999999" x14ac:dyDescent="0.45">
      <c r="I53" s="47" t="s">
        <v>71</v>
      </c>
      <c r="J53" s="48"/>
      <c r="K53" s="49"/>
      <c r="L53" s="49"/>
    </row>
    <row r="59" spans="2:13" ht="20.399999999999999" x14ac:dyDescent="0.45">
      <c r="H59" s="51"/>
      <c r="I59" s="52" t="s">
        <v>133</v>
      </c>
      <c r="J59" s="46"/>
    </row>
    <row r="60" spans="2:13" ht="20.399999999999999" x14ac:dyDescent="0.45">
      <c r="H60" s="53" t="s">
        <v>34</v>
      </c>
      <c r="I60" s="54">
        <v>0.16</v>
      </c>
      <c r="J60" s="46"/>
    </row>
    <row r="61" spans="2:13" ht="20.399999999999999" x14ac:dyDescent="0.45">
      <c r="H61" s="51"/>
      <c r="I61" s="55" t="s">
        <v>134</v>
      </c>
      <c r="J61" s="46"/>
      <c r="K61" s="26" t="str">
        <f>IF(J61="","",IF(J61=J59+J60,"✔","✘"))</f>
        <v/>
      </c>
    </row>
    <row r="65" spans="9:10" ht="20.399999999999999" x14ac:dyDescent="0.45">
      <c r="I65" s="80" t="s">
        <v>135</v>
      </c>
      <c r="J65" s="24">
        <v>35000</v>
      </c>
    </row>
    <row r="66" spans="9:10" x14ac:dyDescent="0.3">
      <c r="I66" s="24" t="s">
        <v>136</v>
      </c>
      <c r="J66" s="27" t="str">
        <f>IF(J61&lt;J65,"Si","No")</f>
        <v>Si</v>
      </c>
    </row>
  </sheetData>
  <conditionalFormatting sqref="J66">
    <cfRule type="containsText" dxfId="83" priority="1" operator="containsText" text="Si">
      <formula>NOT(ISERROR(SEARCH("Si",J66)))</formula>
    </cfRule>
    <cfRule type="containsText" dxfId="82" priority="2" operator="containsText" text="No">
      <formula>NOT(ISERROR(SEARCH("No",J66)))</formula>
    </cfRule>
    <cfRule type="containsBlanks" priority="3">
      <formula>LEN(TRIM(J66))=0</formula>
    </cfRule>
  </conditionalFormatting>
  <conditionalFormatting sqref="K61">
    <cfRule type="containsText" dxfId="81" priority="4" operator="containsText" text="✘">
      <formula>NOT(ISERROR(SEARCH("✘",K61)))</formula>
    </cfRule>
    <cfRule type="containsText" dxfId="80" priority="5" operator="containsText" text="✔">
      <formula>NOT(ISERROR(SEARCH("✔",K61)))</formula>
    </cfRule>
    <cfRule type="containsBlanks" priority="6">
      <formula>LEN(TRIM(K61))=0</formula>
    </cfRule>
  </conditionalFormatting>
  <conditionalFormatting sqref="M14:M51">
    <cfRule type="containsText" dxfId="79" priority="7" operator="containsText" text="✔">
      <formula>NOT(ISERROR(SEARCH("✔",M14)))</formula>
    </cfRule>
    <cfRule type="containsText" dxfId="78" priority="8" operator="containsText" text="✘">
      <formula>NOT(ISERROR(SEARCH("✘",M14)))</formula>
    </cfRule>
    <cfRule type="containsBlanks" priority="9">
      <formula>LEN(TRIM(M14))=0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1:AN53"/>
  <sheetViews>
    <sheetView showGridLines="0" topLeftCell="A5" zoomScale="90" zoomScaleNormal="90" workbookViewId="0">
      <selection activeCell="H25" sqref="H25"/>
    </sheetView>
  </sheetViews>
  <sheetFormatPr baseColWidth="10" defaultColWidth="14" defaultRowHeight="14.4" x14ac:dyDescent="0.3"/>
  <cols>
    <col min="2" max="2" width="19.77734375" bestFit="1" customWidth="1"/>
    <col min="3" max="3" width="10.44140625" bestFit="1" customWidth="1"/>
    <col min="4" max="4" width="10" bestFit="1" customWidth="1"/>
    <col min="5" max="5" width="6.44140625" bestFit="1" customWidth="1"/>
    <col min="6" max="6" width="4.88671875" bestFit="1" customWidth="1"/>
    <col min="7" max="7" width="3" customWidth="1"/>
    <col min="10" max="10" width="10.109375" bestFit="1" customWidth="1"/>
    <col min="11" max="11" width="19.33203125" bestFit="1" customWidth="1"/>
    <col min="12" max="12" width="15" bestFit="1" customWidth="1"/>
    <col min="13" max="13" width="5.21875" customWidth="1"/>
    <col min="14" max="14" width="17.6640625" customWidth="1"/>
    <col min="15" max="15" width="13.77734375" customWidth="1"/>
    <col min="16" max="16" width="3" customWidth="1"/>
    <col min="17" max="17" width="6.6640625" bestFit="1" customWidth="1"/>
    <col min="19" max="19" width="18" bestFit="1" customWidth="1"/>
    <col min="20" max="21" width="15.21875" bestFit="1" customWidth="1"/>
    <col min="22" max="22" width="18.109375" bestFit="1" customWidth="1"/>
    <col min="23" max="23" width="17.33203125" bestFit="1" customWidth="1"/>
    <col min="24" max="24" width="13.88671875" bestFit="1" customWidth="1"/>
    <col min="25" max="25" width="17.109375" bestFit="1" customWidth="1"/>
    <col min="26" max="26" width="6.44140625" bestFit="1" customWidth="1"/>
    <col min="27" max="27" width="13.88671875" bestFit="1" customWidth="1"/>
    <col min="28" max="28" width="4.6640625" bestFit="1" customWidth="1"/>
    <col min="29" max="29" width="5.21875" bestFit="1" customWidth="1"/>
    <col min="30" max="30" width="2.44140625" bestFit="1" customWidth="1"/>
    <col min="31" max="31" width="5.21875" bestFit="1" customWidth="1"/>
    <col min="32" max="32" width="2.44140625" bestFit="1" customWidth="1"/>
    <col min="33" max="33" width="5.21875" bestFit="1" customWidth="1"/>
    <col min="34" max="34" width="2.44140625" bestFit="1" customWidth="1"/>
    <col min="35" max="35" width="5.21875" bestFit="1" customWidth="1"/>
    <col min="36" max="36" width="5" bestFit="1" customWidth="1"/>
    <col min="37" max="37" width="2.44140625" bestFit="1" customWidth="1"/>
    <col min="38" max="38" width="5" bestFit="1" customWidth="1"/>
    <col min="40" max="40" width="6.6640625" bestFit="1" customWidth="1"/>
  </cols>
  <sheetData>
    <row r="11" ht="25.05" customHeight="1" x14ac:dyDescent="0.3"/>
    <row r="23" spans="1:40" ht="18" x14ac:dyDescent="0.3">
      <c r="B23" s="60" t="s">
        <v>31</v>
      </c>
      <c r="C23" s="60" t="s">
        <v>32</v>
      </c>
      <c r="D23" s="60" t="s">
        <v>33</v>
      </c>
      <c r="E23" s="61" t="s">
        <v>0</v>
      </c>
      <c r="F23" s="61" t="s">
        <v>34</v>
      </c>
    </row>
    <row r="24" spans="1:40" x14ac:dyDescent="0.3">
      <c r="B24" s="12" t="s">
        <v>54</v>
      </c>
      <c r="C24" s="15">
        <v>4</v>
      </c>
      <c r="D24" s="16">
        <v>300</v>
      </c>
      <c r="E24" s="57"/>
      <c r="F24" s="57"/>
      <c r="G24" s="1" t="str">
        <f>IF(F24="","",IF(F24=E24*$F$30,"✔","✘"))</f>
        <v/>
      </c>
    </row>
    <row r="25" spans="1:40" x14ac:dyDescent="0.3">
      <c r="B25" s="12" t="s">
        <v>55</v>
      </c>
      <c r="C25" s="15">
        <v>3</v>
      </c>
      <c r="D25" s="16">
        <v>500</v>
      </c>
      <c r="E25" s="57"/>
      <c r="F25" s="57"/>
      <c r="G25" s="1" t="str">
        <f>IF(F25="","",IF(F25=E25*$F$30,"✔","✘"))</f>
        <v/>
      </c>
    </row>
    <row r="26" spans="1:40" ht="15" thickBot="1" x14ac:dyDescent="0.35">
      <c r="B26" s="12" t="s">
        <v>56</v>
      </c>
      <c r="C26" s="15">
        <v>5</v>
      </c>
      <c r="D26" s="16">
        <v>400</v>
      </c>
      <c r="E26" s="57"/>
      <c r="F26" s="57"/>
      <c r="G26" s="1" t="str">
        <f>IF(F26="","",IF(F26=E26*$F$30,"✔","✘"))</f>
        <v/>
      </c>
    </row>
    <row r="27" spans="1:40" ht="21" thickBot="1" x14ac:dyDescent="0.4">
      <c r="B27" s="12" t="s">
        <v>57</v>
      </c>
      <c r="C27" s="15">
        <v>8</v>
      </c>
      <c r="D27" s="16">
        <v>150</v>
      </c>
      <c r="E27" s="57"/>
      <c r="F27" s="57"/>
      <c r="G27" s="1" t="str">
        <f>IF(F27="","",IF(F27=E27*$F$30,"✔","✘"))</f>
        <v/>
      </c>
      <c r="J27" s="62" t="s">
        <v>64</v>
      </c>
      <c r="K27" s="62" t="s">
        <v>63</v>
      </c>
      <c r="L27" s="63" t="s">
        <v>62</v>
      </c>
      <c r="P27" s="21"/>
      <c r="Q27" s="21"/>
      <c r="S27" s="66" t="s">
        <v>48</v>
      </c>
      <c r="T27" s="68" t="s">
        <v>42</v>
      </c>
      <c r="U27" s="69" t="s">
        <v>43</v>
      </c>
      <c r="V27" s="69" t="s">
        <v>44</v>
      </c>
      <c r="W27" s="69" t="s">
        <v>45</v>
      </c>
      <c r="X27" s="69" t="s">
        <v>46</v>
      </c>
      <c r="Y27" s="69" t="s">
        <v>47</v>
      </c>
      <c r="Z27" s="71" t="s">
        <v>0</v>
      </c>
      <c r="AC27" s="84" t="s">
        <v>38</v>
      </c>
      <c r="AD27" s="84"/>
      <c r="AE27" s="84"/>
      <c r="AF27" s="84"/>
      <c r="AG27" s="84"/>
      <c r="AH27" s="84"/>
      <c r="AI27" s="84"/>
    </row>
    <row r="28" spans="1:40" ht="20.399999999999999" customHeight="1" x14ac:dyDescent="0.35">
      <c r="B28" s="12"/>
      <c r="C28" s="12"/>
      <c r="D28" s="12"/>
      <c r="E28" s="12"/>
      <c r="F28" s="12"/>
      <c r="J28" s="64">
        <v>44927</v>
      </c>
      <c r="K28">
        <v>400</v>
      </c>
      <c r="L28" s="65"/>
      <c r="Q28" s="20"/>
      <c r="S28" s="67" t="s">
        <v>49</v>
      </c>
      <c r="T28" s="10">
        <f t="shared" ref="T28:Y31" ca="1" si="0">RANDBETWEEN(1000,10000)</f>
        <v>3608</v>
      </c>
      <c r="U28" s="10">
        <f t="shared" ca="1" si="0"/>
        <v>6579</v>
      </c>
      <c r="V28" s="10">
        <f t="shared" ca="1" si="0"/>
        <v>3104</v>
      </c>
      <c r="W28" s="10">
        <f t="shared" ca="1" si="0"/>
        <v>5614</v>
      </c>
      <c r="X28" s="10">
        <f t="shared" ca="1" si="0"/>
        <v>1933</v>
      </c>
      <c r="Y28" s="10">
        <f t="shared" ca="1" si="0"/>
        <v>3480</v>
      </c>
      <c r="Z28" s="75"/>
      <c r="AB28" s="83" t="s">
        <v>37</v>
      </c>
      <c r="AC28" s="17"/>
      <c r="AD28" s="61">
        <v>1</v>
      </c>
      <c r="AE28" s="61">
        <v>1.5</v>
      </c>
      <c r="AF28" s="61">
        <v>2</v>
      </c>
      <c r="AG28" s="61">
        <v>2.5</v>
      </c>
      <c r="AH28" s="61">
        <v>3</v>
      </c>
      <c r="AI28" s="61">
        <v>3.5</v>
      </c>
      <c r="AN28" s="19"/>
    </row>
    <row r="29" spans="1:40" ht="20.399999999999999" x14ac:dyDescent="0.35">
      <c r="B29" s="12"/>
      <c r="C29" s="12"/>
      <c r="D29" s="12"/>
      <c r="E29" s="12"/>
      <c r="F29" s="12"/>
      <c r="J29" s="64">
        <v>44958</v>
      </c>
      <c r="K29">
        <v>400</v>
      </c>
      <c r="L29" s="65"/>
      <c r="M29" t="str">
        <f t="shared" ref="M29:M53" si="1">IF(L28="","",IF(L28=Q28,"✔","✘"))</f>
        <v/>
      </c>
      <c r="Q29" s="20">
        <v>800</v>
      </c>
      <c r="S29" s="67" t="s">
        <v>50</v>
      </c>
      <c r="T29" s="10">
        <f t="shared" ca="1" si="0"/>
        <v>7949</v>
      </c>
      <c r="U29" s="10">
        <f t="shared" ca="1" si="0"/>
        <v>1892</v>
      </c>
      <c r="V29" s="10">
        <f t="shared" ca="1" si="0"/>
        <v>4842</v>
      </c>
      <c r="W29" s="10">
        <f t="shared" ca="1" si="0"/>
        <v>4198</v>
      </c>
      <c r="X29" s="10">
        <f t="shared" ca="1" si="0"/>
        <v>4998</v>
      </c>
      <c r="Y29" s="10">
        <f t="shared" ca="1" si="0"/>
        <v>2419</v>
      </c>
      <c r="Z29" s="76"/>
      <c r="AB29" s="83"/>
      <c r="AC29" s="60">
        <v>1</v>
      </c>
      <c r="AD29" s="77"/>
      <c r="AE29" s="77"/>
      <c r="AF29" s="77"/>
      <c r="AG29" s="77"/>
      <c r="AH29" s="77"/>
      <c r="AI29" s="77"/>
      <c r="AJ29" s="18" t="str">
        <f t="shared" ref="AJ29:AJ40" si="2">IF(AI29="","",IF(SUM(AD29:AI29)=AN29,"✔","✘"))</f>
        <v/>
      </c>
      <c r="AN29" s="19">
        <v>13.5</v>
      </c>
    </row>
    <row r="30" spans="1:40" ht="20.399999999999999" x14ac:dyDescent="0.35">
      <c r="A30" s="12"/>
      <c r="B30" s="56" t="s">
        <v>35</v>
      </c>
      <c r="C30" s="58"/>
      <c r="D30" s="13" t="str">
        <f>IF(C30="","",IF(C30=SUM(F24:F27),"✔","✘"))</f>
        <v/>
      </c>
      <c r="E30" s="59" t="s">
        <v>34</v>
      </c>
      <c r="F30" s="14">
        <v>0.16</v>
      </c>
      <c r="J30" s="64">
        <v>44986</v>
      </c>
      <c r="K30">
        <v>400</v>
      </c>
      <c r="L30" s="65"/>
      <c r="M30" t="str">
        <f t="shared" si="1"/>
        <v/>
      </c>
      <c r="Q30" s="20">
        <v>1200</v>
      </c>
      <c r="S30" s="67" t="s">
        <v>51</v>
      </c>
      <c r="T30" s="10">
        <f t="shared" ca="1" si="0"/>
        <v>1389</v>
      </c>
      <c r="U30" s="10">
        <f t="shared" ca="1" si="0"/>
        <v>3677</v>
      </c>
      <c r="V30" s="10">
        <f t="shared" ca="1" si="0"/>
        <v>8733</v>
      </c>
      <c r="W30" s="10">
        <f t="shared" ca="1" si="0"/>
        <v>9967</v>
      </c>
      <c r="X30" s="10">
        <f t="shared" ca="1" si="0"/>
        <v>1730</v>
      </c>
      <c r="Y30" s="10">
        <f t="shared" ca="1" si="0"/>
        <v>5115</v>
      </c>
      <c r="Z30" s="76"/>
      <c r="AB30" s="83"/>
      <c r="AC30" s="60">
        <v>1.5</v>
      </c>
      <c r="AD30" s="77"/>
      <c r="AE30" s="77"/>
      <c r="AF30" s="77"/>
      <c r="AG30" s="77"/>
      <c r="AH30" s="77"/>
      <c r="AI30" s="77"/>
      <c r="AJ30" s="18" t="str">
        <f t="shared" si="2"/>
        <v/>
      </c>
      <c r="AN30" s="19">
        <v>20.25</v>
      </c>
    </row>
    <row r="31" spans="1:40" ht="21" thickBot="1" x14ac:dyDescent="0.4">
      <c r="B31" s="56" t="s">
        <v>36</v>
      </c>
      <c r="C31" s="58"/>
      <c r="D31" s="13" t="str">
        <f>IF(C31="","",IF(C31=SUM(E24:F27),"✔","✘"))</f>
        <v/>
      </c>
      <c r="E31" s="12"/>
      <c r="F31" s="12"/>
      <c r="J31" s="64">
        <v>45017</v>
      </c>
      <c r="K31">
        <v>400</v>
      </c>
      <c r="L31" s="65"/>
      <c r="M31" t="str">
        <f t="shared" si="1"/>
        <v/>
      </c>
      <c r="Q31" s="20">
        <v>1600</v>
      </c>
      <c r="S31" s="67" t="s">
        <v>52</v>
      </c>
      <c r="T31" s="10">
        <f t="shared" ca="1" si="0"/>
        <v>8393</v>
      </c>
      <c r="U31" s="10">
        <f t="shared" ca="1" si="0"/>
        <v>6416</v>
      </c>
      <c r="V31" s="10">
        <f t="shared" ca="1" si="0"/>
        <v>8071</v>
      </c>
      <c r="W31" s="10">
        <f t="shared" ca="1" si="0"/>
        <v>7611</v>
      </c>
      <c r="X31" s="10">
        <f t="shared" ca="1" si="0"/>
        <v>6763</v>
      </c>
      <c r="Y31" s="10">
        <f t="shared" ca="1" si="0"/>
        <v>4298</v>
      </c>
      <c r="Z31" s="76"/>
      <c r="AB31" s="83"/>
      <c r="AC31" s="60">
        <v>2</v>
      </c>
      <c r="AD31" s="77"/>
      <c r="AE31" s="77"/>
      <c r="AF31" s="77"/>
      <c r="AG31" s="77"/>
      <c r="AH31" s="77"/>
      <c r="AI31" s="77"/>
      <c r="AJ31" s="18" t="str">
        <f t="shared" si="2"/>
        <v/>
      </c>
      <c r="AN31" s="19">
        <v>27</v>
      </c>
    </row>
    <row r="32" spans="1:40" ht="21" thickBot="1" x14ac:dyDescent="0.4">
      <c r="J32" s="64">
        <v>45047</v>
      </c>
      <c r="K32">
        <v>400</v>
      </c>
      <c r="L32" s="65"/>
      <c r="M32" t="str">
        <f t="shared" si="1"/>
        <v/>
      </c>
      <c r="Q32" s="20">
        <v>2000</v>
      </c>
      <c r="S32" s="70" t="s">
        <v>0</v>
      </c>
      <c r="T32" s="72"/>
      <c r="U32" s="73"/>
      <c r="V32" s="73"/>
      <c r="W32" s="73"/>
      <c r="X32" s="73"/>
      <c r="Y32" s="73"/>
      <c r="Z32" s="74"/>
      <c r="AB32" s="83"/>
      <c r="AC32" s="60">
        <v>2.5</v>
      </c>
      <c r="AD32" s="77"/>
      <c r="AE32" s="77"/>
      <c r="AF32" s="77"/>
      <c r="AG32" s="77"/>
      <c r="AH32" s="77"/>
      <c r="AI32" s="77"/>
      <c r="AJ32" s="18" t="str">
        <f t="shared" si="2"/>
        <v/>
      </c>
      <c r="AN32" s="19">
        <v>33.75</v>
      </c>
    </row>
    <row r="33" spans="10:40" ht="20.399999999999999" x14ac:dyDescent="0.35">
      <c r="J33" s="64">
        <v>45078</v>
      </c>
      <c r="K33">
        <v>400</v>
      </c>
      <c r="L33" s="65"/>
      <c r="M33" t="str">
        <f t="shared" si="1"/>
        <v/>
      </c>
      <c r="Q33" s="20">
        <v>2400</v>
      </c>
      <c r="AB33" s="83"/>
      <c r="AC33" s="60">
        <v>3</v>
      </c>
      <c r="AD33" s="77"/>
      <c r="AE33" s="77"/>
      <c r="AF33" s="77"/>
      <c r="AG33" s="77"/>
      <c r="AH33" s="77"/>
      <c r="AI33" s="77"/>
      <c r="AJ33" s="18" t="str">
        <f t="shared" si="2"/>
        <v/>
      </c>
      <c r="AN33" s="19">
        <v>40.5</v>
      </c>
    </row>
    <row r="34" spans="10:40" ht="20.399999999999999" x14ac:dyDescent="0.35">
      <c r="J34" s="64">
        <v>45108</v>
      </c>
      <c r="K34">
        <v>400</v>
      </c>
      <c r="L34" s="65"/>
      <c r="M34" t="str">
        <f t="shared" si="1"/>
        <v/>
      </c>
      <c r="Q34" s="20">
        <v>2800</v>
      </c>
      <c r="AB34" s="83"/>
      <c r="AC34" s="60">
        <v>3.5</v>
      </c>
      <c r="AD34" s="77"/>
      <c r="AE34" s="77"/>
      <c r="AF34" s="77"/>
      <c r="AG34" s="77"/>
      <c r="AH34" s="77"/>
      <c r="AI34" s="77"/>
      <c r="AJ34" s="18" t="str">
        <f t="shared" si="2"/>
        <v/>
      </c>
      <c r="AN34" s="19">
        <v>47.25</v>
      </c>
    </row>
    <row r="35" spans="10:40" ht="20.399999999999999" x14ac:dyDescent="0.35">
      <c r="J35" s="64">
        <v>45139</v>
      </c>
      <c r="K35">
        <v>400</v>
      </c>
      <c r="L35" s="65"/>
      <c r="M35" t="str">
        <f t="shared" si="1"/>
        <v/>
      </c>
      <c r="Q35" s="20">
        <v>3200</v>
      </c>
      <c r="AB35" s="83"/>
      <c r="AC35" s="60">
        <v>4</v>
      </c>
      <c r="AD35" s="77"/>
      <c r="AE35" s="77"/>
      <c r="AF35" s="77"/>
      <c r="AG35" s="77"/>
      <c r="AH35" s="77"/>
      <c r="AI35" s="77"/>
      <c r="AJ35" s="18" t="str">
        <f t="shared" si="2"/>
        <v/>
      </c>
      <c r="AN35" s="19">
        <v>54</v>
      </c>
    </row>
    <row r="36" spans="10:40" ht="20.399999999999999" x14ac:dyDescent="0.35">
      <c r="J36" s="64">
        <v>45170</v>
      </c>
      <c r="K36">
        <v>400</v>
      </c>
      <c r="L36" s="65"/>
      <c r="M36" t="str">
        <f t="shared" si="1"/>
        <v/>
      </c>
      <c r="Q36" s="20">
        <v>3600</v>
      </c>
      <c r="AB36" s="83"/>
      <c r="AC36" s="60">
        <v>4.5</v>
      </c>
      <c r="AD36" s="77"/>
      <c r="AE36" s="77"/>
      <c r="AF36" s="77"/>
      <c r="AG36" s="77"/>
      <c r="AH36" s="77"/>
      <c r="AI36" s="77"/>
      <c r="AJ36" s="18" t="str">
        <f t="shared" si="2"/>
        <v/>
      </c>
      <c r="AN36" s="19">
        <v>60.75</v>
      </c>
    </row>
    <row r="37" spans="10:40" ht="20.399999999999999" x14ac:dyDescent="0.35">
      <c r="J37" s="64">
        <v>45200</v>
      </c>
      <c r="K37">
        <v>400</v>
      </c>
      <c r="L37" s="65"/>
      <c r="M37" t="str">
        <f t="shared" si="1"/>
        <v/>
      </c>
      <c r="Q37" s="20">
        <v>4000</v>
      </c>
      <c r="AB37" s="83"/>
      <c r="AC37" s="60">
        <v>5</v>
      </c>
      <c r="AD37" s="77"/>
      <c r="AE37" s="77"/>
      <c r="AF37" s="77"/>
      <c r="AG37" s="77"/>
      <c r="AH37" s="77"/>
      <c r="AI37" s="77"/>
      <c r="AJ37" s="18" t="str">
        <f t="shared" si="2"/>
        <v/>
      </c>
      <c r="AN37" s="19">
        <v>67.5</v>
      </c>
    </row>
    <row r="38" spans="10:40" ht="20.399999999999999" x14ac:dyDescent="0.35">
      <c r="J38" s="64">
        <v>45231</v>
      </c>
      <c r="K38">
        <v>400</v>
      </c>
      <c r="L38" s="65"/>
      <c r="M38" t="str">
        <f t="shared" si="1"/>
        <v/>
      </c>
      <c r="Q38" s="20">
        <v>4400</v>
      </c>
      <c r="AB38" s="83"/>
      <c r="AC38" s="60">
        <v>5.5</v>
      </c>
      <c r="AD38" s="77"/>
      <c r="AE38" s="77"/>
      <c r="AF38" s="77"/>
      <c r="AG38" s="77"/>
      <c r="AH38" s="77"/>
      <c r="AI38" s="77"/>
      <c r="AJ38" s="18" t="str">
        <f t="shared" si="2"/>
        <v/>
      </c>
      <c r="AN38" s="19">
        <v>74.25</v>
      </c>
    </row>
    <row r="39" spans="10:40" ht="20.399999999999999" x14ac:dyDescent="0.35">
      <c r="J39" s="64">
        <v>45261</v>
      </c>
      <c r="K39">
        <v>400</v>
      </c>
      <c r="L39" s="65"/>
      <c r="M39" t="str">
        <f t="shared" si="1"/>
        <v/>
      </c>
      <c r="Q39" s="20">
        <v>4800</v>
      </c>
      <c r="AB39" s="83"/>
      <c r="AC39" s="60">
        <v>6</v>
      </c>
      <c r="AD39" s="77"/>
      <c r="AE39" s="77"/>
      <c r="AF39" s="77"/>
      <c r="AG39" s="77"/>
      <c r="AH39" s="77"/>
      <c r="AI39" s="77"/>
      <c r="AJ39" s="18" t="str">
        <f t="shared" si="2"/>
        <v/>
      </c>
      <c r="AN39" s="19">
        <v>81</v>
      </c>
    </row>
    <row r="40" spans="10:40" ht="20.399999999999999" x14ac:dyDescent="0.35">
      <c r="J40" s="64">
        <v>45292</v>
      </c>
      <c r="K40">
        <v>400</v>
      </c>
      <c r="L40" s="65"/>
      <c r="M40" t="str">
        <f t="shared" si="1"/>
        <v/>
      </c>
      <c r="Q40" s="20">
        <v>5200</v>
      </c>
      <c r="AB40" s="83"/>
      <c r="AC40" s="60">
        <v>6.5</v>
      </c>
      <c r="AD40" s="77"/>
      <c r="AE40" s="77"/>
      <c r="AF40" s="77"/>
      <c r="AG40" s="77"/>
      <c r="AH40" s="77"/>
      <c r="AI40" s="77"/>
      <c r="AJ40" s="18" t="str">
        <f t="shared" si="2"/>
        <v/>
      </c>
      <c r="AN40" s="19">
        <v>87.75</v>
      </c>
    </row>
    <row r="41" spans="10:40" ht="20.399999999999999" x14ac:dyDescent="0.3">
      <c r="J41" s="64">
        <v>45323</v>
      </c>
      <c r="K41">
        <v>400</v>
      </c>
      <c r="L41" s="65"/>
      <c r="M41" t="str">
        <f t="shared" si="1"/>
        <v/>
      </c>
      <c r="Q41" s="20">
        <v>5600</v>
      </c>
    </row>
    <row r="42" spans="10:40" ht="20.399999999999999" x14ac:dyDescent="0.3">
      <c r="J42" s="64">
        <v>45352</v>
      </c>
      <c r="K42">
        <v>400</v>
      </c>
      <c r="L42" s="65"/>
      <c r="M42" t="str">
        <f t="shared" si="1"/>
        <v/>
      </c>
      <c r="Q42" s="20">
        <v>6000</v>
      </c>
    </row>
    <row r="43" spans="10:40" ht="20.399999999999999" x14ac:dyDescent="0.3">
      <c r="J43" s="64">
        <v>45383</v>
      </c>
      <c r="K43">
        <v>400</v>
      </c>
      <c r="L43" s="65"/>
      <c r="M43" t="str">
        <f t="shared" si="1"/>
        <v/>
      </c>
      <c r="Q43" s="20">
        <v>6400</v>
      </c>
    </row>
    <row r="44" spans="10:40" ht="20.399999999999999" x14ac:dyDescent="0.3">
      <c r="J44" s="64">
        <v>45413</v>
      </c>
      <c r="K44">
        <v>400</v>
      </c>
      <c r="L44" s="65"/>
      <c r="M44" t="str">
        <f t="shared" si="1"/>
        <v/>
      </c>
      <c r="Q44" s="20">
        <v>6800</v>
      </c>
    </row>
    <row r="45" spans="10:40" ht="20.399999999999999" x14ac:dyDescent="0.3">
      <c r="J45" s="64">
        <v>45444</v>
      </c>
      <c r="K45">
        <v>400</v>
      </c>
      <c r="L45" s="65"/>
      <c r="M45" t="str">
        <f t="shared" si="1"/>
        <v/>
      </c>
      <c r="Q45" s="20">
        <v>7200</v>
      </c>
    </row>
    <row r="46" spans="10:40" ht="20.399999999999999" x14ac:dyDescent="0.3">
      <c r="J46" s="64">
        <v>45474</v>
      </c>
      <c r="K46">
        <v>400</v>
      </c>
      <c r="L46" s="65"/>
      <c r="M46" t="str">
        <f t="shared" si="1"/>
        <v/>
      </c>
      <c r="Q46" s="20">
        <v>7600</v>
      </c>
    </row>
    <row r="47" spans="10:40" ht="20.399999999999999" x14ac:dyDescent="0.3">
      <c r="J47" s="64">
        <v>45505</v>
      </c>
      <c r="K47">
        <v>400</v>
      </c>
      <c r="L47" s="65"/>
      <c r="M47" t="str">
        <f t="shared" si="1"/>
        <v/>
      </c>
      <c r="Q47" s="20">
        <v>8000</v>
      </c>
    </row>
    <row r="48" spans="10:40" ht="20.399999999999999" x14ac:dyDescent="0.3">
      <c r="J48" s="64">
        <v>45536</v>
      </c>
      <c r="K48">
        <v>400</v>
      </c>
      <c r="L48" s="65"/>
      <c r="M48" t="str">
        <f t="shared" si="1"/>
        <v/>
      </c>
      <c r="Q48" s="20">
        <v>8400</v>
      </c>
    </row>
    <row r="49" spans="10:17" ht="20.399999999999999" x14ac:dyDescent="0.3">
      <c r="J49" s="64">
        <v>45566</v>
      </c>
      <c r="K49">
        <v>400</v>
      </c>
      <c r="L49" s="65"/>
      <c r="M49" t="str">
        <f t="shared" si="1"/>
        <v/>
      </c>
      <c r="Q49" s="20">
        <v>8800</v>
      </c>
    </row>
    <row r="50" spans="10:17" ht="20.399999999999999" x14ac:dyDescent="0.3">
      <c r="J50" s="64">
        <v>45597</v>
      </c>
      <c r="K50">
        <v>400</v>
      </c>
      <c r="L50" s="65"/>
      <c r="M50" t="str">
        <f t="shared" si="1"/>
        <v/>
      </c>
      <c r="Q50" s="20">
        <v>9200</v>
      </c>
    </row>
    <row r="51" spans="10:17" ht="20.399999999999999" x14ac:dyDescent="0.3">
      <c r="J51" s="64">
        <v>45627</v>
      </c>
      <c r="K51">
        <v>400</v>
      </c>
      <c r="L51" s="65"/>
      <c r="M51" t="str">
        <f t="shared" si="1"/>
        <v/>
      </c>
      <c r="Q51" s="20">
        <v>9600</v>
      </c>
    </row>
    <row r="52" spans="10:17" ht="20.399999999999999" x14ac:dyDescent="0.3">
      <c r="J52" s="64">
        <v>45658</v>
      </c>
      <c r="K52">
        <v>400</v>
      </c>
      <c r="L52" s="65"/>
      <c r="M52" t="str">
        <f t="shared" si="1"/>
        <v/>
      </c>
      <c r="Q52" s="20">
        <v>10000</v>
      </c>
    </row>
    <row r="53" spans="10:17" x14ac:dyDescent="0.3">
      <c r="M53" t="str">
        <f t="shared" si="1"/>
        <v/>
      </c>
    </row>
  </sheetData>
  <mergeCells count="2">
    <mergeCell ref="AB28:AB40"/>
    <mergeCell ref="AC27:AI27"/>
  </mergeCells>
  <conditionalFormatting sqref="D30:D31">
    <cfRule type="containsBlanks" dxfId="77" priority="19">
      <formula>LEN(TRIM(D30))=0</formula>
    </cfRule>
    <cfRule type="containsText" dxfId="76" priority="20" operator="containsText" text="✘">
      <formula>NOT(ISERROR(SEARCH("✘",D30)))</formula>
    </cfRule>
    <cfRule type="containsText" dxfId="75" priority="21" operator="containsText" text="✔">
      <formula>NOT(ISERROR(SEARCH("✔",D30)))</formula>
    </cfRule>
  </conditionalFormatting>
  <conditionalFormatting sqref="G24:G27">
    <cfRule type="containsBlanks" dxfId="74" priority="13">
      <formula>LEN(TRIM(G24))=0</formula>
    </cfRule>
    <cfRule type="containsText" dxfId="73" priority="14" operator="containsText" text="✘">
      <formula>NOT(ISERROR(SEARCH("✘",G24)))</formula>
    </cfRule>
    <cfRule type="containsText" dxfId="72" priority="15" operator="containsText" text="✔">
      <formula>NOT(ISERROR(SEARCH("✔",G24)))</formula>
    </cfRule>
  </conditionalFormatting>
  <conditionalFormatting sqref="M29:M53">
    <cfRule type="containsText" dxfId="71" priority="7" operator="containsText" text="✔">
      <formula>NOT(ISERROR(SEARCH("✔",M29)))</formula>
    </cfRule>
    <cfRule type="containsText" dxfId="70" priority="8" operator="containsText" text="✘">
      <formula>NOT(ISERROR(SEARCH("✘",M29)))</formula>
    </cfRule>
    <cfRule type="containsBlanks" priority="9">
      <formula>LEN(TRIM(M29))=0</formula>
    </cfRule>
  </conditionalFormatting>
  <conditionalFormatting sqref="AJ29:AJ40">
    <cfRule type="containsText" dxfId="69" priority="1" operator="containsText" text="✘">
      <formula>NOT(ISERROR(SEARCH("✘",AJ29)))</formula>
    </cfRule>
    <cfRule type="containsText" dxfId="68" priority="2" operator="containsText" text="✔">
      <formula>NOT(ISERROR(SEARCH("✔",AJ29)))</formula>
    </cfRule>
    <cfRule type="containsBlanks" priority="3">
      <formula>LEN(TRIM(AJ29))=0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57A7-6130-C04D-828C-FC74877FEBA7}">
  <sheetPr>
    <tabColor theme="4" tint="-0.249977111117893"/>
  </sheetPr>
  <dimension ref="C14:O92"/>
  <sheetViews>
    <sheetView showGridLines="0" topLeftCell="C3" workbookViewId="0">
      <selection activeCell="I44" sqref="I44"/>
    </sheetView>
  </sheetViews>
  <sheetFormatPr baseColWidth="10" defaultColWidth="10.77734375" defaultRowHeight="15.6" x14ac:dyDescent="0.3"/>
  <cols>
    <col min="1" max="2" width="10.77734375" style="23"/>
    <col min="3" max="3" width="30.21875" style="23" bestFit="1" customWidth="1"/>
    <col min="4" max="4" width="61.6640625" style="23" bestFit="1" customWidth="1"/>
    <col min="5" max="5" width="9.109375" style="23" bestFit="1" customWidth="1"/>
    <col min="6" max="6" width="23.5546875" style="23" bestFit="1" customWidth="1"/>
    <col min="7" max="7" width="18.88671875" style="23" bestFit="1" customWidth="1"/>
    <col min="8" max="8" width="23" style="23" bestFit="1" customWidth="1"/>
    <col min="9" max="9" width="7.33203125" style="23" customWidth="1"/>
    <col min="10" max="10" width="5.44140625" style="23" bestFit="1" customWidth="1"/>
    <col min="11" max="11" width="7.77734375" style="23" bestFit="1" customWidth="1"/>
    <col min="12" max="13" width="23.5546875" style="23" bestFit="1" customWidth="1"/>
    <col min="14" max="16" width="23" style="23" bestFit="1" customWidth="1"/>
    <col min="17" max="16384" width="10.77734375" style="23"/>
  </cols>
  <sheetData>
    <row r="14" spans="3:15" ht="24.6" x14ac:dyDescent="0.4">
      <c r="C14" s="29" t="s">
        <v>142</v>
      </c>
    </row>
    <row r="15" spans="3:15" ht="20.399999999999999" x14ac:dyDescent="0.3">
      <c r="C15" s="41" t="s">
        <v>143</v>
      </c>
      <c r="D15" s="41" t="s">
        <v>144</v>
      </c>
      <c r="E15" s="41" t="s">
        <v>145</v>
      </c>
      <c r="F15" s="44" t="s">
        <v>146</v>
      </c>
      <c r="G15" s="44" t="s">
        <v>140</v>
      </c>
      <c r="H15" s="44" t="s">
        <v>141</v>
      </c>
      <c r="K15" s="41" t="s">
        <v>137</v>
      </c>
      <c r="L15" s="41" t="s">
        <v>138</v>
      </c>
      <c r="M15" s="41" t="s">
        <v>139</v>
      </c>
      <c r="N15" s="41" t="s">
        <v>140</v>
      </c>
      <c r="O15" s="41" t="s">
        <v>141</v>
      </c>
    </row>
    <row r="16" spans="3:15" ht="20.399999999999999" x14ac:dyDescent="0.45">
      <c r="C16" s="23" t="s">
        <v>147</v>
      </c>
      <c r="D16" s="23" t="s">
        <v>148</v>
      </c>
      <c r="E16" s="23">
        <v>42</v>
      </c>
      <c r="F16" s="48"/>
      <c r="G16" s="48"/>
      <c r="H16" s="48"/>
      <c r="I16" s="23" t="str">
        <f>IF(H16="","",IF(H16=J16,"✔","✘"))</f>
        <v/>
      </c>
      <c r="J16" s="30">
        <v>2734</v>
      </c>
      <c r="K16" s="28">
        <v>1</v>
      </c>
      <c r="L16" s="24">
        <v>550</v>
      </c>
      <c r="M16" s="24">
        <v>18</v>
      </c>
      <c r="N16" s="24">
        <v>45</v>
      </c>
      <c r="O16" s="24">
        <v>52</v>
      </c>
    </row>
    <row r="17" spans="3:15" ht="20.399999999999999" x14ac:dyDescent="0.45">
      <c r="C17" s="23" t="s">
        <v>150</v>
      </c>
      <c r="D17" s="23" t="s">
        <v>151</v>
      </c>
      <c r="E17" s="23">
        <v>31</v>
      </c>
      <c r="F17" s="48"/>
      <c r="G17" s="48"/>
      <c r="H17" s="48"/>
      <c r="I17" s="23" t="str">
        <f t="shared" ref="I17:I35" si="0">IF(H17="","",IF(H17=J17,"✔","✘"))</f>
        <v/>
      </c>
      <c r="J17" s="30">
        <v>2162</v>
      </c>
      <c r="K17" s="28">
        <v>2</v>
      </c>
      <c r="L17" s="24">
        <v>825</v>
      </c>
      <c r="M17" s="24">
        <v>6</v>
      </c>
      <c r="N17" s="24">
        <v>36</v>
      </c>
      <c r="O17" s="24">
        <v>32</v>
      </c>
    </row>
    <row r="18" spans="3:15" ht="20.399999999999999" x14ac:dyDescent="0.45">
      <c r="C18" s="23" t="s">
        <v>152</v>
      </c>
      <c r="D18" s="23" t="s">
        <v>153</v>
      </c>
      <c r="E18" s="23">
        <v>29</v>
      </c>
      <c r="F18" s="48"/>
      <c r="G18" s="48"/>
      <c r="H18" s="48"/>
      <c r="I18" s="23" t="str">
        <f t="shared" si="0"/>
        <v/>
      </c>
      <c r="J18" s="30">
        <v>2058</v>
      </c>
      <c r="K18" s="28">
        <v>3</v>
      </c>
      <c r="L18" s="24">
        <v>990</v>
      </c>
      <c r="M18" s="24">
        <v>12</v>
      </c>
      <c r="N18" s="24">
        <v>90</v>
      </c>
      <c r="O18" s="24">
        <v>120</v>
      </c>
    </row>
    <row r="19" spans="3:15" x14ac:dyDescent="0.3">
      <c r="C19" s="23" t="s">
        <v>154</v>
      </c>
      <c r="D19" s="23" t="s">
        <v>155</v>
      </c>
      <c r="E19" s="23">
        <v>25</v>
      </c>
      <c r="F19" s="48"/>
      <c r="G19" s="48"/>
      <c r="H19" s="48"/>
      <c r="I19" s="23" t="str">
        <f t="shared" si="0"/>
        <v/>
      </c>
      <c r="J19" s="30">
        <v>1850</v>
      </c>
    </row>
    <row r="20" spans="3:15" x14ac:dyDescent="0.3">
      <c r="C20" s="23" t="s">
        <v>156</v>
      </c>
      <c r="D20" s="23" t="s">
        <v>157</v>
      </c>
      <c r="E20" s="23">
        <v>29</v>
      </c>
      <c r="F20" s="48"/>
      <c r="G20" s="48"/>
      <c r="H20" s="48"/>
      <c r="I20" s="23" t="str">
        <f t="shared" si="0"/>
        <v/>
      </c>
      <c r="J20" s="30">
        <v>2058</v>
      </c>
    </row>
    <row r="21" spans="3:15" x14ac:dyDescent="0.3">
      <c r="C21" s="23" t="s">
        <v>158</v>
      </c>
      <c r="D21" s="23" t="s">
        <v>159</v>
      </c>
      <c r="E21" s="23">
        <v>27</v>
      </c>
      <c r="F21" s="48"/>
      <c r="G21" s="48"/>
      <c r="H21" s="48"/>
      <c r="I21" s="23" t="str">
        <f t="shared" si="0"/>
        <v/>
      </c>
      <c r="J21" s="30">
        <v>1954</v>
      </c>
    </row>
    <row r="22" spans="3:15" x14ac:dyDescent="0.3">
      <c r="C22" s="23" t="s">
        <v>160</v>
      </c>
      <c r="D22" s="23" t="s">
        <v>161</v>
      </c>
      <c r="E22" s="23">
        <v>33</v>
      </c>
      <c r="F22" s="48"/>
      <c r="G22" s="48"/>
      <c r="H22" s="48"/>
      <c r="I22" s="23" t="str">
        <f t="shared" si="0"/>
        <v/>
      </c>
      <c r="J22" s="30">
        <v>2266</v>
      </c>
    </row>
    <row r="23" spans="3:15" x14ac:dyDescent="0.3">
      <c r="C23" s="23" t="s">
        <v>162</v>
      </c>
      <c r="D23" s="23" t="s">
        <v>163</v>
      </c>
      <c r="E23" s="23">
        <v>32</v>
      </c>
      <c r="F23" s="48"/>
      <c r="G23" s="48"/>
      <c r="H23" s="48"/>
      <c r="I23" s="23" t="str">
        <f t="shared" si="0"/>
        <v/>
      </c>
      <c r="J23" s="30">
        <v>2214</v>
      </c>
    </row>
    <row r="24" spans="3:15" x14ac:dyDescent="0.3">
      <c r="C24" s="23" t="s">
        <v>164</v>
      </c>
      <c r="D24" s="23" t="s">
        <v>165</v>
      </c>
      <c r="E24" s="23">
        <v>39</v>
      </c>
      <c r="F24" s="48"/>
      <c r="G24" s="48"/>
      <c r="H24" s="48"/>
      <c r="I24" s="23" t="str">
        <f t="shared" si="0"/>
        <v/>
      </c>
      <c r="J24" s="30">
        <v>2578</v>
      </c>
    </row>
    <row r="25" spans="3:15" x14ac:dyDescent="0.3">
      <c r="C25" s="23" t="s">
        <v>166</v>
      </c>
      <c r="D25" s="23" t="s">
        <v>167</v>
      </c>
      <c r="E25" s="23">
        <v>30</v>
      </c>
      <c r="F25" s="48"/>
      <c r="G25" s="48"/>
      <c r="H25" s="48"/>
      <c r="I25" s="23" t="str">
        <f t="shared" si="0"/>
        <v/>
      </c>
      <c r="J25" s="30">
        <v>2110</v>
      </c>
    </row>
    <row r="26" spans="3:15" x14ac:dyDescent="0.3">
      <c r="C26" s="23" t="s">
        <v>168</v>
      </c>
      <c r="D26" s="23" t="s">
        <v>169</v>
      </c>
      <c r="E26" s="23">
        <v>20</v>
      </c>
      <c r="F26" s="48"/>
      <c r="G26" s="48"/>
      <c r="H26" s="48"/>
      <c r="I26" s="23" t="str">
        <f t="shared" si="0"/>
        <v/>
      </c>
      <c r="J26" s="30">
        <v>1590</v>
      </c>
    </row>
    <row r="27" spans="3:15" ht="20.399999999999999" x14ac:dyDescent="0.3">
      <c r="C27" s="23" t="s">
        <v>170</v>
      </c>
      <c r="D27" s="23" t="s">
        <v>171</v>
      </c>
      <c r="E27" s="23">
        <v>39</v>
      </c>
      <c r="F27" s="48"/>
      <c r="G27" s="48"/>
      <c r="H27" s="48"/>
      <c r="I27" s="23" t="str">
        <f t="shared" si="0"/>
        <v/>
      </c>
      <c r="J27" s="30">
        <v>2578</v>
      </c>
      <c r="K27" s="41" t="s">
        <v>149</v>
      </c>
      <c r="L27" s="44" t="s">
        <v>146</v>
      </c>
      <c r="M27" s="44" t="s">
        <v>140</v>
      </c>
      <c r="N27" s="44" t="s">
        <v>141</v>
      </c>
    </row>
    <row r="28" spans="3:15" ht="20.399999999999999" x14ac:dyDescent="0.45">
      <c r="C28" s="23" t="s">
        <v>172</v>
      </c>
      <c r="D28" s="23" t="s">
        <v>173</v>
      </c>
      <c r="E28" s="23">
        <v>23</v>
      </c>
      <c r="F28" s="48"/>
      <c r="G28" s="48"/>
      <c r="H28" s="48"/>
      <c r="I28" s="23" t="str">
        <f t="shared" si="0"/>
        <v/>
      </c>
      <c r="J28" s="30">
        <v>1746</v>
      </c>
      <c r="K28" s="28">
        <v>1</v>
      </c>
      <c r="L28" s="78">
        <f>F38</f>
        <v>0</v>
      </c>
      <c r="M28" s="78">
        <f>G38</f>
        <v>0</v>
      </c>
      <c r="N28" s="78">
        <f>H38</f>
        <v>0</v>
      </c>
    </row>
    <row r="29" spans="3:15" ht="20.399999999999999" x14ac:dyDescent="0.45">
      <c r="C29" s="23" t="s">
        <v>174</v>
      </c>
      <c r="D29" s="23" t="s">
        <v>175</v>
      </c>
      <c r="E29" s="23">
        <v>36</v>
      </c>
      <c r="F29" s="48"/>
      <c r="G29" s="48"/>
      <c r="H29" s="48"/>
      <c r="I29" s="23" t="str">
        <f t="shared" si="0"/>
        <v/>
      </c>
      <c r="J29" s="30">
        <v>2422</v>
      </c>
      <c r="K29" s="28">
        <v>2</v>
      </c>
      <c r="L29" s="78">
        <f>F65</f>
        <v>0</v>
      </c>
      <c r="M29" s="78">
        <f>G65</f>
        <v>0</v>
      </c>
      <c r="N29" s="78">
        <f>H65</f>
        <v>0</v>
      </c>
    </row>
    <row r="30" spans="3:15" ht="20.399999999999999" x14ac:dyDescent="0.45">
      <c r="C30" s="23" t="s">
        <v>176</v>
      </c>
      <c r="D30" s="23" t="s">
        <v>177</v>
      </c>
      <c r="E30" s="23">
        <v>41</v>
      </c>
      <c r="F30" s="48"/>
      <c r="G30" s="48"/>
      <c r="H30" s="48"/>
      <c r="I30" s="23" t="str">
        <f t="shared" si="0"/>
        <v/>
      </c>
      <c r="J30" s="30">
        <v>2682</v>
      </c>
      <c r="K30" s="28">
        <v>3</v>
      </c>
      <c r="L30" s="78">
        <f>F92</f>
        <v>0</v>
      </c>
      <c r="M30" s="78">
        <f>G92</f>
        <v>0</v>
      </c>
      <c r="N30" s="78">
        <f>H92</f>
        <v>0</v>
      </c>
    </row>
    <row r="31" spans="3:15" x14ac:dyDescent="0.3">
      <c r="C31" s="23" t="s">
        <v>178</v>
      </c>
      <c r="D31" s="23" t="s">
        <v>179</v>
      </c>
      <c r="E31" s="23">
        <v>33</v>
      </c>
      <c r="F31" s="48"/>
      <c r="G31" s="48"/>
      <c r="H31" s="48"/>
      <c r="I31" s="23" t="str">
        <f t="shared" si="0"/>
        <v/>
      </c>
      <c r="J31" s="30">
        <v>2266</v>
      </c>
      <c r="L31" s="30"/>
    </row>
    <row r="32" spans="3:15" x14ac:dyDescent="0.3">
      <c r="C32" s="23" t="s">
        <v>180</v>
      </c>
      <c r="D32" s="23" t="s">
        <v>181</v>
      </c>
      <c r="E32" s="23">
        <v>25</v>
      </c>
      <c r="F32" s="48"/>
      <c r="G32" s="48"/>
      <c r="H32" s="48"/>
      <c r="I32" s="23" t="str">
        <f t="shared" si="0"/>
        <v/>
      </c>
      <c r="J32" s="30">
        <v>1850</v>
      </c>
      <c r="L32" s="30"/>
    </row>
    <row r="33" spans="3:10" x14ac:dyDescent="0.3">
      <c r="C33" s="23" t="s">
        <v>182</v>
      </c>
      <c r="D33" s="23" t="s">
        <v>183</v>
      </c>
      <c r="E33" s="23">
        <v>30</v>
      </c>
      <c r="F33" s="48"/>
      <c r="G33" s="48"/>
      <c r="H33" s="48"/>
      <c r="I33" s="23" t="str">
        <f t="shared" si="0"/>
        <v/>
      </c>
      <c r="J33" s="30">
        <v>2110</v>
      </c>
    </row>
    <row r="34" spans="3:10" x14ac:dyDescent="0.3">
      <c r="C34" s="23" t="s">
        <v>184</v>
      </c>
      <c r="D34" s="23" t="s">
        <v>185</v>
      </c>
      <c r="E34" s="23">
        <v>44</v>
      </c>
      <c r="F34" s="48"/>
      <c r="G34" s="48"/>
      <c r="H34" s="48"/>
      <c r="I34" s="23" t="str">
        <f t="shared" si="0"/>
        <v/>
      </c>
      <c r="J34" s="30">
        <v>2838</v>
      </c>
    </row>
    <row r="35" spans="3:10" x14ac:dyDescent="0.3">
      <c r="C35" s="23" t="s">
        <v>186</v>
      </c>
      <c r="D35" s="23" t="s">
        <v>187</v>
      </c>
      <c r="E35" s="23">
        <v>29</v>
      </c>
      <c r="F35" s="48"/>
      <c r="G35" s="48"/>
      <c r="H35" s="48"/>
      <c r="I35" s="23" t="str">
        <f t="shared" si="0"/>
        <v/>
      </c>
      <c r="J35" s="30">
        <v>2058</v>
      </c>
    </row>
    <row r="38" spans="3:10" ht="20.399999999999999" x14ac:dyDescent="0.3">
      <c r="E38" s="44" t="s">
        <v>71</v>
      </c>
      <c r="F38" s="79"/>
      <c r="G38" s="79"/>
      <c r="H38" s="79"/>
      <c r="J38" s="25"/>
    </row>
    <row r="41" spans="3:10" ht="24.6" x14ac:dyDescent="0.4">
      <c r="C41" s="29" t="s">
        <v>188</v>
      </c>
    </row>
    <row r="42" spans="3:10" ht="20.399999999999999" x14ac:dyDescent="0.3">
      <c r="C42" s="41" t="s">
        <v>143</v>
      </c>
      <c r="D42" s="41" t="s">
        <v>144</v>
      </c>
      <c r="E42" s="41" t="s">
        <v>145</v>
      </c>
      <c r="F42" s="44" t="s">
        <v>146</v>
      </c>
      <c r="G42" s="44" t="s">
        <v>140</v>
      </c>
      <c r="H42" s="44" t="s">
        <v>141</v>
      </c>
    </row>
    <row r="43" spans="3:10" x14ac:dyDescent="0.3">
      <c r="C43" s="23" t="s">
        <v>147</v>
      </c>
      <c r="D43" s="23" t="s">
        <v>148</v>
      </c>
      <c r="E43" s="23">
        <v>42</v>
      </c>
      <c r="F43" s="48"/>
      <c r="G43" s="48"/>
      <c r="H43" s="48"/>
      <c r="I43" s="23" t="str">
        <f>IF(H43="","",IF(H43=J43,"✔","✘"))</f>
        <v/>
      </c>
      <c r="J43" s="30">
        <v>2169</v>
      </c>
    </row>
    <row r="44" spans="3:10" x14ac:dyDescent="0.3">
      <c r="C44" s="23" t="s">
        <v>150</v>
      </c>
      <c r="D44" s="23" t="s">
        <v>151</v>
      </c>
      <c r="E44" s="23">
        <v>31</v>
      </c>
      <c r="F44" s="48"/>
      <c r="G44" s="48"/>
      <c r="H44" s="48"/>
      <c r="I44" s="23" t="str">
        <f t="shared" ref="I44:I62" si="1">IF(H44="","",IF(H44=J44,"✔","✘"))</f>
        <v/>
      </c>
      <c r="J44" s="30">
        <v>1817</v>
      </c>
    </row>
    <row r="45" spans="3:10" x14ac:dyDescent="0.3">
      <c r="C45" s="23" t="s">
        <v>152</v>
      </c>
      <c r="D45" s="23" t="s">
        <v>153</v>
      </c>
      <c r="E45" s="23">
        <v>29</v>
      </c>
      <c r="F45" s="48"/>
      <c r="G45" s="48"/>
      <c r="H45" s="48"/>
      <c r="I45" s="23" t="str">
        <f t="shared" si="1"/>
        <v/>
      </c>
      <c r="J45" s="30">
        <v>1753</v>
      </c>
    </row>
    <row r="46" spans="3:10" x14ac:dyDescent="0.3">
      <c r="C46" s="23" t="s">
        <v>154</v>
      </c>
      <c r="D46" s="23" t="s">
        <v>155</v>
      </c>
      <c r="E46" s="23">
        <v>25</v>
      </c>
      <c r="F46" s="48"/>
      <c r="G46" s="48"/>
      <c r="H46" s="48"/>
      <c r="I46" s="23" t="str">
        <f t="shared" si="1"/>
        <v/>
      </c>
      <c r="J46" s="30">
        <v>1625</v>
      </c>
    </row>
    <row r="47" spans="3:10" x14ac:dyDescent="0.3">
      <c r="C47" s="23" t="s">
        <v>156</v>
      </c>
      <c r="D47" s="23" t="s">
        <v>157</v>
      </c>
      <c r="E47" s="23">
        <v>29</v>
      </c>
      <c r="F47" s="48"/>
      <c r="G47" s="48"/>
      <c r="H47" s="48"/>
      <c r="I47" s="23" t="str">
        <f t="shared" si="1"/>
        <v/>
      </c>
      <c r="J47" s="30">
        <v>1753</v>
      </c>
    </row>
    <row r="48" spans="3:10" x14ac:dyDescent="0.3">
      <c r="C48" s="23" t="s">
        <v>158</v>
      </c>
      <c r="D48" s="23" t="s">
        <v>159</v>
      </c>
      <c r="E48" s="23">
        <v>27</v>
      </c>
      <c r="F48" s="48"/>
      <c r="G48" s="48"/>
      <c r="H48" s="48"/>
      <c r="I48" s="23" t="str">
        <f t="shared" si="1"/>
        <v/>
      </c>
      <c r="J48" s="30">
        <v>1689</v>
      </c>
    </row>
    <row r="49" spans="3:10" x14ac:dyDescent="0.3">
      <c r="C49" s="23" t="s">
        <v>160</v>
      </c>
      <c r="D49" s="23" t="s">
        <v>161</v>
      </c>
      <c r="E49" s="23">
        <v>33</v>
      </c>
      <c r="F49" s="48"/>
      <c r="G49" s="48"/>
      <c r="H49" s="48"/>
      <c r="I49" s="23" t="str">
        <f t="shared" si="1"/>
        <v/>
      </c>
      <c r="J49" s="30">
        <v>1881</v>
      </c>
    </row>
    <row r="50" spans="3:10" x14ac:dyDescent="0.3">
      <c r="C50" s="23" t="s">
        <v>162</v>
      </c>
      <c r="D50" s="23" t="s">
        <v>163</v>
      </c>
      <c r="E50" s="23">
        <v>32</v>
      </c>
      <c r="F50" s="48"/>
      <c r="G50" s="48"/>
      <c r="H50" s="48"/>
      <c r="I50" s="23" t="str">
        <f t="shared" si="1"/>
        <v/>
      </c>
      <c r="J50" s="30">
        <v>1849</v>
      </c>
    </row>
    <row r="51" spans="3:10" x14ac:dyDescent="0.3">
      <c r="C51" s="23" t="s">
        <v>164</v>
      </c>
      <c r="D51" s="23" t="s">
        <v>165</v>
      </c>
      <c r="E51" s="23">
        <v>39</v>
      </c>
      <c r="F51" s="48"/>
      <c r="G51" s="48"/>
      <c r="H51" s="48"/>
      <c r="I51" s="23" t="str">
        <f t="shared" si="1"/>
        <v/>
      </c>
      <c r="J51" s="30">
        <v>2073</v>
      </c>
    </row>
    <row r="52" spans="3:10" x14ac:dyDescent="0.3">
      <c r="C52" s="23" t="s">
        <v>166</v>
      </c>
      <c r="D52" s="23" t="s">
        <v>167</v>
      </c>
      <c r="E52" s="23">
        <v>30</v>
      </c>
      <c r="F52" s="48"/>
      <c r="G52" s="48"/>
      <c r="H52" s="48"/>
      <c r="I52" s="23" t="str">
        <f t="shared" si="1"/>
        <v/>
      </c>
      <c r="J52" s="30">
        <v>1785</v>
      </c>
    </row>
    <row r="53" spans="3:10" x14ac:dyDescent="0.3">
      <c r="C53" s="23" t="s">
        <v>168</v>
      </c>
      <c r="D53" s="23" t="s">
        <v>169</v>
      </c>
      <c r="E53" s="23">
        <v>20</v>
      </c>
      <c r="F53" s="48"/>
      <c r="G53" s="48"/>
      <c r="H53" s="48"/>
      <c r="I53" s="23" t="str">
        <f t="shared" si="1"/>
        <v/>
      </c>
      <c r="J53" s="30">
        <v>1465</v>
      </c>
    </row>
    <row r="54" spans="3:10" x14ac:dyDescent="0.3">
      <c r="C54" s="23" t="s">
        <v>170</v>
      </c>
      <c r="D54" s="23" t="s">
        <v>171</v>
      </c>
      <c r="E54" s="23">
        <v>39</v>
      </c>
      <c r="F54" s="48"/>
      <c r="G54" s="48"/>
      <c r="H54" s="48"/>
      <c r="I54" s="23" t="str">
        <f t="shared" si="1"/>
        <v/>
      </c>
      <c r="J54" s="30">
        <v>2073</v>
      </c>
    </row>
    <row r="55" spans="3:10" x14ac:dyDescent="0.3">
      <c r="C55" s="23" t="s">
        <v>172</v>
      </c>
      <c r="D55" s="23" t="s">
        <v>173</v>
      </c>
      <c r="E55" s="23">
        <v>23</v>
      </c>
      <c r="F55" s="48"/>
      <c r="G55" s="48"/>
      <c r="H55" s="48"/>
      <c r="I55" s="23" t="str">
        <f t="shared" si="1"/>
        <v/>
      </c>
      <c r="J55" s="30">
        <v>1561</v>
      </c>
    </row>
    <row r="56" spans="3:10" x14ac:dyDescent="0.3">
      <c r="C56" s="23" t="s">
        <v>174</v>
      </c>
      <c r="D56" s="23" t="s">
        <v>175</v>
      </c>
      <c r="E56" s="23">
        <v>36</v>
      </c>
      <c r="F56" s="48"/>
      <c r="G56" s="48"/>
      <c r="H56" s="48"/>
      <c r="I56" s="23" t="str">
        <f t="shared" si="1"/>
        <v/>
      </c>
      <c r="J56" s="30">
        <v>1977</v>
      </c>
    </row>
    <row r="57" spans="3:10" x14ac:dyDescent="0.3">
      <c r="C57" s="23" t="s">
        <v>176</v>
      </c>
      <c r="D57" s="23" t="s">
        <v>177</v>
      </c>
      <c r="E57" s="23">
        <v>41</v>
      </c>
      <c r="F57" s="48"/>
      <c r="G57" s="48"/>
      <c r="H57" s="48"/>
      <c r="I57" s="23" t="str">
        <f t="shared" si="1"/>
        <v/>
      </c>
      <c r="J57" s="30">
        <v>2137</v>
      </c>
    </row>
    <row r="58" spans="3:10" x14ac:dyDescent="0.3">
      <c r="C58" s="23" t="s">
        <v>178</v>
      </c>
      <c r="D58" s="23" t="s">
        <v>179</v>
      </c>
      <c r="E58" s="23">
        <v>33</v>
      </c>
      <c r="F58" s="48"/>
      <c r="G58" s="48"/>
      <c r="H58" s="48"/>
      <c r="I58" s="23" t="str">
        <f t="shared" si="1"/>
        <v/>
      </c>
      <c r="J58" s="30">
        <v>1881</v>
      </c>
    </row>
    <row r="59" spans="3:10" x14ac:dyDescent="0.3">
      <c r="C59" s="23" t="s">
        <v>180</v>
      </c>
      <c r="D59" s="23" t="s">
        <v>181</v>
      </c>
      <c r="E59" s="23">
        <v>25</v>
      </c>
      <c r="F59" s="48"/>
      <c r="G59" s="48"/>
      <c r="H59" s="48"/>
      <c r="I59" s="23" t="str">
        <f t="shared" si="1"/>
        <v/>
      </c>
      <c r="J59" s="30">
        <v>1625</v>
      </c>
    </row>
    <row r="60" spans="3:10" x14ac:dyDescent="0.3">
      <c r="C60" s="23" t="s">
        <v>182</v>
      </c>
      <c r="D60" s="23" t="s">
        <v>183</v>
      </c>
      <c r="E60" s="23">
        <v>30</v>
      </c>
      <c r="F60" s="48"/>
      <c r="G60" s="48"/>
      <c r="H60" s="48"/>
      <c r="I60" s="23" t="str">
        <f t="shared" si="1"/>
        <v/>
      </c>
      <c r="J60" s="30">
        <v>1785</v>
      </c>
    </row>
    <row r="61" spans="3:10" x14ac:dyDescent="0.3">
      <c r="C61" s="23" t="s">
        <v>184</v>
      </c>
      <c r="D61" s="23" t="s">
        <v>185</v>
      </c>
      <c r="E61" s="23">
        <v>44</v>
      </c>
      <c r="F61" s="48"/>
      <c r="G61" s="48"/>
      <c r="H61" s="48"/>
      <c r="I61" s="23" t="str">
        <f t="shared" si="1"/>
        <v/>
      </c>
      <c r="J61" s="30">
        <v>2233</v>
      </c>
    </row>
    <row r="62" spans="3:10" x14ac:dyDescent="0.3">
      <c r="C62" s="23" t="s">
        <v>186</v>
      </c>
      <c r="D62" s="23" t="s">
        <v>187</v>
      </c>
      <c r="E62" s="23">
        <v>29</v>
      </c>
      <c r="F62" s="48"/>
      <c r="G62" s="48"/>
      <c r="H62" s="48"/>
      <c r="I62" s="23" t="str">
        <f t="shared" si="1"/>
        <v/>
      </c>
      <c r="J62" s="30">
        <v>1753</v>
      </c>
    </row>
    <row r="65" spans="3:10" ht="20.399999999999999" x14ac:dyDescent="0.3">
      <c r="E65" s="44" t="s">
        <v>71</v>
      </c>
      <c r="F65" s="79"/>
      <c r="G65" s="79"/>
      <c r="H65" s="79"/>
      <c r="J65" s="25"/>
    </row>
    <row r="68" spans="3:10" ht="24.6" x14ac:dyDescent="0.4">
      <c r="C68" s="29" t="s">
        <v>189</v>
      </c>
    </row>
    <row r="69" spans="3:10" ht="20.399999999999999" x14ac:dyDescent="0.3">
      <c r="C69" s="41" t="s">
        <v>143</v>
      </c>
      <c r="D69" s="41" t="s">
        <v>144</v>
      </c>
      <c r="E69" s="41" t="s">
        <v>145</v>
      </c>
      <c r="F69" s="44" t="s">
        <v>146</v>
      </c>
      <c r="G69" s="44" t="s">
        <v>140</v>
      </c>
      <c r="H69" s="44" t="s">
        <v>141</v>
      </c>
    </row>
    <row r="70" spans="3:10" x14ac:dyDescent="0.3">
      <c r="C70" s="23" t="s">
        <v>147</v>
      </c>
      <c r="D70" s="23" t="s">
        <v>148</v>
      </c>
      <c r="E70" s="23">
        <v>42</v>
      </c>
      <c r="F70" s="48"/>
      <c r="G70" s="48"/>
      <c r="H70" s="48"/>
      <c r="I70" s="23" t="str">
        <f>IF(H70="","",IF(H70=J70,"✔","✘"))</f>
        <v/>
      </c>
      <c r="J70" s="30">
        <v>6030</v>
      </c>
    </row>
    <row r="71" spans="3:10" x14ac:dyDescent="0.3">
      <c r="C71" s="23" t="s">
        <v>150</v>
      </c>
      <c r="D71" s="23" t="s">
        <v>151</v>
      </c>
      <c r="E71" s="23">
        <v>31</v>
      </c>
      <c r="F71" s="48"/>
      <c r="G71" s="48"/>
      <c r="H71" s="48"/>
      <c r="I71" s="23" t="str">
        <f t="shared" ref="I71:I89" si="2">IF(H71="","",IF(H71=J71,"✔","✘"))</f>
        <v/>
      </c>
      <c r="J71" s="30">
        <v>4710</v>
      </c>
    </row>
    <row r="72" spans="3:10" x14ac:dyDescent="0.3">
      <c r="C72" s="23" t="s">
        <v>152</v>
      </c>
      <c r="D72" s="23" t="s">
        <v>153</v>
      </c>
      <c r="E72" s="23">
        <v>29</v>
      </c>
      <c r="F72" s="48"/>
      <c r="G72" s="48"/>
      <c r="H72" s="48"/>
      <c r="I72" s="23" t="str">
        <f t="shared" si="2"/>
        <v/>
      </c>
      <c r="J72" s="30">
        <v>4470</v>
      </c>
    </row>
    <row r="73" spans="3:10" x14ac:dyDescent="0.3">
      <c r="C73" s="23" t="s">
        <v>154</v>
      </c>
      <c r="D73" s="23" t="s">
        <v>155</v>
      </c>
      <c r="E73" s="23">
        <v>25</v>
      </c>
      <c r="F73" s="48"/>
      <c r="G73" s="48"/>
      <c r="H73" s="48"/>
      <c r="I73" s="23" t="str">
        <f t="shared" si="2"/>
        <v/>
      </c>
      <c r="J73" s="30">
        <v>3990</v>
      </c>
    </row>
    <row r="74" spans="3:10" x14ac:dyDescent="0.3">
      <c r="C74" s="23" t="s">
        <v>156</v>
      </c>
      <c r="D74" s="23" t="s">
        <v>157</v>
      </c>
      <c r="E74" s="23">
        <v>29</v>
      </c>
      <c r="F74" s="48"/>
      <c r="G74" s="48"/>
      <c r="H74" s="48"/>
      <c r="I74" s="23" t="str">
        <f t="shared" si="2"/>
        <v/>
      </c>
      <c r="J74" s="30">
        <v>4470</v>
      </c>
    </row>
    <row r="75" spans="3:10" x14ac:dyDescent="0.3">
      <c r="C75" s="23" t="s">
        <v>158</v>
      </c>
      <c r="D75" s="23" t="s">
        <v>159</v>
      </c>
      <c r="E75" s="23">
        <v>27</v>
      </c>
      <c r="F75" s="48"/>
      <c r="G75" s="48"/>
      <c r="H75" s="48"/>
      <c r="I75" s="23" t="str">
        <f t="shared" si="2"/>
        <v/>
      </c>
      <c r="J75" s="30">
        <v>4230</v>
      </c>
    </row>
    <row r="76" spans="3:10" x14ac:dyDescent="0.3">
      <c r="C76" s="23" t="s">
        <v>160</v>
      </c>
      <c r="D76" s="23" t="s">
        <v>161</v>
      </c>
      <c r="E76" s="23">
        <v>33</v>
      </c>
      <c r="F76" s="48"/>
      <c r="G76" s="48"/>
      <c r="H76" s="48"/>
      <c r="I76" s="23" t="str">
        <f t="shared" si="2"/>
        <v/>
      </c>
      <c r="J76" s="30">
        <v>4950</v>
      </c>
    </row>
    <row r="77" spans="3:10" x14ac:dyDescent="0.3">
      <c r="C77" s="23" t="s">
        <v>162</v>
      </c>
      <c r="D77" s="23" t="s">
        <v>163</v>
      </c>
      <c r="E77" s="23">
        <v>32</v>
      </c>
      <c r="F77" s="48"/>
      <c r="G77" s="48"/>
      <c r="H77" s="48"/>
      <c r="I77" s="23" t="str">
        <f t="shared" si="2"/>
        <v/>
      </c>
      <c r="J77" s="30">
        <v>4830</v>
      </c>
    </row>
    <row r="78" spans="3:10" x14ac:dyDescent="0.3">
      <c r="C78" s="23" t="s">
        <v>164</v>
      </c>
      <c r="D78" s="23" t="s">
        <v>165</v>
      </c>
      <c r="E78" s="23">
        <v>39</v>
      </c>
      <c r="F78" s="48"/>
      <c r="G78" s="48"/>
      <c r="H78" s="48"/>
      <c r="I78" s="23" t="str">
        <f t="shared" si="2"/>
        <v/>
      </c>
      <c r="J78" s="30">
        <v>5670</v>
      </c>
    </row>
    <row r="79" spans="3:10" x14ac:dyDescent="0.3">
      <c r="C79" s="23" t="s">
        <v>166</v>
      </c>
      <c r="D79" s="23" t="s">
        <v>167</v>
      </c>
      <c r="E79" s="23">
        <v>30</v>
      </c>
      <c r="F79" s="48"/>
      <c r="G79" s="48"/>
      <c r="H79" s="48"/>
      <c r="I79" s="23" t="str">
        <f t="shared" si="2"/>
        <v/>
      </c>
      <c r="J79" s="30">
        <v>4590</v>
      </c>
    </row>
    <row r="80" spans="3:10" x14ac:dyDescent="0.3">
      <c r="C80" s="23" t="s">
        <v>168</v>
      </c>
      <c r="D80" s="23" t="s">
        <v>169</v>
      </c>
      <c r="E80" s="23">
        <v>20</v>
      </c>
      <c r="F80" s="48"/>
      <c r="G80" s="48"/>
      <c r="H80" s="48"/>
      <c r="I80" s="23" t="str">
        <f t="shared" si="2"/>
        <v/>
      </c>
      <c r="J80" s="30">
        <v>3390</v>
      </c>
    </row>
    <row r="81" spans="3:10" x14ac:dyDescent="0.3">
      <c r="C81" s="23" t="s">
        <v>170</v>
      </c>
      <c r="D81" s="23" t="s">
        <v>171</v>
      </c>
      <c r="E81" s="23">
        <v>39</v>
      </c>
      <c r="F81" s="48"/>
      <c r="G81" s="48"/>
      <c r="H81" s="48"/>
      <c r="I81" s="23" t="str">
        <f t="shared" si="2"/>
        <v/>
      </c>
      <c r="J81" s="30">
        <v>5670</v>
      </c>
    </row>
    <row r="82" spans="3:10" x14ac:dyDescent="0.3">
      <c r="C82" s="23" t="s">
        <v>172</v>
      </c>
      <c r="D82" s="23" t="s">
        <v>173</v>
      </c>
      <c r="E82" s="23">
        <v>23</v>
      </c>
      <c r="F82" s="48"/>
      <c r="G82" s="48"/>
      <c r="H82" s="48"/>
      <c r="I82" s="23" t="str">
        <f t="shared" si="2"/>
        <v/>
      </c>
      <c r="J82" s="30">
        <v>3750</v>
      </c>
    </row>
    <row r="83" spans="3:10" x14ac:dyDescent="0.3">
      <c r="C83" s="23" t="s">
        <v>174</v>
      </c>
      <c r="D83" s="23" t="s">
        <v>175</v>
      </c>
      <c r="E83" s="23">
        <v>36</v>
      </c>
      <c r="F83" s="48"/>
      <c r="G83" s="48"/>
      <c r="H83" s="48"/>
      <c r="I83" s="23" t="str">
        <f t="shared" si="2"/>
        <v/>
      </c>
      <c r="J83" s="30">
        <v>5310</v>
      </c>
    </row>
    <row r="84" spans="3:10" x14ac:dyDescent="0.3">
      <c r="C84" s="23" t="s">
        <v>176</v>
      </c>
      <c r="D84" s="23" t="s">
        <v>177</v>
      </c>
      <c r="E84" s="23">
        <v>41</v>
      </c>
      <c r="F84" s="48"/>
      <c r="G84" s="48"/>
      <c r="H84" s="48"/>
      <c r="I84" s="23" t="str">
        <f t="shared" si="2"/>
        <v/>
      </c>
      <c r="J84" s="30">
        <v>5910</v>
      </c>
    </row>
    <row r="85" spans="3:10" x14ac:dyDescent="0.3">
      <c r="C85" s="23" t="s">
        <v>178</v>
      </c>
      <c r="D85" s="23" t="s">
        <v>179</v>
      </c>
      <c r="E85" s="23">
        <v>33</v>
      </c>
      <c r="F85" s="48"/>
      <c r="G85" s="48"/>
      <c r="H85" s="48"/>
      <c r="I85" s="23" t="str">
        <f t="shared" si="2"/>
        <v/>
      </c>
      <c r="J85" s="30">
        <v>4950</v>
      </c>
    </row>
    <row r="86" spans="3:10" x14ac:dyDescent="0.3">
      <c r="C86" s="23" t="s">
        <v>180</v>
      </c>
      <c r="D86" s="23" t="s">
        <v>181</v>
      </c>
      <c r="E86" s="23">
        <v>25</v>
      </c>
      <c r="F86" s="48"/>
      <c r="G86" s="48"/>
      <c r="H86" s="48"/>
      <c r="I86" s="23" t="str">
        <f t="shared" si="2"/>
        <v/>
      </c>
      <c r="J86" s="30">
        <v>3990</v>
      </c>
    </row>
    <row r="87" spans="3:10" x14ac:dyDescent="0.3">
      <c r="C87" s="23" t="s">
        <v>182</v>
      </c>
      <c r="D87" s="23" t="s">
        <v>183</v>
      </c>
      <c r="E87" s="23">
        <v>30</v>
      </c>
      <c r="F87" s="48"/>
      <c r="G87" s="48"/>
      <c r="H87" s="48"/>
      <c r="I87" s="23" t="str">
        <f t="shared" si="2"/>
        <v/>
      </c>
      <c r="J87" s="30">
        <v>4590</v>
      </c>
    </row>
    <row r="88" spans="3:10" x14ac:dyDescent="0.3">
      <c r="C88" s="23" t="s">
        <v>184</v>
      </c>
      <c r="D88" s="23" t="s">
        <v>185</v>
      </c>
      <c r="E88" s="23">
        <v>44</v>
      </c>
      <c r="F88" s="48"/>
      <c r="G88" s="48"/>
      <c r="H88" s="48"/>
      <c r="I88" s="23" t="str">
        <f t="shared" si="2"/>
        <v/>
      </c>
      <c r="J88" s="30">
        <v>6270</v>
      </c>
    </row>
    <row r="89" spans="3:10" x14ac:dyDescent="0.3">
      <c r="C89" s="23" t="s">
        <v>186</v>
      </c>
      <c r="D89" s="23" t="s">
        <v>187</v>
      </c>
      <c r="E89" s="23">
        <v>29</v>
      </c>
      <c r="F89" s="48"/>
      <c r="G89" s="48"/>
      <c r="H89" s="48"/>
      <c r="I89" s="23" t="str">
        <f t="shared" si="2"/>
        <v/>
      </c>
      <c r="J89" s="30">
        <v>4470</v>
      </c>
    </row>
    <row r="92" spans="3:10" ht="20.399999999999999" x14ac:dyDescent="0.3">
      <c r="E92" s="41" t="s">
        <v>71</v>
      </c>
      <c r="F92" s="79"/>
      <c r="G92" s="79"/>
      <c r="H92" s="79"/>
      <c r="J92" s="25"/>
    </row>
  </sheetData>
  <conditionalFormatting sqref="K27:K32">
    <cfRule type="containsText" dxfId="67" priority="11" operator="containsText" text="✔">
      <formula>NOT(ISERROR(SEARCH("✔",K27)))</formula>
    </cfRule>
    <cfRule type="containsBlanks" priority="12">
      <formula>LEN(TRIM(K27))=0</formula>
    </cfRule>
  </conditionalFormatting>
  <conditionalFormatting sqref="I43:I62">
    <cfRule type="containsText" dxfId="66" priority="9" operator="containsText" text="✔">
      <formula>NOT(ISERROR(SEARCH("✔",I43)))</formula>
    </cfRule>
    <cfRule type="containsBlanks" priority="10">
      <formula>LEN(TRIM(I43))=0</formula>
    </cfRule>
  </conditionalFormatting>
  <conditionalFormatting sqref="I70:I89">
    <cfRule type="containsText" dxfId="65" priority="7" operator="containsText" text="✔">
      <formula>NOT(ISERROR(SEARCH("✔",I70)))</formula>
    </cfRule>
    <cfRule type="containsBlanks" priority="8">
      <formula>LEN(TRIM(I70))=0</formula>
    </cfRule>
  </conditionalFormatting>
  <conditionalFormatting sqref="L28:N3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6:I35">
    <cfRule type="containsText" dxfId="0" priority="1" operator="containsText" text="✔">
      <formula>NOT(ISERROR(SEARCH("✔",I16)))</formula>
    </cfRule>
    <cfRule type="containsBlanks" priority="2">
      <formula>LEN(TRIM(I16))=0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8187E-38F4-4BA3-8897-0A3FA01098C5}">
  <sheetPr>
    <tabColor theme="6" tint="0.79998168889431442"/>
  </sheetPr>
  <dimension ref="B11:R84"/>
  <sheetViews>
    <sheetView showGridLines="0" zoomScale="120" zoomScaleNormal="120" workbookViewId="0">
      <selection activeCell="D7" sqref="D7"/>
    </sheetView>
  </sheetViews>
  <sheetFormatPr baseColWidth="10" defaultColWidth="9.109375" defaultRowHeight="15.6" x14ac:dyDescent="0.3"/>
  <cols>
    <col min="2" max="2" width="44.5546875" bestFit="1" customWidth="1"/>
    <col min="3" max="3" width="26.77734375" bestFit="1" customWidth="1"/>
    <col min="4" max="4" width="11.88671875" bestFit="1" customWidth="1"/>
    <col min="5" max="5" width="17.109375" style="38" bestFit="1" customWidth="1"/>
    <col min="6" max="6" width="5.5546875" customWidth="1"/>
    <col min="7" max="7" width="4.5546875" customWidth="1"/>
    <col min="8" max="8" width="2.77734375" customWidth="1"/>
    <col min="9" max="9" width="24" customWidth="1"/>
    <col min="10" max="11" width="10.77734375" customWidth="1"/>
    <col min="12" max="12" width="26" customWidth="1"/>
    <col min="13" max="13" width="3" customWidth="1"/>
    <col min="14" max="14" width="35.33203125" customWidth="1"/>
    <col min="15" max="16" width="10.77734375" customWidth="1"/>
    <col min="17" max="17" width="24.6640625" customWidth="1"/>
  </cols>
  <sheetData>
    <row r="11" spans="2:18" ht="16.2" thickBot="1" x14ac:dyDescent="0.35"/>
    <row r="12" spans="2:18" ht="28.5" customHeight="1" thickBot="1" x14ac:dyDescent="0.35">
      <c r="B12" s="82" t="s">
        <v>15</v>
      </c>
      <c r="C12" s="33" t="s">
        <v>39</v>
      </c>
      <c r="D12" s="34" t="s">
        <v>40</v>
      </c>
      <c r="E12" s="35" t="s">
        <v>0</v>
      </c>
    </row>
    <row r="13" spans="2:18" ht="28.05" customHeight="1" thickBot="1" x14ac:dyDescent="0.35">
      <c r="B13" s="82"/>
      <c r="C13" s="36">
        <v>45</v>
      </c>
      <c r="D13" s="37">
        <v>22</v>
      </c>
      <c r="E13" s="40">
        <f>C13+D13</f>
        <v>67</v>
      </c>
      <c r="F13" s="1" t="str">
        <f>IF(E13="","",IF(E13=45+22,"✔","✘"))</f>
        <v>✔</v>
      </c>
      <c r="M13" s="1" t="str">
        <f>IF(E25="","",IF(E25=45*22,"✔","✘"))</f>
        <v>✔</v>
      </c>
      <c r="R13" s="1" t="str">
        <f>IF(E37="","",IF(E37=C37&amp;D37,"✔","✘"))</f>
        <v>✔</v>
      </c>
    </row>
    <row r="14" spans="2:18" ht="16.2" thickBot="1" x14ac:dyDescent="0.35">
      <c r="B14" s="2"/>
      <c r="C14" s="38"/>
      <c r="D14" s="38"/>
    </row>
    <row r="15" spans="2:18" ht="24.75" customHeight="1" thickBot="1" x14ac:dyDescent="0.35">
      <c r="B15" s="82" t="s">
        <v>16</v>
      </c>
      <c r="C15" s="39" t="s">
        <v>39</v>
      </c>
      <c r="D15" s="34" t="s">
        <v>40</v>
      </c>
      <c r="E15" s="35" t="s">
        <v>0</v>
      </c>
    </row>
    <row r="16" spans="2:18" ht="27" customHeight="1" thickBot="1" x14ac:dyDescent="0.35">
      <c r="B16" s="82"/>
      <c r="C16" s="36">
        <v>55</v>
      </c>
      <c r="D16" s="37">
        <v>45</v>
      </c>
      <c r="E16" s="40">
        <f>C16+D16</f>
        <v>100</v>
      </c>
      <c r="F16" s="1" t="str">
        <f>IF(E16="","",IF(E16=C16+D16,"✔","✘"))</f>
        <v>✔</v>
      </c>
      <c r="M16" s="1" t="str">
        <f>IF(E28="","",IF(E28=C28/D28,"✔","✘"))</f>
        <v>✔</v>
      </c>
      <c r="R16" s="1" t="str">
        <f>IF(E40="","",IF(E40=C40&amp;" "&amp;D40,"✔","✘"))</f>
        <v>✘</v>
      </c>
    </row>
    <row r="17" spans="2:13" ht="16.2" thickBot="1" x14ac:dyDescent="0.35">
      <c r="B17" s="2"/>
      <c r="C17" s="38"/>
      <c r="D17" s="38"/>
    </row>
    <row r="18" spans="2:13" ht="25.5" customHeight="1" thickBot="1" x14ac:dyDescent="0.35">
      <c r="B18" s="82" t="s">
        <v>17</v>
      </c>
      <c r="C18" s="39" t="s">
        <v>39</v>
      </c>
      <c r="D18" s="34" t="s">
        <v>40</v>
      </c>
      <c r="E18" s="35" t="s">
        <v>0</v>
      </c>
    </row>
    <row r="19" spans="2:13" ht="25.95" customHeight="1" thickBot="1" x14ac:dyDescent="0.35">
      <c r="B19" s="82"/>
      <c r="C19" s="36">
        <v>13</v>
      </c>
      <c r="D19" s="37">
        <v>13</v>
      </c>
      <c r="E19" s="40">
        <f>SUM(C19:D19)</f>
        <v>26</v>
      </c>
      <c r="F19" s="1" t="str">
        <f>IF(E19="","",IF(E19=C19+D19,"✔","✘"))</f>
        <v>✔</v>
      </c>
      <c r="M19" s="1" t="str">
        <f>IF(E31="","",IF(E31=C31^D31,"✔","✘"))</f>
        <v>✔</v>
      </c>
    </row>
    <row r="20" spans="2:13" ht="16.2" thickBot="1" x14ac:dyDescent="0.35">
      <c r="B20" s="2"/>
      <c r="C20" s="38"/>
      <c r="D20" s="38"/>
    </row>
    <row r="21" spans="2:13" ht="24" customHeight="1" thickBot="1" x14ac:dyDescent="0.35">
      <c r="B21" s="82" t="s">
        <v>41</v>
      </c>
      <c r="C21" s="39" t="s">
        <v>39</v>
      </c>
      <c r="D21" s="34" t="s">
        <v>40</v>
      </c>
      <c r="E21" s="35" t="s">
        <v>0</v>
      </c>
    </row>
    <row r="22" spans="2:13" ht="25.05" customHeight="1" thickBot="1" x14ac:dyDescent="0.35">
      <c r="B22" s="82"/>
      <c r="C22" s="36">
        <v>48</v>
      </c>
      <c r="D22" s="37">
        <v>38</v>
      </c>
      <c r="E22" s="40">
        <f>SUM(C22:D22)</f>
        <v>86</v>
      </c>
      <c r="F22" s="1" t="str">
        <f>IF(E22="","",IF(E22=C22+D22,"✔","✘"))</f>
        <v>✔</v>
      </c>
      <c r="M22" s="1" t="str">
        <f>IF(E34="","",IF(E34=FALSE,"✔","✘"))</f>
        <v>✔</v>
      </c>
    </row>
    <row r="23" spans="2:13" ht="16.2" thickBot="1" x14ac:dyDescent="0.35">
      <c r="C23" s="38"/>
      <c r="D23" s="38"/>
    </row>
    <row r="24" spans="2:13" ht="16.8" thickBot="1" x14ac:dyDescent="0.35">
      <c r="B24" s="82" t="s">
        <v>192</v>
      </c>
      <c r="C24" s="33" t="s">
        <v>39</v>
      </c>
      <c r="D24" s="34" t="s">
        <v>40</v>
      </c>
      <c r="E24" s="35" t="s">
        <v>0</v>
      </c>
    </row>
    <row r="25" spans="2:13" ht="16.8" thickBot="1" x14ac:dyDescent="0.35">
      <c r="B25" s="82"/>
      <c r="C25" s="36">
        <v>45</v>
      </c>
      <c r="D25" s="37">
        <v>22</v>
      </c>
      <c r="E25" s="40">
        <f>C25*D25</f>
        <v>990</v>
      </c>
      <c r="F25" s="1" t="str">
        <f>IF(E25="","",IF(E25=45*22,"✔","✘"))</f>
        <v>✔</v>
      </c>
    </row>
    <row r="26" spans="2:13" ht="16.2" thickBot="1" x14ac:dyDescent="0.35">
      <c r="B26" s="2"/>
      <c r="C26" s="38"/>
      <c r="D26" s="38"/>
    </row>
    <row r="27" spans="2:13" ht="16.8" thickBot="1" x14ac:dyDescent="0.35">
      <c r="B27" s="82" t="s">
        <v>191</v>
      </c>
      <c r="C27" s="39" t="s">
        <v>39</v>
      </c>
      <c r="D27" s="34" t="s">
        <v>40</v>
      </c>
      <c r="E27" s="35" t="s">
        <v>0</v>
      </c>
    </row>
    <row r="28" spans="2:13" ht="16.8" thickBot="1" x14ac:dyDescent="0.35">
      <c r="B28" s="82"/>
      <c r="C28" s="36">
        <v>55</v>
      </c>
      <c r="D28" s="37">
        <v>45</v>
      </c>
      <c r="E28" s="40">
        <f>C28/D28</f>
        <v>1.2222222222222223</v>
      </c>
      <c r="F28" s="1" t="str">
        <f>IF(E28="","",IF(E28=C28/D28,"✔","✘"))</f>
        <v>✔</v>
      </c>
    </row>
    <row r="29" spans="2:13" ht="16.2" thickBot="1" x14ac:dyDescent="0.35">
      <c r="B29" s="2"/>
      <c r="C29" s="38"/>
      <c r="D29" s="38"/>
    </row>
    <row r="30" spans="2:13" ht="16.8" thickBot="1" x14ac:dyDescent="0.35">
      <c r="B30" s="82" t="s">
        <v>193</v>
      </c>
      <c r="C30" s="39" t="s">
        <v>39</v>
      </c>
      <c r="D30" s="34" t="s">
        <v>40</v>
      </c>
      <c r="E30" s="35" t="s">
        <v>0</v>
      </c>
    </row>
    <row r="31" spans="2:13" ht="16.8" thickBot="1" x14ac:dyDescent="0.35">
      <c r="B31" s="82"/>
      <c r="C31" s="36">
        <v>13</v>
      </c>
      <c r="D31" s="37">
        <v>13</v>
      </c>
      <c r="E31" s="40">
        <f>C31^D31</f>
        <v>302875106592253</v>
      </c>
      <c r="F31" s="1" t="str">
        <f>IF(E31="","",IF(E31=C31^D31,"✔","✘"))</f>
        <v>✔</v>
      </c>
    </row>
    <row r="32" spans="2:13" ht="16.2" thickBot="1" x14ac:dyDescent="0.35">
      <c r="B32" s="2"/>
      <c r="C32" s="38"/>
      <c r="D32" s="38"/>
    </row>
    <row r="33" spans="2:6" ht="16.8" thickBot="1" x14ac:dyDescent="0.35">
      <c r="B33" s="82" t="s">
        <v>194</v>
      </c>
      <c r="C33" s="39" t="s">
        <v>39</v>
      </c>
      <c r="D33" s="34" t="s">
        <v>40</v>
      </c>
      <c r="E33" s="35" t="s">
        <v>0</v>
      </c>
    </row>
    <row r="34" spans="2:6" ht="16.8" thickBot="1" x14ac:dyDescent="0.35">
      <c r="B34" s="82"/>
      <c r="C34" s="36">
        <v>48</v>
      </c>
      <c r="D34" s="37">
        <v>38</v>
      </c>
      <c r="E34" s="40" t="b">
        <f>C34=D34</f>
        <v>0</v>
      </c>
      <c r="F34" s="1" t="str">
        <f>IF(E34="","",IF(E34=FALSE,"✔","✘"))</f>
        <v>✔</v>
      </c>
    </row>
    <row r="35" spans="2:6" ht="16.2" thickBot="1" x14ac:dyDescent="0.35">
      <c r="C35" s="38"/>
      <c r="D35" s="38"/>
    </row>
    <row r="36" spans="2:6" ht="16.8" thickBot="1" x14ac:dyDescent="0.35">
      <c r="B36" s="81" t="s">
        <v>195</v>
      </c>
      <c r="C36" s="33" t="s">
        <v>58</v>
      </c>
      <c r="D36" s="34" t="s">
        <v>59</v>
      </c>
      <c r="E36" s="35" t="s">
        <v>0</v>
      </c>
    </row>
    <row r="37" spans="2:6" ht="16.8" thickBot="1" x14ac:dyDescent="0.35">
      <c r="B37" s="81"/>
      <c r="C37" s="36" t="s">
        <v>60</v>
      </c>
      <c r="D37" s="37" t="s">
        <v>61</v>
      </c>
      <c r="E37" s="40" t="str">
        <f>C37&amp;D37</f>
        <v>HolaTutoris</v>
      </c>
      <c r="F37" s="1" t="str">
        <f>IF(E37="","",IF(E37=C37&amp;D37,"✔","✘"))</f>
        <v>✔</v>
      </c>
    </row>
    <row r="38" spans="2:6" ht="16.2" thickBot="1" x14ac:dyDescent="0.35">
      <c r="C38" s="38"/>
      <c r="D38" s="38"/>
    </row>
    <row r="39" spans="2:6" ht="16.8" thickBot="1" x14ac:dyDescent="0.35">
      <c r="B39" s="82" t="s">
        <v>53</v>
      </c>
      <c r="C39" s="33" t="s">
        <v>58</v>
      </c>
      <c r="D39" s="34" t="s">
        <v>59</v>
      </c>
      <c r="E39" s="35" t="s">
        <v>0</v>
      </c>
    </row>
    <row r="40" spans="2:6" ht="16.8" thickBot="1" x14ac:dyDescent="0.35">
      <c r="B40" s="82"/>
      <c r="C40" s="36" t="s">
        <v>60</v>
      </c>
      <c r="D40" s="37" t="s">
        <v>61</v>
      </c>
      <c r="E40" s="40" t="str">
        <f>_xlfn.CONCAT(C40,D40)</f>
        <v>HolaTutoris</v>
      </c>
      <c r="F40" s="1" t="str">
        <f>IF(E40="","",IF(E40=CONCATENATE(C40,D40),"✔","✘"))</f>
        <v>✔</v>
      </c>
    </row>
    <row r="70" spans="2:3" ht="16.2" thickBot="1" x14ac:dyDescent="0.35"/>
    <row r="71" spans="2:3" ht="18.600000000000001" thickBot="1" x14ac:dyDescent="0.35">
      <c r="B71" s="11" t="s">
        <v>18</v>
      </c>
      <c r="C71" s="11" t="s">
        <v>19</v>
      </c>
    </row>
    <row r="72" spans="2:3" x14ac:dyDescent="0.3">
      <c r="B72" s="3" t="s">
        <v>1</v>
      </c>
      <c r="C72" s="4" t="s">
        <v>15</v>
      </c>
    </row>
    <row r="73" spans="2:3" x14ac:dyDescent="0.3">
      <c r="B73" s="5" t="s">
        <v>2</v>
      </c>
      <c r="C73" s="6" t="s">
        <v>20</v>
      </c>
    </row>
    <row r="74" spans="2:3" x14ac:dyDescent="0.3">
      <c r="B74" s="5" t="s">
        <v>3</v>
      </c>
      <c r="C74" s="6" t="s">
        <v>14</v>
      </c>
    </row>
    <row r="75" spans="2:3" x14ac:dyDescent="0.3">
      <c r="B75" s="5" t="s">
        <v>4</v>
      </c>
      <c r="C75" s="6" t="s">
        <v>21</v>
      </c>
    </row>
    <row r="76" spans="2:3" x14ac:dyDescent="0.3">
      <c r="B76" s="5" t="s">
        <v>5</v>
      </c>
      <c r="C76" s="6" t="s">
        <v>22</v>
      </c>
    </row>
    <row r="77" spans="2:3" x14ac:dyDescent="0.3">
      <c r="B77" s="5" t="s">
        <v>6</v>
      </c>
      <c r="C77" s="6" t="s">
        <v>23</v>
      </c>
    </row>
    <row r="78" spans="2:3" x14ac:dyDescent="0.3">
      <c r="B78" s="5" t="s">
        <v>7</v>
      </c>
      <c r="C78" s="6" t="s">
        <v>24</v>
      </c>
    </row>
    <row r="79" spans="2:3" x14ac:dyDescent="0.3">
      <c r="B79" s="5" t="s">
        <v>8</v>
      </c>
      <c r="C79" s="6" t="s">
        <v>25</v>
      </c>
    </row>
    <row r="80" spans="2:3" x14ac:dyDescent="0.3">
      <c r="B80" s="5" t="s">
        <v>9</v>
      </c>
      <c r="C80" s="6" t="s">
        <v>26</v>
      </c>
    </row>
    <row r="81" spans="2:3" x14ac:dyDescent="0.3">
      <c r="B81" s="5" t="s">
        <v>10</v>
      </c>
      <c r="C81" s="6" t="s">
        <v>27</v>
      </c>
    </row>
    <row r="82" spans="2:3" x14ac:dyDescent="0.3">
      <c r="B82" s="5" t="s">
        <v>11</v>
      </c>
      <c r="C82" s="6" t="s">
        <v>28</v>
      </c>
    </row>
    <row r="83" spans="2:3" x14ac:dyDescent="0.3">
      <c r="B83" s="5" t="s">
        <v>12</v>
      </c>
      <c r="C83" s="6" t="s">
        <v>29</v>
      </c>
    </row>
    <row r="84" spans="2:3" ht="16.2" thickBot="1" x14ac:dyDescent="0.35">
      <c r="B84" s="7" t="s">
        <v>13</v>
      </c>
      <c r="C84" s="8" t="s">
        <v>30</v>
      </c>
    </row>
  </sheetData>
  <mergeCells count="10">
    <mergeCell ref="B30:B31"/>
    <mergeCell ref="B33:B34"/>
    <mergeCell ref="B36:B37"/>
    <mergeCell ref="B39:B40"/>
    <mergeCell ref="B12:B13"/>
    <mergeCell ref="B15:B16"/>
    <mergeCell ref="B18:B19"/>
    <mergeCell ref="B21:B22"/>
    <mergeCell ref="B24:B25"/>
    <mergeCell ref="B27:B28"/>
  </mergeCells>
  <conditionalFormatting sqref="F13">
    <cfRule type="containsBlanks" dxfId="64" priority="43">
      <formula>LEN(TRIM(F13))=0</formula>
    </cfRule>
    <cfRule type="containsText" dxfId="63" priority="44" operator="containsText" text="✘">
      <formula>NOT(ISERROR(SEARCH("✘",F13)))</formula>
    </cfRule>
    <cfRule type="containsText" dxfId="62" priority="45" operator="containsText" text="✔">
      <formula>NOT(ISERROR(SEARCH("✔",F13)))</formula>
    </cfRule>
  </conditionalFormatting>
  <conditionalFormatting sqref="F16">
    <cfRule type="containsBlanks" dxfId="61" priority="40">
      <formula>LEN(TRIM(F16))=0</formula>
    </cfRule>
    <cfRule type="containsText" dxfId="60" priority="41" operator="containsText" text="✘">
      <formula>NOT(ISERROR(SEARCH("✘",F16)))</formula>
    </cfRule>
    <cfRule type="containsText" dxfId="59" priority="42" operator="containsText" text="✔">
      <formula>NOT(ISERROR(SEARCH("✔",F16)))</formula>
    </cfRule>
  </conditionalFormatting>
  <conditionalFormatting sqref="F19">
    <cfRule type="containsBlanks" dxfId="58" priority="37">
      <formula>LEN(TRIM(F19))=0</formula>
    </cfRule>
    <cfRule type="containsText" dxfId="57" priority="38" operator="containsText" text="✘">
      <formula>NOT(ISERROR(SEARCH("✘",F19)))</formula>
    </cfRule>
    <cfRule type="containsText" dxfId="56" priority="39" operator="containsText" text="✔">
      <formula>NOT(ISERROR(SEARCH("✔",F19)))</formula>
    </cfRule>
  </conditionalFormatting>
  <conditionalFormatting sqref="F22">
    <cfRule type="containsBlanks" dxfId="55" priority="34">
      <formula>LEN(TRIM(F22))=0</formula>
    </cfRule>
    <cfRule type="containsText" dxfId="54" priority="35" operator="containsText" text="✘">
      <formula>NOT(ISERROR(SEARCH("✘",F22)))</formula>
    </cfRule>
    <cfRule type="containsText" dxfId="53" priority="36" operator="containsText" text="✔">
      <formula>NOT(ISERROR(SEARCH("✔",F22)))</formula>
    </cfRule>
  </conditionalFormatting>
  <conditionalFormatting sqref="F25">
    <cfRule type="containsBlanks" dxfId="52" priority="16">
      <formula>LEN(TRIM(F25))=0</formula>
    </cfRule>
    <cfRule type="containsText" dxfId="51" priority="17" operator="containsText" text="✘">
      <formula>NOT(ISERROR(SEARCH("✘",F25)))</formula>
    </cfRule>
    <cfRule type="containsText" dxfId="50" priority="18" operator="containsText" text="✔">
      <formula>NOT(ISERROR(SEARCH("✔",F25)))</formula>
    </cfRule>
  </conditionalFormatting>
  <conditionalFormatting sqref="F28">
    <cfRule type="containsBlanks" dxfId="49" priority="13">
      <formula>LEN(TRIM(F28))=0</formula>
    </cfRule>
    <cfRule type="containsText" dxfId="48" priority="14" operator="containsText" text="✘">
      <formula>NOT(ISERROR(SEARCH("✘",F28)))</formula>
    </cfRule>
    <cfRule type="containsText" dxfId="47" priority="15" operator="containsText" text="✔">
      <formula>NOT(ISERROR(SEARCH("✔",F28)))</formula>
    </cfRule>
  </conditionalFormatting>
  <conditionalFormatting sqref="F31">
    <cfRule type="containsBlanks" dxfId="46" priority="10">
      <formula>LEN(TRIM(F31))=0</formula>
    </cfRule>
    <cfRule type="containsText" dxfId="45" priority="11" operator="containsText" text="✘">
      <formula>NOT(ISERROR(SEARCH("✘",F31)))</formula>
    </cfRule>
    <cfRule type="containsText" dxfId="44" priority="12" operator="containsText" text="✔">
      <formula>NOT(ISERROR(SEARCH("✔",F31)))</formula>
    </cfRule>
  </conditionalFormatting>
  <conditionalFormatting sqref="F34">
    <cfRule type="containsBlanks" dxfId="43" priority="7">
      <formula>LEN(TRIM(F34))=0</formula>
    </cfRule>
    <cfRule type="containsText" dxfId="42" priority="8" operator="containsText" text="✘">
      <formula>NOT(ISERROR(SEARCH("✘",F34)))</formula>
    </cfRule>
    <cfRule type="containsText" dxfId="41" priority="9" operator="containsText" text="✔">
      <formula>NOT(ISERROR(SEARCH("✔",F34)))</formula>
    </cfRule>
  </conditionalFormatting>
  <conditionalFormatting sqref="F37">
    <cfRule type="containsBlanks" dxfId="40" priority="4">
      <formula>LEN(TRIM(F37))=0</formula>
    </cfRule>
    <cfRule type="containsText" dxfId="39" priority="5" operator="containsText" text="✘">
      <formula>NOT(ISERROR(SEARCH("✘",F37)))</formula>
    </cfRule>
    <cfRule type="containsText" dxfId="38" priority="6" operator="containsText" text="✔">
      <formula>NOT(ISERROR(SEARCH("✔",F37)))</formula>
    </cfRule>
  </conditionalFormatting>
  <conditionalFormatting sqref="F40">
    <cfRule type="containsBlanks" dxfId="37" priority="1">
      <formula>LEN(TRIM(F40))=0</formula>
    </cfRule>
    <cfRule type="containsText" dxfId="36" priority="2" operator="containsText" text="✘">
      <formula>NOT(ISERROR(SEARCH("✘",F40)))</formula>
    </cfRule>
    <cfRule type="containsText" dxfId="35" priority="3" operator="containsText" text="✔">
      <formula>NOT(ISERROR(SEARCH("✔",F40)))</formula>
    </cfRule>
  </conditionalFormatting>
  <conditionalFormatting sqref="M13">
    <cfRule type="containsBlanks" dxfId="34" priority="31">
      <formula>LEN(TRIM(M13))=0</formula>
    </cfRule>
    <cfRule type="containsText" dxfId="33" priority="32" operator="containsText" text="✘">
      <formula>NOT(ISERROR(SEARCH("✘",M13)))</formula>
    </cfRule>
    <cfRule type="containsText" dxfId="32" priority="33" operator="containsText" text="✔">
      <formula>NOT(ISERROR(SEARCH("✔",M13)))</formula>
    </cfRule>
  </conditionalFormatting>
  <conditionalFormatting sqref="M16">
    <cfRule type="containsBlanks" dxfId="31" priority="28">
      <formula>LEN(TRIM(M16))=0</formula>
    </cfRule>
    <cfRule type="containsText" dxfId="30" priority="29" operator="containsText" text="✘">
      <formula>NOT(ISERROR(SEARCH("✘",M16)))</formula>
    </cfRule>
    <cfRule type="containsText" dxfId="29" priority="30" operator="containsText" text="✔">
      <formula>NOT(ISERROR(SEARCH("✔",M16)))</formula>
    </cfRule>
  </conditionalFormatting>
  <conditionalFormatting sqref="M19">
    <cfRule type="containsBlanks" dxfId="28" priority="25">
      <formula>LEN(TRIM(M19))=0</formula>
    </cfRule>
    <cfRule type="containsText" dxfId="27" priority="26" operator="containsText" text="✘">
      <formula>NOT(ISERROR(SEARCH("✘",M19)))</formula>
    </cfRule>
    <cfRule type="containsText" dxfId="26" priority="27" operator="containsText" text="✔">
      <formula>NOT(ISERROR(SEARCH("✔",M19)))</formula>
    </cfRule>
  </conditionalFormatting>
  <conditionalFormatting sqref="M22">
    <cfRule type="containsBlanks" dxfId="25" priority="22">
      <formula>LEN(TRIM(M22))=0</formula>
    </cfRule>
    <cfRule type="containsText" dxfId="24" priority="23" operator="containsText" text="✘">
      <formula>NOT(ISERROR(SEARCH("✘",M22)))</formula>
    </cfRule>
    <cfRule type="containsText" dxfId="23" priority="24" operator="containsText" text="✔">
      <formula>NOT(ISERROR(SEARCH("✔",M22)))</formula>
    </cfRule>
  </conditionalFormatting>
  <conditionalFormatting sqref="R13 R16">
    <cfRule type="containsBlanks" dxfId="22" priority="19">
      <formula>LEN(TRIM(R13))=0</formula>
    </cfRule>
    <cfRule type="containsText" dxfId="21" priority="20" operator="containsText" text="✘">
      <formula>NOT(ISERROR(SEARCH("✘",R13)))</formula>
    </cfRule>
    <cfRule type="containsText" dxfId="20" priority="21" operator="containsText" text="✔">
      <formula>NOT(ISERROR(SEARCH("✔",R13)))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1B8A-EE9F-49BC-A8A4-0094B249D0CA}">
  <sheetPr>
    <tabColor theme="6" tint="0.59999389629810485"/>
  </sheetPr>
  <dimension ref="B13:P66"/>
  <sheetViews>
    <sheetView showGridLines="0" zoomScale="117" zoomScaleNormal="117" workbookViewId="0">
      <selection activeCell="J71" sqref="J71"/>
    </sheetView>
  </sheetViews>
  <sheetFormatPr baseColWidth="10" defaultColWidth="10.77734375" defaultRowHeight="15.6" x14ac:dyDescent="0.3"/>
  <cols>
    <col min="1" max="1" width="10.77734375" style="23"/>
    <col min="2" max="2" width="9.77734375" style="23" bestFit="1" customWidth="1"/>
    <col min="3" max="3" width="79.5546875" style="23" bestFit="1" customWidth="1"/>
    <col min="4" max="4" width="11.88671875" style="23" bestFit="1" customWidth="1"/>
    <col min="5" max="5" width="19.77734375" style="24" bestFit="1" customWidth="1"/>
    <col min="6" max="6" width="10.6640625" style="24" bestFit="1" customWidth="1"/>
    <col min="7" max="7" width="6.21875" style="23" bestFit="1" customWidth="1"/>
    <col min="8" max="8" width="22.109375" style="23" bestFit="1" customWidth="1"/>
    <col min="9" max="9" width="31.88671875" style="24" bestFit="1" customWidth="1"/>
    <col min="10" max="10" width="43" style="24" bestFit="1" customWidth="1"/>
    <col min="11" max="11" width="11.77734375" style="26" bestFit="1" customWidth="1"/>
    <col min="12" max="12" width="12.88671875" style="23" bestFit="1" customWidth="1"/>
    <col min="13" max="13" width="3.109375" style="23" customWidth="1"/>
    <col min="14" max="16384" width="10.77734375" style="23"/>
  </cols>
  <sheetData>
    <row r="13" spans="2:16" s="22" customFormat="1" ht="20.399999999999999" x14ac:dyDescent="0.3">
      <c r="B13" s="41" t="s">
        <v>65</v>
      </c>
      <c r="C13" s="41" t="s">
        <v>66</v>
      </c>
      <c r="D13" s="41" t="s">
        <v>32</v>
      </c>
      <c r="E13" s="42" t="s">
        <v>67</v>
      </c>
      <c r="F13" s="43" t="s">
        <v>33</v>
      </c>
      <c r="G13" s="41" t="s">
        <v>68</v>
      </c>
      <c r="H13" s="44" t="s">
        <v>69</v>
      </c>
      <c r="I13" s="42" t="s">
        <v>196</v>
      </c>
      <c r="J13" s="43" t="s">
        <v>197</v>
      </c>
      <c r="K13" s="45" t="s">
        <v>70</v>
      </c>
      <c r="L13" s="45" t="s">
        <v>71</v>
      </c>
    </row>
    <row r="14" spans="2:16" ht="20.399999999999999" x14ac:dyDescent="0.45">
      <c r="B14" s="23" t="s">
        <v>72</v>
      </c>
      <c r="C14" s="23" t="s">
        <v>73</v>
      </c>
      <c r="D14" s="23">
        <v>204</v>
      </c>
      <c r="E14" s="24">
        <v>5</v>
      </c>
      <c r="F14" s="48">
        <f>D14*E14</f>
        <v>1020</v>
      </c>
      <c r="G14" s="23">
        <v>12</v>
      </c>
      <c r="H14" s="50">
        <f>D14/G14</f>
        <v>17</v>
      </c>
      <c r="I14" s="24">
        <v>0.2</v>
      </c>
      <c r="J14" s="48">
        <f>H14*I14+F14</f>
        <v>1023.4</v>
      </c>
      <c r="K14" s="49">
        <f>J14*P$14</f>
        <v>163.744</v>
      </c>
      <c r="L14" s="49">
        <f>SUM(J14:K14)</f>
        <v>1187.144</v>
      </c>
      <c r="M14" s="23" t="str">
        <f>IF(K14="","",IF(L14=J14+K14,"✔","✘"))</f>
        <v>✔</v>
      </c>
      <c r="O14" s="53" t="s">
        <v>34</v>
      </c>
      <c r="P14" s="54">
        <v>0.16</v>
      </c>
    </row>
    <row r="15" spans="2:16" x14ac:dyDescent="0.3">
      <c r="B15" s="23" t="s">
        <v>74</v>
      </c>
      <c r="C15" s="23" t="s">
        <v>75</v>
      </c>
      <c r="D15" s="23">
        <v>180</v>
      </c>
      <c r="E15" s="24">
        <v>6</v>
      </c>
      <c r="F15" s="48">
        <f t="shared" ref="F15:F51" si="0">D15*E15</f>
        <v>1080</v>
      </c>
      <c r="G15" s="23">
        <v>12</v>
      </c>
      <c r="H15" s="50">
        <f t="shared" ref="H15:H51" si="1">D15/G15</f>
        <v>15</v>
      </c>
      <c r="I15" s="24">
        <v>0.2</v>
      </c>
      <c r="J15" s="48">
        <f t="shared" ref="J15:J51" si="2">H15*I15+F15</f>
        <v>1083</v>
      </c>
      <c r="K15" s="49">
        <f t="shared" ref="K15:K51" si="3">J15*P$14</f>
        <v>173.28</v>
      </c>
      <c r="L15" s="49">
        <f t="shared" ref="L15:L51" si="4">SUM(J15:K15)</f>
        <v>1256.28</v>
      </c>
      <c r="M15" s="23" t="str">
        <f>IF(L15="","",IF(L15=J15+K15,"✔","✘"))</f>
        <v>✔</v>
      </c>
    </row>
    <row r="16" spans="2:16" x14ac:dyDescent="0.3">
      <c r="B16" s="23" t="s">
        <v>76</v>
      </c>
      <c r="C16" s="23" t="s">
        <v>77</v>
      </c>
      <c r="D16" s="23">
        <v>228</v>
      </c>
      <c r="E16" s="24">
        <v>5</v>
      </c>
      <c r="F16" s="48">
        <f t="shared" si="0"/>
        <v>1140</v>
      </c>
      <c r="G16" s="23">
        <v>12</v>
      </c>
      <c r="H16" s="50">
        <f t="shared" si="1"/>
        <v>19</v>
      </c>
      <c r="I16" s="24">
        <v>0.2</v>
      </c>
      <c r="J16" s="48">
        <f t="shared" si="2"/>
        <v>1143.8</v>
      </c>
      <c r="K16" s="49">
        <f t="shared" si="3"/>
        <v>183.00800000000001</v>
      </c>
      <c r="L16" s="49">
        <f t="shared" si="4"/>
        <v>1326.808</v>
      </c>
      <c r="M16" s="23" t="str">
        <f t="shared" ref="M16:M50" si="5">IF(L16="","",IF(L16=J16+K16,"✔","✘"))</f>
        <v>✔</v>
      </c>
    </row>
    <row r="17" spans="2:13" x14ac:dyDescent="0.3">
      <c r="B17" s="23" t="s">
        <v>78</v>
      </c>
      <c r="C17" s="23" t="s">
        <v>79</v>
      </c>
      <c r="D17" s="23">
        <v>228</v>
      </c>
      <c r="E17" s="24">
        <v>3</v>
      </c>
      <c r="F17" s="48">
        <f t="shared" si="0"/>
        <v>684</v>
      </c>
      <c r="G17" s="23">
        <v>12</v>
      </c>
      <c r="H17" s="50">
        <f t="shared" si="1"/>
        <v>19</v>
      </c>
      <c r="I17" s="24">
        <v>0.2</v>
      </c>
      <c r="J17" s="48">
        <f t="shared" si="2"/>
        <v>687.8</v>
      </c>
      <c r="K17" s="49">
        <f t="shared" si="3"/>
        <v>110.048</v>
      </c>
      <c r="L17" s="49">
        <f t="shared" si="4"/>
        <v>797.84799999999996</v>
      </c>
      <c r="M17" s="23" t="str">
        <f t="shared" si="5"/>
        <v>✔</v>
      </c>
    </row>
    <row r="18" spans="2:13" x14ac:dyDescent="0.3">
      <c r="B18" s="23" t="s">
        <v>80</v>
      </c>
      <c r="C18" s="23" t="s">
        <v>81</v>
      </c>
      <c r="D18" s="23">
        <v>228</v>
      </c>
      <c r="E18" s="24">
        <v>4</v>
      </c>
      <c r="F18" s="48">
        <f t="shared" si="0"/>
        <v>912</v>
      </c>
      <c r="G18" s="23">
        <v>12</v>
      </c>
      <c r="H18" s="50">
        <f t="shared" si="1"/>
        <v>19</v>
      </c>
      <c r="I18" s="24">
        <v>0.2</v>
      </c>
      <c r="J18" s="48">
        <f t="shared" si="2"/>
        <v>915.8</v>
      </c>
      <c r="K18" s="49">
        <f t="shared" si="3"/>
        <v>146.52799999999999</v>
      </c>
      <c r="L18" s="49">
        <f t="shared" si="4"/>
        <v>1062.328</v>
      </c>
      <c r="M18" s="23" t="str">
        <f t="shared" si="5"/>
        <v>✔</v>
      </c>
    </row>
    <row r="19" spans="2:13" x14ac:dyDescent="0.3">
      <c r="B19" s="23" t="s">
        <v>82</v>
      </c>
      <c r="C19" s="23" t="s">
        <v>83</v>
      </c>
      <c r="D19" s="23">
        <v>192</v>
      </c>
      <c r="E19" s="24">
        <v>5</v>
      </c>
      <c r="F19" s="48">
        <f t="shared" si="0"/>
        <v>960</v>
      </c>
      <c r="G19" s="23">
        <v>12</v>
      </c>
      <c r="H19" s="50">
        <f t="shared" si="1"/>
        <v>16</v>
      </c>
      <c r="I19" s="24">
        <v>0.2</v>
      </c>
      <c r="J19" s="48">
        <f t="shared" si="2"/>
        <v>963.2</v>
      </c>
      <c r="K19" s="49">
        <f t="shared" si="3"/>
        <v>154.11200000000002</v>
      </c>
      <c r="L19" s="49">
        <f t="shared" si="4"/>
        <v>1117.3120000000001</v>
      </c>
      <c r="M19" s="23" t="str">
        <f t="shared" si="5"/>
        <v>✔</v>
      </c>
    </row>
    <row r="20" spans="2:13" x14ac:dyDescent="0.3">
      <c r="B20" s="23" t="s">
        <v>84</v>
      </c>
      <c r="C20" s="23" t="s">
        <v>85</v>
      </c>
      <c r="D20" s="23">
        <v>204</v>
      </c>
      <c r="E20" s="24">
        <v>3</v>
      </c>
      <c r="F20" s="48">
        <f t="shared" si="0"/>
        <v>612</v>
      </c>
      <c r="G20" s="23">
        <v>12</v>
      </c>
      <c r="H20" s="50">
        <f t="shared" si="1"/>
        <v>17</v>
      </c>
      <c r="I20" s="24">
        <v>0.2</v>
      </c>
      <c r="J20" s="48">
        <f t="shared" si="2"/>
        <v>615.4</v>
      </c>
      <c r="K20" s="49">
        <f t="shared" si="3"/>
        <v>98.463999999999999</v>
      </c>
      <c r="L20" s="49">
        <f t="shared" si="4"/>
        <v>713.86400000000003</v>
      </c>
      <c r="M20" s="23" t="str">
        <f t="shared" si="5"/>
        <v>✔</v>
      </c>
    </row>
    <row r="21" spans="2:13" x14ac:dyDescent="0.3">
      <c r="B21" s="23" t="s">
        <v>86</v>
      </c>
      <c r="C21" s="23" t="s">
        <v>87</v>
      </c>
      <c r="D21" s="23">
        <v>168</v>
      </c>
      <c r="E21" s="24">
        <v>4</v>
      </c>
      <c r="F21" s="48">
        <f t="shared" si="0"/>
        <v>672</v>
      </c>
      <c r="G21" s="23">
        <v>12</v>
      </c>
      <c r="H21" s="50">
        <f t="shared" si="1"/>
        <v>14</v>
      </c>
      <c r="I21" s="24">
        <v>0.2</v>
      </c>
      <c r="J21" s="48">
        <f t="shared" si="2"/>
        <v>674.8</v>
      </c>
      <c r="K21" s="49">
        <f t="shared" si="3"/>
        <v>107.96799999999999</v>
      </c>
      <c r="L21" s="49">
        <f t="shared" si="4"/>
        <v>782.76799999999992</v>
      </c>
      <c r="M21" s="23" t="str">
        <f t="shared" si="5"/>
        <v>✔</v>
      </c>
    </row>
    <row r="22" spans="2:13" x14ac:dyDescent="0.3">
      <c r="B22" s="23" t="s">
        <v>88</v>
      </c>
      <c r="C22" s="23" t="s">
        <v>89</v>
      </c>
      <c r="D22" s="23">
        <v>252</v>
      </c>
      <c r="E22" s="24">
        <v>5</v>
      </c>
      <c r="F22" s="48">
        <f t="shared" si="0"/>
        <v>1260</v>
      </c>
      <c r="G22" s="23">
        <v>12</v>
      </c>
      <c r="H22" s="50">
        <f t="shared" si="1"/>
        <v>21</v>
      </c>
      <c r="I22" s="24">
        <v>0.2</v>
      </c>
      <c r="J22" s="48">
        <f t="shared" si="2"/>
        <v>1264.2</v>
      </c>
      <c r="K22" s="49">
        <f t="shared" si="3"/>
        <v>202.27200000000002</v>
      </c>
      <c r="L22" s="49">
        <f t="shared" si="4"/>
        <v>1466.472</v>
      </c>
      <c r="M22" s="23" t="str">
        <f t="shared" si="5"/>
        <v>✔</v>
      </c>
    </row>
    <row r="23" spans="2:13" x14ac:dyDescent="0.3">
      <c r="B23" s="23" t="s">
        <v>90</v>
      </c>
      <c r="C23" s="23" t="s">
        <v>91</v>
      </c>
      <c r="D23" s="23">
        <v>336</v>
      </c>
      <c r="E23" s="24">
        <v>5</v>
      </c>
      <c r="F23" s="48">
        <f t="shared" si="0"/>
        <v>1680</v>
      </c>
      <c r="G23" s="23">
        <v>12</v>
      </c>
      <c r="H23" s="50">
        <f t="shared" si="1"/>
        <v>28</v>
      </c>
      <c r="I23" s="24">
        <v>0.2</v>
      </c>
      <c r="J23" s="48">
        <f t="shared" si="2"/>
        <v>1685.6</v>
      </c>
      <c r="K23" s="49">
        <f t="shared" si="3"/>
        <v>269.69599999999997</v>
      </c>
      <c r="L23" s="49">
        <f t="shared" si="4"/>
        <v>1955.2959999999998</v>
      </c>
      <c r="M23" s="23" t="str">
        <f t="shared" si="5"/>
        <v>✔</v>
      </c>
    </row>
    <row r="24" spans="2:13" x14ac:dyDescent="0.3">
      <c r="B24" s="23" t="s">
        <v>92</v>
      </c>
      <c r="C24" s="23" t="s">
        <v>93</v>
      </c>
      <c r="D24" s="23">
        <v>252</v>
      </c>
      <c r="E24" s="24">
        <v>8</v>
      </c>
      <c r="F24" s="48">
        <f t="shared" si="0"/>
        <v>2016</v>
      </c>
      <c r="G24" s="23">
        <v>12</v>
      </c>
      <c r="H24" s="50">
        <f t="shared" si="1"/>
        <v>21</v>
      </c>
      <c r="I24" s="24">
        <v>0.2</v>
      </c>
      <c r="J24" s="48">
        <f t="shared" si="2"/>
        <v>2020.2</v>
      </c>
      <c r="K24" s="49">
        <f t="shared" si="3"/>
        <v>323.23200000000003</v>
      </c>
      <c r="L24" s="49">
        <f t="shared" si="4"/>
        <v>2343.4320000000002</v>
      </c>
      <c r="M24" s="23" t="str">
        <f t="shared" si="5"/>
        <v>✔</v>
      </c>
    </row>
    <row r="25" spans="2:13" x14ac:dyDescent="0.3">
      <c r="B25" s="23" t="s">
        <v>94</v>
      </c>
      <c r="C25" s="23" t="s">
        <v>95</v>
      </c>
      <c r="D25" s="23">
        <v>180</v>
      </c>
      <c r="E25" s="24">
        <v>4</v>
      </c>
      <c r="F25" s="48">
        <f t="shared" si="0"/>
        <v>720</v>
      </c>
      <c r="G25" s="23">
        <v>12</v>
      </c>
      <c r="H25" s="50">
        <f t="shared" si="1"/>
        <v>15</v>
      </c>
      <c r="I25" s="24">
        <v>0.2</v>
      </c>
      <c r="J25" s="48">
        <f t="shared" si="2"/>
        <v>723</v>
      </c>
      <c r="K25" s="49">
        <f t="shared" si="3"/>
        <v>115.68</v>
      </c>
      <c r="L25" s="49">
        <f t="shared" si="4"/>
        <v>838.68000000000006</v>
      </c>
      <c r="M25" s="23" t="str">
        <f t="shared" si="5"/>
        <v>✔</v>
      </c>
    </row>
    <row r="26" spans="2:13" x14ac:dyDescent="0.3">
      <c r="B26" s="23" t="s">
        <v>96</v>
      </c>
      <c r="C26" s="23" t="s">
        <v>97</v>
      </c>
      <c r="D26" s="23">
        <v>96</v>
      </c>
      <c r="E26" s="24">
        <v>8</v>
      </c>
      <c r="F26" s="48">
        <f t="shared" si="0"/>
        <v>768</v>
      </c>
      <c r="G26" s="23">
        <v>12</v>
      </c>
      <c r="H26" s="50">
        <f t="shared" si="1"/>
        <v>8</v>
      </c>
      <c r="I26" s="24">
        <v>1.59</v>
      </c>
      <c r="J26" s="48">
        <f t="shared" si="2"/>
        <v>780.72</v>
      </c>
      <c r="K26" s="49">
        <f t="shared" si="3"/>
        <v>124.91520000000001</v>
      </c>
      <c r="L26" s="49">
        <f t="shared" si="4"/>
        <v>905.63520000000005</v>
      </c>
      <c r="M26" s="23" t="str">
        <f t="shared" si="5"/>
        <v>✔</v>
      </c>
    </row>
    <row r="27" spans="2:13" x14ac:dyDescent="0.3">
      <c r="B27" s="23" t="s">
        <v>98</v>
      </c>
      <c r="C27" s="23" t="s">
        <v>99</v>
      </c>
      <c r="D27" s="23">
        <v>120</v>
      </c>
      <c r="E27" s="24">
        <v>6</v>
      </c>
      <c r="F27" s="48">
        <f t="shared" si="0"/>
        <v>720</v>
      </c>
      <c r="G27" s="23">
        <v>12</v>
      </c>
      <c r="H27" s="50">
        <f t="shared" si="1"/>
        <v>10</v>
      </c>
      <c r="I27" s="24">
        <v>0.2</v>
      </c>
      <c r="J27" s="48">
        <f t="shared" si="2"/>
        <v>722</v>
      </c>
      <c r="K27" s="49">
        <f t="shared" si="3"/>
        <v>115.52</v>
      </c>
      <c r="L27" s="49">
        <f t="shared" si="4"/>
        <v>837.52</v>
      </c>
      <c r="M27" s="23" t="str">
        <f t="shared" si="5"/>
        <v>✔</v>
      </c>
    </row>
    <row r="28" spans="2:13" x14ac:dyDescent="0.3">
      <c r="B28" s="23" t="s">
        <v>100</v>
      </c>
      <c r="C28" s="23" t="s">
        <v>101</v>
      </c>
      <c r="D28" s="23">
        <v>360</v>
      </c>
      <c r="E28" s="24">
        <v>6</v>
      </c>
      <c r="F28" s="48">
        <f t="shared" si="0"/>
        <v>2160</v>
      </c>
      <c r="G28" s="23">
        <v>12</v>
      </c>
      <c r="H28" s="50">
        <f t="shared" si="1"/>
        <v>30</v>
      </c>
      <c r="I28" s="24">
        <v>0.2</v>
      </c>
      <c r="J28" s="48">
        <f t="shared" si="2"/>
        <v>2166</v>
      </c>
      <c r="K28" s="49">
        <f t="shared" si="3"/>
        <v>346.56</v>
      </c>
      <c r="L28" s="49">
        <f t="shared" si="4"/>
        <v>2512.56</v>
      </c>
      <c r="M28" s="23" t="str">
        <f t="shared" si="5"/>
        <v>✔</v>
      </c>
    </row>
    <row r="29" spans="2:13" x14ac:dyDescent="0.3">
      <c r="B29" s="23" t="s">
        <v>102</v>
      </c>
      <c r="C29" s="23" t="s">
        <v>103</v>
      </c>
      <c r="D29" s="23">
        <v>252</v>
      </c>
      <c r="E29" s="24">
        <v>4</v>
      </c>
      <c r="F29" s="48">
        <f t="shared" si="0"/>
        <v>1008</v>
      </c>
      <c r="G29" s="23">
        <v>12</v>
      </c>
      <c r="H29" s="50">
        <f t="shared" si="1"/>
        <v>21</v>
      </c>
      <c r="I29" s="24">
        <v>0.2</v>
      </c>
      <c r="J29" s="48">
        <f t="shared" si="2"/>
        <v>1012.2</v>
      </c>
      <c r="K29" s="49">
        <f t="shared" si="3"/>
        <v>161.952</v>
      </c>
      <c r="L29" s="49">
        <f t="shared" si="4"/>
        <v>1174.152</v>
      </c>
      <c r="M29" s="23" t="str">
        <f t="shared" si="5"/>
        <v>✔</v>
      </c>
    </row>
    <row r="30" spans="2:13" x14ac:dyDescent="0.3">
      <c r="B30" s="23" t="s">
        <v>104</v>
      </c>
      <c r="C30" s="23" t="s">
        <v>105</v>
      </c>
      <c r="D30" s="23">
        <v>84</v>
      </c>
      <c r="E30" s="24">
        <v>4</v>
      </c>
      <c r="F30" s="48">
        <f t="shared" si="0"/>
        <v>336</v>
      </c>
      <c r="G30" s="23">
        <v>12</v>
      </c>
      <c r="H30" s="50">
        <f t="shared" si="1"/>
        <v>7</v>
      </c>
      <c r="I30" s="24">
        <v>1.59</v>
      </c>
      <c r="J30" s="48">
        <f t="shared" si="2"/>
        <v>347.13</v>
      </c>
      <c r="K30" s="49">
        <f t="shared" si="3"/>
        <v>55.540799999999997</v>
      </c>
      <c r="L30" s="49">
        <f t="shared" si="4"/>
        <v>402.67079999999999</v>
      </c>
      <c r="M30" s="23" t="str">
        <f t="shared" si="5"/>
        <v>✔</v>
      </c>
    </row>
    <row r="31" spans="2:13" x14ac:dyDescent="0.3">
      <c r="B31" s="23" t="s">
        <v>106</v>
      </c>
      <c r="C31" s="23" t="s">
        <v>107</v>
      </c>
      <c r="D31" s="23">
        <v>180</v>
      </c>
      <c r="E31" s="24">
        <v>4</v>
      </c>
      <c r="F31" s="48">
        <f t="shared" si="0"/>
        <v>720</v>
      </c>
      <c r="G31" s="23">
        <v>12</v>
      </c>
      <c r="H31" s="50">
        <f t="shared" si="1"/>
        <v>15</v>
      </c>
      <c r="I31" s="24">
        <v>0.2</v>
      </c>
      <c r="J31" s="48">
        <f t="shared" si="2"/>
        <v>723</v>
      </c>
      <c r="K31" s="49">
        <f t="shared" si="3"/>
        <v>115.68</v>
      </c>
      <c r="L31" s="49">
        <f t="shared" si="4"/>
        <v>838.68000000000006</v>
      </c>
      <c r="M31" s="23" t="str">
        <f t="shared" si="5"/>
        <v>✔</v>
      </c>
    </row>
    <row r="32" spans="2:13" x14ac:dyDescent="0.3">
      <c r="B32" s="23" t="s">
        <v>108</v>
      </c>
      <c r="C32" s="23" t="s">
        <v>109</v>
      </c>
      <c r="D32" s="23">
        <v>84</v>
      </c>
      <c r="E32" s="24">
        <v>3</v>
      </c>
      <c r="F32" s="48">
        <f t="shared" si="0"/>
        <v>252</v>
      </c>
      <c r="G32" s="23">
        <v>12</v>
      </c>
      <c r="H32" s="50">
        <f t="shared" si="1"/>
        <v>7</v>
      </c>
      <c r="I32" s="24">
        <v>1.59</v>
      </c>
      <c r="J32" s="48">
        <f t="shared" si="2"/>
        <v>263.13</v>
      </c>
      <c r="K32" s="49">
        <f t="shared" si="3"/>
        <v>42.1008</v>
      </c>
      <c r="L32" s="49">
        <f t="shared" si="4"/>
        <v>305.23079999999999</v>
      </c>
      <c r="M32" s="23" t="str">
        <f t="shared" si="5"/>
        <v>✔</v>
      </c>
    </row>
    <row r="33" spans="2:13" x14ac:dyDescent="0.3">
      <c r="B33" s="23" t="s">
        <v>110</v>
      </c>
      <c r="C33" s="23" t="s">
        <v>111</v>
      </c>
      <c r="D33" s="23">
        <v>144</v>
      </c>
      <c r="E33" s="24">
        <v>6</v>
      </c>
      <c r="F33" s="48">
        <f t="shared" si="0"/>
        <v>864</v>
      </c>
      <c r="G33" s="23">
        <v>12</v>
      </c>
      <c r="H33" s="50">
        <f t="shared" si="1"/>
        <v>12</v>
      </c>
      <c r="I33" s="24">
        <v>0.2</v>
      </c>
      <c r="J33" s="48">
        <f t="shared" si="2"/>
        <v>866.4</v>
      </c>
      <c r="K33" s="49">
        <f t="shared" si="3"/>
        <v>138.624</v>
      </c>
      <c r="L33" s="49">
        <f t="shared" si="4"/>
        <v>1005.024</v>
      </c>
      <c r="M33" s="23" t="str">
        <f t="shared" si="5"/>
        <v>✔</v>
      </c>
    </row>
    <row r="34" spans="2:13" x14ac:dyDescent="0.3">
      <c r="B34" s="23" t="s">
        <v>112</v>
      </c>
      <c r="C34" s="23" t="s">
        <v>113</v>
      </c>
      <c r="D34" s="23">
        <v>72</v>
      </c>
      <c r="E34" s="24">
        <v>8</v>
      </c>
      <c r="F34" s="48">
        <f t="shared" si="0"/>
        <v>576</v>
      </c>
      <c r="G34" s="23">
        <v>12</v>
      </c>
      <c r="H34" s="50">
        <f t="shared" si="1"/>
        <v>6</v>
      </c>
      <c r="I34" s="24">
        <v>1.59</v>
      </c>
      <c r="J34" s="48">
        <f t="shared" si="2"/>
        <v>585.54</v>
      </c>
      <c r="K34" s="49">
        <f t="shared" si="3"/>
        <v>93.686399999999992</v>
      </c>
      <c r="L34" s="49">
        <f t="shared" si="4"/>
        <v>679.22640000000001</v>
      </c>
      <c r="M34" s="23" t="str">
        <f t="shared" si="5"/>
        <v>✔</v>
      </c>
    </row>
    <row r="35" spans="2:13" x14ac:dyDescent="0.3">
      <c r="B35" s="23" t="s">
        <v>114</v>
      </c>
      <c r="C35" s="23" t="s">
        <v>115</v>
      </c>
      <c r="D35" s="23">
        <v>108</v>
      </c>
      <c r="E35" s="24">
        <v>8</v>
      </c>
      <c r="F35" s="48">
        <f t="shared" si="0"/>
        <v>864</v>
      </c>
      <c r="G35" s="23">
        <v>12</v>
      </c>
      <c r="H35" s="50">
        <f t="shared" si="1"/>
        <v>9</v>
      </c>
      <c r="I35" s="24">
        <v>1.59</v>
      </c>
      <c r="J35" s="48">
        <f t="shared" si="2"/>
        <v>878.31</v>
      </c>
      <c r="K35" s="49">
        <f t="shared" si="3"/>
        <v>140.52959999999999</v>
      </c>
      <c r="L35" s="49">
        <f t="shared" si="4"/>
        <v>1018.8395999999999</v>
      </c>
      <c r="M35" s="23" t="str">
        <f t="shared" si="5"/>
        <v>✔</v>
      </c>
    </row>
    <row r="36" spans="2:13" x14ac:dyDescent="0.3">
      <c r="B36" s="23" t="s">
        <v>116</v>
      </c>
      <c r="C36" s="23" t="s">
        <v>75</v>
      </c>
      <c r="D36" s="23">
        <v>276</v>
      </c>
      <c r="E36" s="24">
        <v>4</v>
      </c>
      <c r="F36" s="48">
        <f t="shared" si="0"/>
        <v>1104</v>
      </c>
      <c r="G36" s="23">
        <v>12</v>
      </c>
      <c r="H36" s="50">
        <f t="shared" si="1"/>
        <v>23</v>
      </c>
      <c r="I36" s="24">
        <v>0.2</v>
      </c>
      <c r="J36" s="48">
        <f t="shared" si="2"/>
        <v>1108.5999999999999</v>
      </c>
      <c r="K36" s="49">
        <f t="shared" si="3"/>
        <v>177.37599999999998</v>
      </c>
      <c r="L36" s="49">
        <f t="shared" si="4"/>
        <v>1285.9759999999999</v>
      </c>
      <c r="M36" s="23" t="str">
        <f t="shared" si="5"/>
        <v>✔</v>
      </c>
    </row>
    <row r="37" spans="2:13" x14ac:dyDescent="0.3">
      <c r="B37" s="23" t="s">
        <v>117</v>
      </c>
      <c r="C37" s="23" t="s">
        <v>77</v>
      </c>
      <c r="D37" s="23">
        <v>144</v>
      </c>
      <c r="E37" s="24">
        <v>1</v>
      </c>
      <c r="F37" s="48">
        <f t="shared" si="0"/>
        <v>144</v>
      </c>
      <c r="G37" s="23">
        <v>12</v>
      </c>
      <c r="H37" s="50">
        <f t="shared" si="1"/>
        <v>12</v>
      </c>
      <c r="I37" s="24">
        <v>0.2</v>
      </c>
      <c r="J37" s="48">
        <f t="shared" si="2"/>
        <v>146.4</v>
      </c>
      <c r="K37" s="49">
        <f t="shared" si="3"/>
        <v>23.424000000000003</v>
      </c>
      <c r="L37" s="49">
        <f t="shared" si="4"/>
        <v>169.82400000000001</v>
      </c>
      <c r="M37" s="23" t="str">
        <f t="shared" si="5"/>
        <v>✔</v>
      </c>
    </row>
    <row r="38" spans="2:13" x14ac:dyDescent="0.3">
      <c r="B38" s="23" t="s">
        <v>118</v>
      </c>
      <c r="C38" s="23" t="s">
        <v>79</v>
      </c>
      <c r="D38" s="23">
        <v>240</v>
      </c>
      <c r="E38" s="24">
        <v>2</v>
      </c>
      <c r="F38" s="48">
        <f t="shared" si="0"/>
        <v>480</v>
      </c>
      <c r="G38" s="23">
        <v>12</v>
      </c>
      <c r="H38" s="50">
        <f t="shared" si="1"/>
        <v>20</v>
      </c>
      <c r="I38" s="24">
        <v>0.2</v>
      </c>
      <c r="J38" s="48">
        <f t="shared" si="2"/>
        <v>484</v>
      </c>
      <c r="K38" s="49">
        <f t="shared" si="3"/>
        <v>77.44</v>
      </c>
      <c r="L38" s="49">
        <f t="shared" si="4"/>
        <v>561.44000000000005</v>
      </c>
      <c r="M38" s="23" t="str">
        <f t="shared" si="5"/>
        <v>✔</v>
      </c>
    </row>
    <row r="39" spans="2:13" x14ac:dyDescent="0.3">
      <c r="B39" s="23" t="s">
        <v>119</v>
      </c>
      <c r="C39" s="23" t="s">
        <v>81</v>
      </c>
      <c r="D39" s="23">
        <v>168</v>
      </c>
      <c r="E39" s="24">
        <v>4</v>
      </c>
      <c r="F39" s="48">
        <f t="shared" si="0"/>
        <v>672</v>
      </c>
      <c r="G39" s="23">
        <v>12</v>
      </c>
      <c r="H39" s="50">
        <f t="shared" si="1"/>
        <v>14</v>
      </c>
      <c r="I39" s="24">
        <v>0.2</v>
      </c>
      <c r="J39" s="48">
        <f t="shared" si="2"/>
        <v>674.8</v>
      </c>
      <c r="K39" s="49">
        <f t="shared" si="3"/>
        <v>107.96799999999999</v>
      </c>
      <c r="L39" s="49">
        <f t="shared" si="4"/>
        <v>782.76799999999992</v>
      </c>
      <c r="M39" s="23" t="str">
        <f t="shared" si="5"/>
        <v>✔</v>
      </c>
    </row>
    <row r="40" spans="2:13" x14ac:dyDescent="0.3">
      <c r="B40" s="23" t="s">
        <v>120</v>
      </c>
      <c r="C40" s="23" t="s">
        <v>83</v>
      </c>
      <c r="D40" s="23">
        <v>360</v>
      </c>
      <c r="E40" s="24">
        <v>4</v>
      </c>
      <c r="F40" s="48">
        <f t="shared" si="0"/>
        <v>1440</v>
      </c>
      <c r="G40" s="23">
        <v>12</v>
      </c>
      <c r="H40" s="50">
        <f t="shared" si="1"/>
        <v>30</v>
      </c>
      <c r="I40" s="24">
        <v>0.2</v>
      </c>
      <c r="J40" s="48">
        <f t="shared" si="2"/>
        <v>1446</v>
      </c>
      <c r="K40" s="49">
        <f t="shared" si="3"/>
        <v>231.36</v>
      </c>
      <c r="L40" s="49">
        <f t="shared" si="4"/>
        <v>1677.3600000000001</v>
      </c>
      <c r="M40" s="23" t="str">
        <f t="shared" si="5"/>
        <v>✔</v>
      </c>
    </row>
    <row r="41" spans="2:13" x14ac:dyDescent="0.3">
      <c r="B41" s="23" t="s">
        <v>121</v>
      </c>
      <c r="C41" s="23" t="s">
        <v>85</v>
      </c>
      <c r="D41" s="23">
        <v>312</v>
      </c>
      <c r="E41" s="24">
        <v>3</v>
      </c>
      <c r="F41" s="48">
        <f t="shared" si="0"/>
        <v>936</v>
      </c>
      <c r="G41" s="23">
        <v>12</v>
      </c>
      <c r="H41" s="50">
        <f t="shared" si="1"/>
        <v>26</v>
      </c>
      <c r="I41" s="24">
        <v>0.2</v>
      </c>
      <c r="J41" s="48">
        <f t="shared" si="2"/>
        <v>941.2</v>
      </c>
      <c r="K41" s="49">
        <f t="shared" si="3"/>
        <v>150.59200000000001</v>
      </c>
      <c r="L41" s="49">
        <f t="shared" si="4"/>
        <v>1091.7920000000001</v>
      </c>
      <c r="M41" s="23" t="str">
        <f t="shared" si="5"/>
        <v>✔</v>
      </c>
    </row>
    <row r="42" spans="2:13" x14ac:dyDescent="0.3">
      <c r="B42" s="23" t="s">
        <v>122</v>
      </c>
      <c r="C42" s="23" t="s">
        <v>87</v>
      </c>
      <c r="D42" s="23">
        <v>240</v>
      </c>
      <c r="E42" s="24">
        <v>2</v>
      </c>
      <c r="F42" s="48">
        <f t="shared" si="0"/>
        <v>480</v>
      </c>
      <c r="G42" s="23">
        <v>12</v>
      </c>
      <c r="H42" s="50">
        <f t="shared" si="1"/>
        <v>20</v>
      </c>
      <c r="I42" s="24">
        <v>0.2</v>
      </c>
      <c r="J42" s="48">
        <f t="shared" si="2"/>
        <v>484</v>
      </c>
      <c r="K42" s="49">
        <f t="shared" si="3"/>
        <v>77.44</v>
      </c>
      <c r="L42" s="49">
        <f t="shared" si="4"/>
        <v>561.44000000000005</v>
      </c>
      <c r="M42" s="23" t="str">
        <f t="shared" si="5"/>
        <v>✔</v>
      </c>
    </row>
    <row r="43" spans="2:13" x14ac:dyDescent="0.3">
      <c r="B43" s="23" t="s">
        <v>123</v>
      </c>
      <c r="C43" s="23" t="s">
        <v>89</v>
      </c>
      <c r="D43" s="23">
        <v>84</v>
      </c>
      <c r="E43" s="24">
        <v>6</v>
      </c>
      <c r="F43" s="48">
        <f t="shared" si="0"/>
        <v>504</v>
      </c>
      <c r="G43" s="23">
        <v>12</v>
      </c>
      <c r="H43" s="50">
        <f t="shared" si="1"/>
        <v>7</v>
      </c>
      <c r="I43" s="24">
        <v>1.59</v>
      </c>
      <c r="J43" s="48">
        <f t="shared" si="2"/>
        <v>515.13</v>
      </c>
      <c r="K43" s="49">
        <f t="shared" si="3"/>
        <v>82.4208</v>
      </c>
      <c r="L43" s="49">
        <f t="shared" si="4"/>
        <v>597.55079999999998</v>
      </c>
      <c r="M43" s="23" t="str">
        <f t="shared" si="5"/>
        <v>✔</v>
      </c>
    </row>
    <row r="44" spans="2:13" x14ac:dyDescent="0.3">
      <c r="B44" s="23" t="s">
        <v>124</v>
      </c>
      <c r="C44" s="23" t="s">
        <v>91</v>
      </c>
      <c r="D44" s="23">
        <v>144</v>
      </c>
      <c r="E44" s="24">
        <v>3</v>
      </c>
      <c r="F44" s="48">
        <f t="shared" si="0"/>
        <v>432</v>
      </c>
      <c r="G44" s="23">
        <v>12</v>
      </c>
      <c r="H44" s="50">
        <f t="shared" si="1"/>
        <v>12</v>
      </c>
      <c r="I44" s="24">
        <v>0.2</v>
      </c>
      <c r="J44" s="48">
        <f t="shared" si="2"/>
        <v>434.4</v>
      </c>
      <c r="K44" s="49">
        <f t="shared" si="3"/>
        <v>69.504000000000005</v>
      </c>
      <c r="L44" s="49">
        <f t="shared" si="4"/>
        <v>503.904</v>
      </c>
      <c r="M44" s="23" t="str">
        <f t="shared" si="5"/>
        <v>✔</v>
      </c>
    </row>
    <row r="45" spans="2:13" x14ac:dyDescent="0.3">
      <c r="B45" s="23" t="s">
        <v>125</v>
      </c>
      <c r="C45" s="23" t="s">
        <v>93</v>
      </c>
      <c r="D45" s="23">
        <v>144</v>
      </c>
      <c r="E45" s="24">
        <v>7</v>
      </c>
      <c r="F45" s="48">
        <f t="shared" si="0"/>
        <v>1008</v>
      </c>
      <c r="G45" s="23">
        <v>12</v>
      </c>
      <c r="H45" s="50">
        <f t="shared" si="1"/>
        <v>12</v>
      </c>
      <c r="I45" s="24">
        <v>0.2</v>
      </c>
      <c r="J45" s="48">
        <f t="shared" si="2"/>
        <v>1010.4</v>
      </c>
      <c r="K45" s="49">
        <f t="shared" si="3"/>
        <v>161.66399999999999</v>
      </c>
      <c r="L45" s="49">
        <f t="shared" si="4"/>
        <v>1172.0639999999999</v>
      </c>
      <c r="M45" s="23" t="str">
        <f t="shared" si="5"/>
        <v>✔</v>
      </c>
    </row>
    <row r="46" spans="2:13" x14ac:dyDescent="0.3">
      <c r="B46" s="23" t="s">
        <v>126</v>
      </c>
      <c r="C46" s="23" t="s">
        <v>95</v>
      </c>
      <c r="D46" s="23">
        <v>180</v>
      </c>
      <c r="E46" s="24">
        <v>6</v>
      </c>
      <c r="F46" s="48">
        <f t="shared" si="0"/>
        <v>1080</v>
      </c>
      <c r="G46" s="23">
        <v>12</v>
      </c>
      <c r="H46" s="50">
        <f t="shared" si="1"/>
        <v>15</v>
      </c>
      <c r="I46" s="24">
        <v>0.2</v>
      </c>
      <c r="J46" s="48">
        <f t="shared" si="2"/>
        <v>1083</v>
      </c>
      <c r="K46" s="49">
        <f t="shared" si="3"/>
        <v>173.28</v>
      </c>
      <c r="L46" s="49">
        <f t="shared" si="4"/>
        <v>1256.28</v>
      </c>
      <c r="M46" s="23" t="str">
        <f t="shared" si="5"/>
        <v>✔</v>
      </c>
    </row>
    <row r="47" spans="2:13" x14ac:dyDescent="0.3">
      <c r="B47" s="23" t="s">
        <v>127</v>
      </c>
      <c r="C47" s="23" t="s">
        <v>97</v>
      </c>
      <c r="D47" s="23">
        <v>288</v>
      </c>
      <c r="E47" s="24">
        <v>3</v>
      </c>
      <c r="F47" s="48">
        <f t="shared" si="0"/>
        <v>864</v>
      </c>
      <c r="G47" s="23">
        <v>12</v>
      </c>
      <c r="H47" s="50">
        <f t="shared" si="1"/>
        <v>24</v>
      </c>
      <c r="I47" s="24">
        <v>0.2</v>
      </c>
      <c r="J47" s="48">
        <f t="shared" si="2"/>
        <v>868.8</v>
      </c>
      <c r="K47" s="49">
        <f t="shared" si="3"/>
        <v>139.00800000000001</v>
      </c>
      <c r="L47" s="49">
        <f t="shared" si="4"/>
        <v>1007.808</v>
      </c>
      <c r="M47" s="23" t="str">
        <f t="shared" si="5"/>
        <v>✔</v>
      </c>
    </row>
    <row r="48" spans="2:13" x14ac:dyDescent="0.3">
      <c r="B48" s="23" t="s">
        <v>128</v>
      </c>
      <c r="C48" s="23" t="s">
        <v>99</v>
      </c>
      <c r="D48" s="23">
        <v>312</v>
      </c>
      <c r="E48" s="24">
        <v>5</v>
      </c>
      <c r="F48" s="48">
        <f t="shared" si="0"/>
        <v>1560</v>
      </c>
      <c r="G48" s="23">
        <v>12</v>
      </c>
      <c r="H48" s="50">
        <f t="shared" si="1"/>
        <v>26</v>
      </c>
      <c r="I48" s="24">
        <v>0.2</v>
      </c>
      <c r="J48" s="48">
        <f t="shared" si="2"/>
        <v>1565.2</v>
      </c>
      <c r="K48" s="49">
        <f t="shared" si="3"/>
        <v>250.43200000000002</v>
      </c>
      <c r="L48" s="49">
        <f t="shared" si="4"/>
        <v>1815.6320000000001</v>
      </c>
      <c r="M48" s="23" t="str">
        <f t="shared" si="5"/>
        <v>✔</v>
      </c>
    </row>
    <row r="49" spans="2:13" x14ac:dyDescent="0.3">
      <c r="B49" s="23" t="s">
        <v>129</v>
      </c>
      <c r="C49" s="23" t="s">
        <v>130</v>
      </c>
      <c r="D49" s="23">
        <v>288</v>
      </c>
      <c r="E49" s="24">
        <v>5</v>
      </c>
      <c r="F49" s="48">
        <f t="shared" si="0"/>
        <v>1440</v>
      </c>
      <c r="G49" s="23">
        <v>12</v>
      </c>
      <c r="H49" s="50">
        <f t="shared" si="1"/>
        <v>24</v>
      </c>
      <c r="I49" s="24">
        <v>0.2</v>
      </c>
      <c r="J49" s="48">
        <f t="shared" si="2"/>
        <v>1444.8</v>
      </c>
      <c r="K49" s="49">
        <f t="shared" si="3"/>
        <v>231.16800000000001</v>
      </c>
      <c r="L49" s="49">
        <f t="shared" si="4"/>
        <v>1675.9679999999998</v>
      </c>
      <c r="M49" s="23" t="str">
        <f t="shared" si="5"/>
        <v>✔</v>
      </c>
    </row>
    <row r="50" spans="2:13" x14ac:dyDescent="0.3">
      <c r="B50" s="23" t="s">
        <v>131</v>
      </c>
      <c r="C50" s="23" t="s">
        <v>101</v>
      </c>
      <c r="D50" s="23">
        <v>216</v>
      </c>
      <c r="E50" s="24">
        <v>4</v>
      </c>
      <c r="F50" s="48">
        <f t="shared" si="0"/>
        <v>864</v>
      </c>
      <c r="G50" s="23">
        <v>12</v>
      </c>
      <c r="H50" s="50">
        <f t="shared" si="1"/>
        <v>18</v>
      </c>
      <c r="I50" s="24">
        <v>0.2</v>
      </c>
      <c r="J50" s="48">
        <f t="shared" si="2"/>
        <v>867.6</v>
      </c>
      <c r="K50" s="49">
        <f t="shared" si="3"/>
        <v>138.816</v>
      </c>
      <c r="L50" s="49">
        <f t="shared" si="4"/>
        <v>1006.4160000000001</v>
      </c>
      <c r="M50" s="23" t="str">
        <f t="shared" si="5"/>
        <v>✔</v>
      </c>
    </row>
    <row r="51" spans="2:13" x14ac:dyDescent="0.3">
      <c r="B51" s="23" t="s">
        <v>132</v>
      </c>
      <c r="C51" s="23" t="s">
        <v>103</v>
      </c>
      <c r="D51" s="23">
        <v>60</v>
      </c>
      <c r="E51" s="24">
        <v>2</v>
      </c>
      <c r="F51" s="48">
        <f t="shared" si="0"/>
        <v>120</v>
      </c>
      <c r="G51" s="23">
        <v>12</v>
      </c>
      <c r="H51" s="50">
        <f t="shared" si="1"/>
        <v>5</v>
      </c>
      <c r="I51" s="24">
        <v>1.59</v>
      </c>
      <c r="J51" s="48">
        <f t="shared" si="2"/>
        <v>127.95</v>
      </c>
      <c r="K51" s="49">
        <f t="shared" si="3"/>
        <v>20.472000000000001</v>
      </c>
      <c r="L51" s="49">
        <f t="shared" si="4"/>
        <v>148.422</v>
      </c>
      <c r="M51" s="23" t="str">
        <f>IF(L51="","",IF(L51=J51+K51,"✔","✘"))</f>
        <v>✔</v>
      </c>
    </row>
    <row r="53" spans="2:13" ht="20.399999999999999" x14ac:dyDescent="0.45">
      <c r="I53" s="47" t="s">
        <v>71</v>
      </c>
      <c r="J53" s="48">
        <f>SUM(J14:J52)</f>
        <v>34346.910000000003</v>
      </c>
      <c r="K53" s="49">
        <f>SUM(K14:K52)</f>
        <v>5495.5055999999968</v>
      </c>
      <c r="L53" s="49">
        <f>SUM(L14:L51)</f>
        <v>39842.415599999993</v>
      </c>
    </row>
    <row r="59" spans="2:13" ht="20.399999999999999" x14ac:dyDescent="0.45">
      <c r="H59" s="51"/>
      <c r="I59" s="52" t="s">
        <v>133</v>
      </c>
      <c r="J59" s="46">
        <f>J53</f>
        <v>34346.910000000003</v>
      </c>
    </row>
    <row r="60" spans="2:13" ht="20.399999999999999" x14ac:dyDescent="0.45">
      <c r="H60" s="53" t="s">
        <v>34</v>
      </c>
      <c r="I60" s="54">
        <v>0.16</v>
      </c>
      <c r="J60" s="46">
        <f>K53</f>
        <v>5495.5055999999968</v>
      </c>
    </row>
    <row r="61" spans="2:13" ht="20.399999999999999" x14ac:dyDescent="0.45">
      <c r="H61" s="51"/>
      <c r="I61" s="55" t="s">
        <v>134</v>
      </c>
      <c r="J61" s="46">
        <f>L53</f>
        <v>39842.415599999993</v>
      </c>
      <c r="K61" s="26" t="str">
        <f>IF(J61="","",IF(J61=J59+J60,"✔","✘"))</f>
        <v>✔</v>
      </c>
    </row>
    <row r="65" spans="9:10" ht="20.399999999999999" x14ac:dyDescent="0.45">
      <c r="I65" s="80" t="s">
        <v>135</v>
      </c>
      <c r="J65" s="24">
        <v>35000</v>
      </c>
    </row>
    <row r="66" spans="9:10" x14ac:dyDescent="0.3">
      <c r="I66" s="24" t="s">
        <v>136</v>
      </c>
      <c r="J66" s="27" t="str">
        <f>IF(J61&lt;J65,"Si","No")</f>
        <v>No</v>
      </c>
    </row>
  </sheetData>
  <conditionalFormatting sqref="J66">
    <cfRule type="containsText" dxfId="19" priority="1" operator="containsText" text="Si">
      <formula>NOT(ISERROR(SEARCH("Si",J66)))</formula>
    </cfRule>
    <cfRule type="containsText" dxfId="18" priority="2" operator="containsText" text="No">
      <formula>NOT(ISERROR(SEARCH("No",J66)))</formula>
    </cfRule>
    <cfRule type="containsBlanks" priority="3">
      <formula>LEN(TRIM(J66))=0</formula>
    </cfRule>
  </conditionalFormatting>
  <conditionalFormatting sqref="K61">
    <cfRule type="containsText" dxfId="17" priority="4" operator="containsText" text="✘">
      <formula>NOT(ISERROR(SEARCH("✘",K61)))</formula>
    </cfRule>
    <cfRule type="containsText" dxfId="16" priority="5" operator="containsText" text="✔">
      <formula>NOT(ISERROR(SEARCH("✔",K61)))</formula>
    </cfRule>
    <cfRule type="containsBlanks" priority="6">
      <formula>LEN(TRIM(K61))=0</formula>
    </cfRule>
  </conditionalFormatting>
  <conditionalFormatting sqref="M14:M51">
    <cfRule type="containsText" dxfId="15" priority="7" operator="containsText" text="✔">
      <formula>NOT(ISERROR(SEARCH("✔",M14)))</formula>
    </cfRule>
    <cfRule type="containsText" dxfId="14" priority="8" operator="containsText" text="✘">
      <formula>NOT(ISERROR(SEARCH("✘",M14)))</formula>
    </cfRule>
    <cfRule type="containsBlanks" priority="9">
      <formula>LEN(TRIM(M14))=0</formula>
    </cfRule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891D-0B53-415A-A81A-9BEC3C5B64E8}">
  <sheetPr>
    <tabColor theme="6" tint="0.39997558519241921"/>
  </sheetPr>
  <dimension ref="A11:AN52"/>
  <sheetViews>
    <sheetView showGridLines="0" topLeftCell="A4" zoomScale="90" zoomScaleNormal="90" workbookViewId="0">
      <selection activeCell="AJ28" sqref="AJ28"/>
    </sheetView>
  </sheetViews>
  <sheetFormatPr baseColWidth="10" defaultColWidth="14" defaultRowHeight="14.4" x14ac:dyDescent="0.3"/>
  <cols>
    <col min="2" max="2" width="19.77734375" bestFit="1" customWidth="1"/>
    <col min="3" max="3" width="11.5546875" bestFit="1" customWidth="1"/>
    <col min="4" max="4" width="10" bestFit="1" customWidth="1"/>
    <col min="5" max="5" width="11.5546875" bestFit="1" customWidth="1"/>
    <col min="6" max="6" width="10" bestFit="1" customWidth="1"/>
    <col min="7" max="7" width="3" customWidth="1"/>
    <col min="10" max="10" width="10.109375" bestFit="1" customWidth="1"/>
    <col min="11" max="11" width="19.33203125" bestFit="1" customWidth="1"/>
    <col min="12" max="12" width="15" bestFit="1" customWidth="1"/>
    <col min="13" max="13" width="4" customWidth="1"/>
    <col min="14" max="14" width="17.6640625" customWidth="1"/>
    <col min="15" max="15" width="13.77734375" customWidth="1"/>
    <col min="16" max="16" width="3" customWidth="1"/>
    <col min="17" max="17" width="6.6640625" bestFit="1" customWidth="1"/>
    <col min="19" max="19" width="18" bestFit="1" customWidth="1"/>
    <col min="20" max="21" width="15.21875" bestFit="1" customWidth="1"/>
    <col min="22" max="22" width="18.109375" bestFit="1" customWidth="1"/>
    <col min="23" max="23" width="17.33203125" bestFit="1" customWidth="1"/>
    <col min="24" max="24" width="13.88671875" bestFit="1" customWidth="1"/>
    <col min="25" max="25" width="17.109375" bestFit="1" customWidth="1"/>
    <col min="26" max="26" width="6.44140625" bestFit="1" customWidth="1"/>
    <col min="27" max="27" width="13.88671875" bestFit="1" customWidth="1"/>
    <col min="28" max="28" width="4.6640625" bestFit="1" customWidth="1"/>
    <col min="29" max="29" width="5.21875" bestFit="1" customWidth="1"/>
    <col min="30" max="30" width="2.44140625" bestFit="1" customWidth="1"/>
    <col min="31" max="31" width="5.21875" bestFit="1" customWidth="1"/>
    <col min="32" max="32" width="2.44140625" bestFit="1" customWidth="1"/>
    <col min="33" max="33" width="5.21875" bestFit="1" customWidth="1"/>
    <col min="34" max="34" width="2.44140625" bestFit="1" customWidth="1"/>
    <col min="35" max="35" width="5.21875" bestFit="1" customWidth="1"/>
    <col min="36" max="36" width="5" bestFit="1" customWidth="1"/>
    <col min="37" max="37" width="2.44140625" bestFit="1" customWidth="1"/>
    <col min="38" max="38" width="5" bestFit="1" customWidth="1"/>
    <col min="40" max="40" width="6.6640625" bestFit="1" customWidth="1"/>
  </cols>
  <sheetData>
    <row r="11" ht="25.05" customHeight="1" x14ac:dyDescent="0.3"/>
    <row r="23" spans="1:40" ht="18" x14ac:dyDescent="0.3">
      <c r="B23" s="60" t="s">
        <v>31</v>
      </c>
      <c r="C23" s="60" t="s">
        <v>32</v>
      </c>
      <c r="D23" s="60" t="s">
        <v>33</v>
      </c>
      <c r="E23" s="61" t="s">
        <v>0</v>
      </c>
      <c r="F23" s="61" t="s">
        <v>34</v>
      </c>
    </row>
    <row r="24" spans="1:40" x14ac:dyDescent="0.3">
      <c r="B24" s="12" t="s">
        <v>54</v>
      </c>
      <c r="C24" s="15">
        <v>4</v>
      </c>
      <c r="D24" s="16">
        <v>300</v>
      </c>
      <c r="E24" s="57">
        <f>C24*D24</f>
        <v>1200</v>
      </c>
      <c r="F24" s="57">
        <f>E24*F$30</f>
        <v>192</v>
      </c>
      <c r="G24" s="1" t="str">
        <f>IF(F24="","",IF(F24=E24*$F$30,"✔","✘"))</f>
        <v>✔</v>
      </c>
    </row>
    <row r="25" spans="1:40" x14ac:dyDescent="0.3">
      <c r="B25" s="12" t="s">
        <v>55</v>
      </c>
      <c r="C25" s="15">
        <v>3</v>
      </c>
      <c r="D25" s="16">
        <v>500</v>
      </c>
      <c r="E25" s="57">
        <f t="shared" ref="E25:E27" si="0">C25*D25</f>
        <v>1500</v>
      </c>
      <c r="F25" s="57">
        <f t="shared" ref="F25:F27" si="1">E25*F$30</f>
        <v>240</v>
      </c>
      <c r="G25" s="1" t="str">
        <f>IF(F25="","",IF(F25=E25*$F$30,"✔","✘"))</f>
        <v>✔</v>
      </c>
    </row>
    <row r="26" spans="1:40" ht="15" thickBot="1" x14ac:dyDescent="0.35">
      <c r="B26" s="12" t="s">
        <v>56</v>
      </c>
      <c r="C26" s="15">
        <v>5</v>
      </c>
      <c r="D26" s="16">
        <v>400</v>
      </c>
      <c r="E26" s="57">
        <f t="shared" si="0"/>
        <v>2000</v>
      </c>
      <c r="F26" s="57">
        <f t="shared" si="1"/>
        <v>320</v>
      </c>
      <c r="G26" s="1" t="str">
        <f>IF(F26="","",IF(F26=E26*$F$30,"✔","✘"))</f>
        <v>✔</v>
      </c>
    </row>
    <row r="27" spans="1:40" ht="21" thickBot="1" x14ac:dyDescent="0.4">
      <c r="B27" s="12" t="s">
        <v>57</v>
      </c>
      <c r="C27" s="15">
        <v>8</v>
      </c>
      <c r="D27" s="16">
        <v>150</v>
      </c>
      <c r="E27" s="57">
        <f t="shared" si="0"/>
        <v>1200</v>
      </c>
      <c r="F27" s="57">
        <f t="shared" si="1"/>
        <v>192</v>
      </c>
      <c r="G27" s="1" t="str">
        <f>IF(F27="","",IF(F27=E27*$F$30,"✔","✘"))</f>
        <v>✔</v>
      </c>
      <c r="J27" s="62" t="s">
        <v>64</v>
      </c>
      <c r="K27" s="62" t="s">
        <v>63</v>
      </c>
      <c r="L27" s="63" t="s">
        <v>62</v>
      </c>
      <c r="P27" s="21"/>
      <c r="Q27" s="21"/>
      <c r="S27" s="66" t="s">
        <v>48</v>
      </c>
      <c r="T27" s="68" t="s">
        <v>42</v>
      </c>
      <c r="U27" s="69" t="s">
        <v>43</v>
      </c>
      <c r="V27" s="69" t="s">
        <v>44</v>
      </c>
      <c r="W27" s="69" t="s">
        <v>45</v>
      </c>
      <c r="X27" s="69" t="s">
        <v>46</v>
      </c>
      <c r="Y27" s="69" t="s">
        <v>47</v>
      </c>
      <c r="Z27" s="71" t="s">
        <v>0</v>
      </c>
      <c r="AC27" s="84" t="s">
        <v>38</v>
      </c>
      <c r="AD27" s="84"/>
      <c r="AE27" s="84"/>
      <c r="AF27" s="84"/>
      <c r="AG27" s="84"/>
      <c r="AH27" s="84"/>
      <c r="AI27" s="84"/>
    </row>
    <row r="28" spans="1:40" ht="20.399999999999999" customHeight="1" x14ac:dyDescent="0.35">
      <c r="B28" s="12"/>
      <c r="C28" s="12"/>
      <c r="D28" s="12"/>
      <c r="E28" s="12"/>
      <c r="F28" s="12"/>
      <c r="J28" s="64">
        <v>44927</v>
      </c>
      <c r="K28">
        <v>400</v>
      </c>
      <c r="L28" s="65"/>
      <c r="P28" t="str">
        <f>IF(L28="","",IF(L28=Q28,"✔","✘"))</f>
        <v/>
      </c>
      <c r="Q28" s="20"/>
      <c r="S28" s="67" t="s">
        <v>49</v>
      </c>
      <c r="T28" s="10">
        <f t="shared" ref="T28:Y31" ca="1" si="2">RANDBETWEEN(1000,10000)</f>
        <v>5409</v>
      </c>
      <c r="U28" s="10">
        <f t="shared" ca="1" si="2"/>
        <v>5300</v>
      </c>
      <c r="V28" s="10">
        <f t="shared" ca="1" si="2"/>
        <v>8055</v>
      </c>
      <c r="W28" s="10">
        <f t="shared" ca="1" si="2"/>
        <v>6142</v>
      </c>
      <c r="X28" s="10">
        <f t="shared" ca="1" si="2"/>
        <v>9578</v>
      </c>
      <c r="Y28" s="10">
        <f t="shared" ca="1" si="2"/>
        <v>3025</v>
      </c>
      <c r="Z28" s="75"/>
      <c r="AB28" s="83" t="s">
        <v>37</v>
      </c>
      <c r="AC28" s="17"/>
      <c r="AD28" s="61">
        <v>1</v>
      </c>
      <c r="AE28" s="61">
        <v>1.5</v>
      </c>
      <c r="AF28" s="61">
        <v>2</v>
      </c>
      <c r="AG28" s="61">
        <v>2.5</v>
      </c>
      <c r="AH28" s="61">
        <v>3</v>
      </c>
      <c r="AI28" s="61">
        <v>3.5</v>
      </c>
      <c r="AN28" s="19"/>
    </row>
    <row r="29" spans="1:40" ht="20.399999999999999" x14ac:dyDescent="0.35">
      <c r="B29" s="12"/>
      <c r="C29" s="12"/>
      <c r="D29" s="12"/>
      <c r="E29" s="12"/>
      <c r="F29" s="12"/>
      <c r="J29" s="64">
        <v>44958</v>
      </c>
      <c r="K29">
        <v>400</v>
      </c>
      <c r="L29" s="65">
        <f>SUM($K$28:K29)</f>
        <v>800</v>
      </c>
      <c r="M29" t="str">
        <f t="shared" ref="M29:M52" si="3">IF(L29="","",IF(L29=Q29,"✔","✘"))</f>
        <v>✔</v>
      </c>
      <c r="Q29" s="20">
        <v>800</v>
      </c>
      <c r="S29" s="67" t="s">
        <v>50</v>
      </c>
      <c r="T29" s="10">
        <f t="shared" ca="1" si="2"/>
        <v>8440</v>
      </c>
      <c r="U29" s="10">
        <f t="shared" ca="1" si="2"/>
        <v>6583</v>
      </c>
      <c r="V29" s="10">
        <f t="shared" ca="1" si="2"/>
        <v>4182</v>
      </c>
      <c r="W29" s="10">
        <f t="shared" ca="1" si="2"/>
        <v>5188</v>
      </c>
      <c r="X29" s="10">
        <f t="shared" ca="1" si="2"/>
        <v>1086</v>
      </c>
      <c r="Y29" s="10">
        <f t="shared" ca="1" si="2"/>
        <v>5404</v>
      </c>
      <c r="Z29" s="76"/>
      <c r="AB29" s="83"/>
      <c r="AC29" s="60">
        <v>1</v>
      </c>
      <c r="AD29" s="77"/>
      <c r="AE29" s="77"/>
      <c r="AF29" s="77"/>
      <c r="AG29" s="77"/>
      <c r="AH29" s="77"/>
      <c r="AI29" s="77"/>
      <c r="AJ29" s="18" t="str">
        <f t="shared" ref="AJ29:AJ40" si="4">IF(AI29="","",IF(SUM(AD29:AI29)=AN29,"✔","✘"))</f>
        <v/>
      </c>
      <c r="AN29" s="19">
        <v>13.5</v>
      </c>
    </row>
    <row r="30" spans="1:40" ht="20.399999999999999" x14ac:dyDescent="0.35">
      <c r="A30" s="12"/>
      <c r="B30" s="56" t="s">
        <v>35</v>
      </c>
      <c r="C30" s="58">
        <f>SUM(F24:F27)</f>
        <v>944</v>
      </c>
      <c r="D30" s="13" t="str">
        <f>IF(C30="","",IF(C30=SUM(F24:F27),"✔","✘"))</f>
        <v>✔</v>
      </c>
      <c r="E30" s="59" t="s">
        <v>34</v>
      </c>
      <c r="F30" s="14">
        <v>0.16</v>
      </c>
      <c r="J30" s="64">
        <v>44986</v>
      </c>
      <c r="K30">
        <v>400</v>
      </c>
      <c r="L30" s="65">
        <f>SUM($K$28:K30)</f>
        <v>1200</v>
      </c>
      <c r="M30" t="str">
        <f t="shared" si="3"/>
        <v>✔</v>
      </c>
      <c r="Q30" s="20">
        <v>1200</v>
      </c>
      <c r="S30" s="67" t="s">
        <v>51</v>
      </c>
      <c r="T30" s="10">
        <f t="shared" ca="1" si="2"/>
        <v>6176</v>
      </c>
      <c r="U30" s="10">
        <f t="shared" ca="1" si="2"/>
        <v>5690</v>
      </c>
      <c r="V30" s="10">
        <f t="shared" ca="1" si="2"/>
        <v>2174</v>
      </c>
      <c r="W30" s="10">
        <f t="shared" ca="1" si="2"/>
        <v>2774</v>
      </c>
      <c r="X30" s="10">
        <f t="shared" ca="1" si="2"/>
        <v>8109</v>
      </c>
      <c r="Y30" s="10">
        <f t="shared" ca="1" si="2"/>
        <v>1691</v>
      </c>
      <c r="Z30" s="76"/>
      <c r="AB30" s="83"/>
      <c r="AC30" s="60">
        <v>1.5</v>
      </c>
      <c r="AD30" s="77"/>
      <c r="AE30" s="77"/>
      <c r="AF30" s="77"/>
      <c r="AG30" s="77"/>
      <c r="AH30" s="77"/>
      <c r="AI30" s="77"/>
      <c r="AJ30" s="18" t="str">
        <f t="shared" si="4"/>
        <v/>
      </c>
      <c r="AN30" s="19">
        <v>20.25</v>
      </c>
    </row>
    <row r="31" spans="1:40" ht="21" thickBot="1" x14ac:dyDescent="0.4">
      <c r="B31" s="56" t="s">
        <v>36</v>
      </c>
      <c r="C31" s="58">
        <f>C30+SUM(E24:E27)</f>
        <v>6844</v>
      </c>
      <c r="D31" s="13" t="str">
        <f>IF(C31="","",IF(C31=SUM(E24:F27),"✔","✘"))</f>
        <v>✔</v>
      </c>
      <c r="E31" s="12"/>
      <c r="F31" s="12"/>
      <c r="J31" s="64">
        <v>45017</v>
      </c>
      <c r="K31">
        <v>400</v>
      </c>
      <c r="L31" s="65">
        <f>SUM($K$28:K31)</f>
        <v>1600</v>
      </c>
      <c r="M31" t="str">
        <f t="shared" si="3"/>
        <v>✔</v>
      </c>
      <c r="Q31" s="20">
        <v>1600</v>
      </c>
      <c r="S31" s="67" t="s">
        <v>52</v>
      </c>
      <c r="T31" s="10">
        <f t="shared" ca="1" si="2"/>
        <v>4729</v>
      </c>
      <c r="U31" s="10">
        <f t="shared" ca="1" si="2"/>
        <v>4454</v>
      </c>
      <c r="V31" s="10">
        <f t="shared" ca="1" si="2"/>
        <v>7185</v>
      </c>
      <c r="W31" s="10">
        <f t="shared" ca="1" si="2"/>
        <v>2537</v>
      </c>
      <c r="X31" s="10">
        <f t="shared" ca="1" si="2"/>
        <v>6004</v>
      </c>
      <c r="Y31" s="10">
        <f t="shared" ca="1" si="2"/>
        <v>1460</v>
      </c>
      <c r="Z31" s="76"/>
      <c r="AB31" s="83"/>
      <c r="AC31" s="60">
        <v>2</v>
      </c>
      <c r="AD31" s="77"/>
      <c r="AE31" s="77"/>
      <c r="AF31" s="77"/>
      <c r="AG31" s="77"/>
      <c r="AH31" s="77"/>
      <c r="AI31" s="77"/>
      <c r="AJ31" s="18" t="str">
        <f t="shared" si="4"/>
        <v/>
      </c>
      <c r="AN31" s="19">
        <v>27</v>
      </c>
    </row>
    <row r="32" spans="1:40" ht="21" thickBot="1" x14ac:dyDescent="0.4">
      <c r="J32" s="64">
        <v>45047</v>
      </c>
      <c r="K32">
        <v>400</v>
      </c>
      <c r="L32" s="65">
        <f>SUM($K$28:K32)</f>
        <v>2000</v>
      </c>
      <c r="M32" t="str">
        <f t="shared" si="3"/>
        <v>✔</v>
      </c>
      <c r="Q32" s="20">
        <v>2000</v>
      </c>
      <c r="S32" s="70" t="s">
        <v>0</v>
      </c>
      <c r="T32" s="72"/>
      <c r="U32" s="73"/>
      <c r="V32" s="73"/>
      <c r="W32" s="73"/>
      <c r="X32" s="73"/>
      <c r="Y32" s="73"/>
      <c r="Z32" s="74"/>
      <c r="AB32" s="83"/>
      <c r="AC32" s="60">
        <v>2.5</v>
      </c>
      <c r="AD32" s="77"/>
      <c r="AE32" s="77"/>
      <c r="AF32" s="77"/>
      <c r="AG32" s="77"/>
      <c r="AH32" s="77"/>
      <c r="AI32" s="77"/>
      <c r="AJ32" s="18" t="str">
        <f t="shared" si="4"/>
        <v/>
      </c>
      <c r="AN32" s="19">
        <v>33.75</v>
      </c>
    </row>
    <row r="33" spans="10:40" ht="20.399999999999999" x14ac:dyDescent="0.35">
      <c r="J33" s="64">
        <v>45078</v>
      </c>
      <c r="K33">
        <v>400</v>
      </c>
      <c r="L33" s="65">
        <f>SUM($K$28:K33)</f>
        <v>2400</v>
      </c>
      <c r="M33" t="str">
        <f t="shared" si="3"/>
        <v>✔</v>
      </c>
      <c r="Q33" s="20">
        <v>2400</v>
      </c>
      <c r="AB33" s="83"/>
      <c r="AC33" s="60">
        <v>3</v>
      </c>
      <c r="AD33" s="77"/>
      <c r="AE33" s="77"/>
      <c r="AF33" s="77"/>
      <c r="AG33" s="77"/>
      <c r="AH33" s="77"/>
      <c r="AI33" s="77"/>
      <c r="AJ33" s="18" t="str">
        <f t="shared" si="4"/>
        <v/>
      </c>
      <c r="AN33" s="19">
        <v>40.5</v>
      </c>
    </row>
    <row r="34" spans="10:40" ht="20.399999999999999" x14ac:dyDescent="0.35">
      <c r="J34" s="64">
        <v>45108</v>
      </c>
      <c r="K34">
        <v>400</v>
      </c>
      <c r="L34" s="65">
        <f>SUM($K$28:K34)</f>
        <v>2800</v>
      </c>
      <c r="M34" t="str">
        <f t="shared" si="3"/>
        <v>✔</v>
      </c>
      <c r="Q34" s="20">
        <v>2800</v>
      </c>
      <c r="AB34" s="83"/>
      <c r="AC34" s="60">
        <v>3.5</v>
      </c>
      <c r="AD34" s="77"/>
      <c r="AE34" s="77"/>
      <c r="AF34" s="77"/>
      <c r="AG34" s="77"/>
      <c r="AH34" s="77"/>
      <c r="AI34" s="77"/>
      <c r="AJ34" s="18" t="str">
        <f t="shared" si="4"/>
        <v/>
      </c>
      <c r="AN34" s="19">
        <v>47.25</v>
      </c>
    </row>
    <row r="35" spans="10:40" ht="20.399999999999999" x14ac:dyDescent="0.35">
      <c r="J35" s="64">
        <v>45139</v>
      </c>
      <c r="K35">
        <v>400</v>
      </c>
      <c r="L35" s="65">
        <f>SUM($K$28:K35)</f>
        <v>3200</v>
      </c>
      <c r="M35" t="str">
        <f t="shared" si="3"/>
        <v>✔</v>
      </c>
      <c r="Q35" s="20">
        <v>3200</v>
      </c>
      <c r="AB35" s="83"/>
      <c r="AC35" s="60">
        <v>4</v>
      </c>
      <c r="AD35" s="77"/>
      <c r="AE35" s="77"/>
      <c r="AF35" s="77"/>
      <c r="AG35" s="77"/>
      <c r="AH35" s="77"/>
      <c r="AI35" s="77"/>
      <c r="AJ35" s="18" t="str">
        <f t="shared" si="4"/>
        <v/>
      </c>
      <c r="AN35" s="19">
        <v>54</v>
      </c>
    </row>
    <row r="36" spans="10:40" ht="20.399999999999999" x14ac:dyDescent="0.35">
      <c r="J36" s="64">
        <v>45170</v>
      </c>
      <c r="K36">
        <v>400</v>
      </c>
      <c r="L36" s="65">
        <f>SUM($K$28:K36)</f>
        <v>3600</v>
      </c>
      <c r="M36" t="str">
        <f t="shared" si="3"/>
        <v>✔</v>
      </c>
      <c r="Q36" s="20">
        <v>3600</v>
      </c>
      <c r="AB36" s="83"/>
      <c r="AC36" s="60">
        <v>4.5</v>
      </c>
      <c r="AD36" s="77"/>
      <c r="AE36" s="77"/>
      <c r="AF36" s="77"/>
      <c r="AG36" s="77"/>
      <c r="AH36" s="77"/>
      <c r="AI36" s="77"/>
      <c r="AJ36" s="18" t="str">
        <f t="shared" si="4"/>
        <v/>
      </c>
      <c r="AN36" s="19">
        <v>60.75</v>
      </c>
    </row>
    <row r="37" spans="10:40" ht="20.399999999999999" x14ac:dyDescent="0.35">
      <c r="J37" s="64">
        <v>45200</v>
      </c>
      <c r="K37">
        <v>400</v>
      </c>
      <c r="L37" s="65">
        <f>SUM($K$28:K37)</f>
        <v>4000</v>
      </c>
      <c r="M37" t="str">
        <f t="shared" si="3"/>
        <v>✔</v>
      </c>
      <c r="Q37" s="20">
        <v>4000</v>
      </c>
      <c r="AB37" s="83"/>
      <c r="AC37" s="60">
        <v>5</v>
      </c>
      <c r="AD37" s="77"/>
      <c r="AE37" s="77"/>
      <c r="AF37" s="77"/>
      <c r="AG37" s="77"/>
      <c r="AH37" s="77"/>
      <c r="AI37" s="77"/>
      <c r="AJ37" s="18" t="str">
        <f t="shared" si="4"/>
        <v/>
      </c>
      <c r="AN37" s="19">
        <v>67.5</v>
      </c>
    </row>
    <row r="38" spans="10:40" ht="20.399999999999999" x14ac:dyDescent="0.35">
      <c r="J38" s="64">
        <v>45231</v>
      </c>
      <c r="K38">
        <v>400</v>
      </c>
      <c r="L38" s="65">
        <f>SUM($K$28:K38)</f>
        <v>4400</v>
      </c>
      <c r="M38" t="str">
        <f t="shared" si="3"/>
        <v>✔</v>
      </c>
      <c r="Q38" s="20">
        <v>4400</v>
      </c>
      <c r="AB38" s="83"/>
      <c r="AC38" s="60">
        <v>5.5</v>
      </c>
      <c r="AD38" s="77"/>
      <c r="AE38" s="77"/>
      <c r="AF38" s="77"/>
      <c r="AG38" s="77"/>
      <c r="AH38" s="77"/>
      <c r="AI38" s="77"/>
      <c r="AJ38" s="18" t="str">
        <f t="shared" si="4"/>
        <v/>
      </c>
      <c r="AN38" s="19">
        <v>74.25</v>
      </c>
    </row>
    <row r="39" spans="10:40" ht="20.399999999999999" x14ac:dyDescent="0.35">
      <c r="J39" s="64">
        <v>45261</v>
      </c>
      <c r="K39">
        <v>400</v>
      </c>
      <c r="L39" s="65">
        <f>SUM($K$28:K39)</f>
        <v>4800</v>
      </c>
      <c r="M39" t="str">
        <f t="shared" si="3"/>
        <v>✔</v>
      </c>
      <c r="Q39" s="20">
        <v>4800</v>
      </c>
      <c r="AB39" s="83"/>
      <c r="AC39" s="60">
        <v>6</v>
      </c>
      <c r="AD39" s="77"/>
      <c r="AE39" s="77"/>
      <c r="AF39" s="77"/>
      <c r="AG39" s="77"/>
      <c r="AH39" s="77"/>
      <c r="AI39" s="77"/>
      <c r="AJ39" s="18" t="str">
        <f t="shared" si="4"/>
        <v/>
      </c>
      <c r="AN39" s="19">
        <v>81</v>
      </c>
    </row>
    <row r="40" spans="10:40" ht="20.399999999999999" x14ac:dyDescent="0.35">
      <c r="J40" s="64">
        <v>45292</v>
      </c>
      <c r="K40">
        <v>400</v>
      </c>
      <c r="L40" s="65">
        <f>SUM($K$28:K40)</f>
        <v>5200</v>
      </c>
      <c r="M40" t="str">
        <f t="shared" si="3"/>
        <v>✔</v>
      </c>
      <c r="Q40" s="20">
        <v>5200</v>
      </c>
      <c r="AB40" s="83"/>
      <c r="AC40" s="60">
        <v>6.5</v>
      </c>
      <c r="AD40" s="77"/>
      <c r="AE40" s="77"/>
      <c r="AF40" s="77"/>
      <c r="AG40" s="77"/>
      <c r="AH40" s="77"/>
      <c r="AI40" s="77"/>
      <c r="AJ40" s="18" t="str">
        <f t="shared" si="4"/>
        <v/>
      </c>
      <c r="AN40" s="19">
        <v>87.75</v>
      </c>
    </row>
    <row r="41" spans="10:40" ht="20.399999999999999" x14ac:dyDescent="0.3">
      <c r="J41" s="64">
        <v>45323</v>
      </c>
      <c r="K41">
        <v>400</v>
      </c>
      <c r="L41" s="65">
        <f>SUM($K$28:K41)</f>
        <v>5600</v>
      </c>
      <c r="M41" t="str">
        <f t="shared" si="3"/>
        <v>✔</v>
      </c>
      <c r="Q41" s="20">
        <v>5600</v>
      </c>
    </row>
    <row r="42" spans="10:40" ht="20.399999999999999" x14ac:dyDescent="0.3">
      <c r="J42" s="64">
        <v>45352</v>
      </c>
      <c r="K42">
        <v>400</v>
      </c>
      <c r="L42" s="65">
        <f>SUM($K$28:K42)</f>
        <v>6000</v>
      </c>
      <c r="M42" t="str">
        <f t="shared" si="3"/>
        <v>✔</v>
      </c>
      <c r="Q42" s="20">
        <v>6000</v>
      </c>
    </row>
    <row r="43" spans="10:40" ht="20.399999999999999" x14ac:dyDescent="0.3">
      <c r="J43" s="64">
        <v>45383</v>
      </c>
      <c r="K43">
        <v>400</v>
      </c>
      <c r="L43" s="65">
        <f>SUM($K$28:K43)</f>
        <v>6400</v>
      </c>
      <c r="M43" t="str">
        <f t="shared" si="3"/>
        <v>✔</v>
      </c>
      <c r="Q43" s="20">
        <v>6400</v>
      </c>
    </row>
    <row r="44" spans="10:40" ht="20.399999999999999" x14ac:dyDescent="0.3">
      <c r="J44" s="64">
        <v>45413</v>
      </c>
      <c r="K44">
        <v>400</v>
      </c>
      <c r="L44" s="65">
        <f>SUM($K$28:K44)</f>
        <v>6800</v>
      </c>
      <c r="M44" t="str">
        <f t="shared" si="3"/>
        <v>✔</v>
      </c>
      <c r="Q44" s="20">
        <v>6800</v>
      </c>
    </row>
    <row r="45" spans="10:40" ht="20.399999999999999" x14ac:dyDescent="0.3">
      <c r="J45" s="64">
        <v>45444</v>
      </c>
      <c r="K45">
        <v>400</v>
      </c>
      <c r="L45" s="65">
        <f>SUM($K$28:K45)</f>
        <v>7200</v>
      </c>
      <c r="M45" t="str">
        <f t="shared" si="3"/>
        <v>✔</v>
      </c>
      <c r="Q45" s="20">
        <v>7200</v>
      </c>
    </row>
    <row r="46" spans="10:40" ht="20.399999999999999" x14ac:dyDescent="0.3">
      <c r="J46" s="64">
        <v>45474</v>
      </c>
      <c r="K46">
        <v>400</v>
      </c>
      <c r="L46" s="65">
        <f>SUM($K$28:K46)</f>
        <v>7600</v>
      </c>
      <c r="M46" t="str">
        <f t="shared" si="3"/>
        <v>✔</v>
      </c>
      <c r="Q46" s="20">
        <v>7600</v>
      </c>
    </row>
    <row r="47" spans="10:40" ht="20.399999999999999" x14ac:dyDescent="0.3">
      <c r="J47" s="64">
        <v>45505</v>
      </c>
      <c r="K47">
        <v>400</v>
      </c>
      <c r="L47" s="65">
        <f>SUM($K$28:K47)</f>
        <v>8000</v>
      </c>
      <c r="M47" t="str">
        <f t="shared" si="3"/>
        <v>✔</v>
      </c>
      <c r="Q47" s="20">
        <v>8000</v>
      </c>
    </row>
    <row r="48" spans="10:40" ht="20.399999999999999" x14ac:dyDescent="0.3">
      <c r="J48" s="64">
        <v>45536</v>
      </c>
      <c r="K48">
        <v>400</v>
      </c>
      <c r="L48" s="65">
        <f>SUM($K$28:K48)</f>
        <v>8400</v>
      </c>
      <c r="M48" t="str">
        <f t="shared" si="3"/>
        <v>✔</v>
      </c>
      <c r="Q48" s="20">
        <v>8400</v>
      </c>
    </row>
    <row r="49" spans="10:17" ht="20.399999999999999" x14ac:dyDescent="0.3">
      <c r="J49" s="64">
        <v>45566</v>
      </c>
      <c r="K49">
        <v>400</v>
      </c>
      <c r="L49" s="65">
        <f>SUM($K$28:K49)</f>
        <v>8800</v>
      </c>
      <c r="M49" t="str">
        <f t="shared" si="3"/>
        <v>✔</v>
      </c>
      <c r="Q49" s="20">
        <v>8800</v>
      </c>
    </row>
    <row r="50" spans="10:17" ht="20.399999999999999" x14ac:dyDescent="0.3">
      <c r="J50" s="64">
        <v>45597</v>
      </c>
      <c r="K50">
        <v>400</v>
      </c>
      <c r="L50" s="65">
        <f>SUM($K$28:K50)</f>
        <v>9200</v>
      </c>
      <c r="M50" t="str">
        <f t="shared" si="3"/>
        <v>✔</v>
      </c>
      <c r="Q50" s="20">
        <v>9200</v>
      </c>
    </row>
    <row r="51" spans="10:17" ht="20.399999999999999" x14ac:dyDescent="0.3">
      <c r="J51" s="64">
        <v>45627</v>
      </c>
      <c r="K51">
        <v>400</v>
      </c>
      <c r="L51" s="65">
        <f>SUM($K$28:K51)</f>
        <v>9600</v>
      </c>
      <c r="M51" t="str">
        <f t="shared" si="3"/>
        <v>✔</v>
      </c>
      <c r="Q51" s="20">
        <v>9600</v>
      </c>
    </row>
    <row r="52" spans="10:17" ht="20.399999999999999" x14ac:dyDescent="0.3">
      <c r="J52" s="64">
        <v>45658</v>
      </c>
      <c r="K52">
        <v>400</v>
      </c>
      <c r="L52" s="65">
        <f>SUM($K$28:K52)</f>
        <v>10000</v>
      </c>
      <c r="M52" t="str">
        <f t="shared" si="3"/>
        <v>✔</v>
      </c>
      <c r="Q52" s="20">
        <v>10000</v>
      </c>
    </row>
  </sheetData>
  <mergeCells count="2">
    <mergeCell ref="AC27:AI27"/>
    <mergeCell ref="AB28:AB40"/>
  </mergeCells>
  <conditionalFormatting sqref="D30:D31">
    <cfRule type="containsBlanks" dxfId="13" priority="10">
      <formula>LEN(TRIM(D30))=0</formula>
    </cfRule>
    <cfRule type="containsText" dxfId="12" priority="11" operator="containsText" text="✘">
      <formula>NOT(ISERROR(SEARCH("✘",D30)))</formula>
    </cfRule>
    <cfRule type="containsText" dxfId="11" priority="12" operator="containsText" text="✔">
      <formula>NOT(ISERROR(SEARCH("✔",D30)))</formula>
    </cfRule>
  </conditionalFormatting>
  <conditionalFormatting sqref="G24:G27">
    <cfRule type="containsBlanks" dxfId="10" priority="7">
      <formula>LEN(TRIM(G24))=0</formula>
    </cfRule>
    <cfRule type="containsText" dxfId="9" priority="8" operator="containsText" text="✘">
      <formula>NOT(ISERROR(SEARCH("✘",G24)))</formula>
    </cfRule>
    <cfRule type="containsText" dxfId="8" priority="9" operator="containsText" text="✔">
      <formula>NOT(ISERROR(SEARCH("✔",G24)))</formula>
    </cfRule>
  </conditionalFormatting>
  <conditionalFormatting sqref="P28 M29:M52">
    <cfRule type="containsText" dxfId="7" priority="4" operator="containsText" text="✔">
      <formula>NOT(ISERROR(SEARCH("✔",M28)))</formula>
    </cfRule>
    <cfRule type="containsText" dxfId="6" priority="5" operator="containsText" text="✘">
      <formula>NOT(ISERROR(SEARCH("✘",M28)))</formula>
    </cfRule>
    <cfRule type="containsBlanks" priority="6">
      <formula>LEN(TRIM(M28))=0</formula>
    </cfRule>
  </conditionalFormatting>
  <conditionalFormatting sqref="AJ29:AJ40">
    <cfRule type="containsText" dxfId="5" priority="1" operator="containsText" text="✘">
      <formula>NOT(ISERROR(SEARCH("✘",AJ29)))</formula>
    </cfRule>
    <cfRule type="containsText" dxfId="4" priority="2" operator="containsText" text="✔">
      <formula>NOT(ISERROR(SEARCH("✔",AJ29)))</formula>
    </cfRule>
    <cfRule type="containsBlanks" priority="3">
      <formula>LEN(TRIM(AJ29))=0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A944-2CB8-444F-912A-70C81E5BBDF0}">
  <sheetPr>
    <tabColor theme="6" tint="-0.249977111117893"/>
  </sheetPr>
  <dimension ref="C14:O92"/>
  <sheetViews>
    <sheetView showGridLines="0" workbookViewId="0">
      <selection activeCell="L29" sqref="L29"/>
    </sheetView>
  </sheetViews>
  <sheetFormatPr baseColWidth="10" defaultColWidth="10.77734375" defaultRowHeight="15.6" x14ac:dyDescent="0.3"/>
  <cols>
    <col min="1" max="2" width="10.77734375" style="23"/>
    <col min="3" max="3" width="30.21875" style="23" bestFit="1" customWidth="1"/>
    <col min="4" max="4" width="61.6640625" style="23" bestFit="1" customWidth="1"/>
    <col min="5" max="5" width="9.109375" style="23" bestFit="1" customWidth="1"/>
    <col min="6" max="6" width="23.5546875" style="23" bestFit="1" customWidth="1"/>
    <col min="7" max="7" width="18.88671875" style="23" bestFit="1" customWidth="1"/>
    <col min="8" max="8" width="23" style="23" bestFit="1" customWidth="1"/>
    <col min="9" max="9" width="7.33203125" style="23" customWidth="1"/>
    <col min="10" max="10" width="5.44140625" style="23" bestFit="1" customWidth="1"/>
    <col min="11" max="11" width="7.77734375" style="23" bestFit="1" customWidth="1"/>
    <col min="12" max="13" width="23.5546875" style="23" bestFit="1" customWidth="1"/>
    <col min="14" max="16" width="23" style="23" bestFit="1" customWidth="1"/>
    <col min="17" max="16384" width="10.77734375" style="23"/>
  </cols>
  <sheetData>
    <row r="14" spans="3:15" ht="24.6" x14ac:dyDescent="0.4">
      <c r="C14" s="29" t="s">
        <v>142</v>
      </c>
    </row>
    <row r="15" spans="3:15" ht="20.399999999999999" x14ac:dyDescent="0.3">
      <c r="C15" s="41" t="s">
        <v>143</v>
      </c>
      <c r="D15" s="41" t="s">
        <v>144</v>
      </c>
      <c r="E15" s="41" t="s">
        <v>145</v>
      </c>
      <c r="F15" s="44" t="s">
        <v>146</v>
      </c>
      <c r="G15" s="44" t="s">
        <v>140</v>
      </c>
      <c r="H15" s="44" t="s">
        <v>141</v>
      </c>
      <c r="K15" s="41" t="s">
        <v>137</v>
      </c>
      <c r="L15" s="41" t="s">
        <v>138</v>
      </c>
      <c r="M15" s="41" t="s">
        <v>139</v>
      </c>
      <c r="N15" s="41" t="s">
        <v>140</v>
      </c>
      <c r="O15" s="41" t="s">
        <v>141</v>
      </c>
    </row>
    <row r="16" spans="3:15" ht="20.399999999999999" x14ac:dyDescent="0.45">
      <c r="C16" s="23" t="s">
        <v>147</v>
      </c>
      <c r="D16" s="23" t="s">
        <v>148</v>
      </c>
      <c r="E16" s="23">
        <v>42</v>
      </c>
      <c r="F16" s="48">
        <f>$E16*M$16+$L$16</f>
        <v>1306</v>
      </c>
      <c r="G16" s="48">
        <f t="shared" ref="G16:J16" si="0">$E16*N$16+$L$16</f>
        <v>2440</v>
      </c>
      <c r="H16" s="48">
        <f t="shared" si="0"/>
        <v>2734</v>
      </c>
      <c r="I16" s="23" t="str">
        <f>IF(H16="","",IF(H16=J16,"✔","✘"))</f>
        <v>✔</v>
      </c>
      <c r="J16" s="30">
        <v>2734</v>
      </c>
      <c r="K16" s="28">
        <v>1</v>
      </c>
      <c r="L16" s="24">
        <v>550</v>
      </c>
      <c r="M16" s="24">
        <v>18</v>
      </c>
      <c r="N16" s="24">
        <v>45</v>
      </c>
      <c r="O16" s="24">
        <v>52</v>
      </c>
    </row>
    <row r="17" spans="3:15" ht="20.399999999999999" x14ac:dyDescent="0.45">
      <c r="C17" s="23" t="s">
        <v>150</v>
      </c>
      <c r="D17" s="23" t="s">
        <v>151</v>
      </c>
      <c r="E17" s="23">
        <v>31</v>
      </c>
      <c r="F17" s="48">
        <f t="shared" ref="F17:F35" si="1">$E17*M$16+$L$16</f>
        <v>1108</v>
      </c>
      <c r="G17" s="48">
        <f t="shared" ref="G17:G35" si="2">$E17*N$16+$L$16</f>
        <v>1945</v>
      </c>
      <c r="H17" s="48">
        <f t="shared" ref="H17:J35" si="3">$E17*O$16+$L$16</f>
        <v>2162</v>
      </c>
      <c r="I17" s="23" t="str">
        <f t="shared" ref="I17:I35" si="4">IF(H17="","",IF(H17=J17,"✔","✘"))</f>
        <v>✔</v>
      </c>
      <c r="J17" s="30">
        <v>2162</v>
      </c>
      <c r="K17" s="28">
        <v>2</v>
      </c>
      <c r="L17" s="24">
        <v>825</v>
      </c>
      <c r="M17" s="24">
        <v>6</v>
      </c>
      <c r="N17" s="24">
        <v>36</v>
      </c>
      <c r="O17" s="24">
        <v>32</v>
      </c>
    </row>
    <row r="18" spans="3:15" ht="20.399999999999999" x14ac:dyDescent="0.45">
      <c r="C18" s="23" t="s">
        <v>152</v>
      </c>
      <c r="D18" s="23" t="s">
        <v>153</v>
      </c>
      <c r="E18" s="23">
        <v>29</v>
      </c>
      <c r="F18" s="48">
        <f t="shared" si="1"/>
        <v>1072</v>
      </c>
      <c r="G18" s="48">
        <f t="shared" si="2"/>
        <v>1855</v>
      </c>
      <c r="H18" s="48">
        <f t="shared" si="3"/>
        <v>2058</v>
      </c>
      <c r="I18" s="23" t="str">
        <f t="shared" si="4"/>
        <v>✔</v>
      </c>
      <c r="J18" s="30">
        <v>2058</v>
      </c>
      <c r="K18" s="28">
        <v>3</v>
      </c>
      <c r="L18" s="24">
        <v>990</v>
      </c>
      <c r="M18" s="24">
        <v>12</v>
      </c>
      <c r="N18" s="24">
        <v>90</v>
      </c>
      <c r="O18" s="24">
        <v>120</v>
      </c>
    </row>
    <row r="19" spans="3:15" x14ac:dyDescent="0.3">
      <c r="C19" s="23" t="s">
        <v>154</v>
      </c>
      <c r="D19" s="23" t="s">
        <v>155</v>
      </c>
      <c r="E19" s="23">
        <v>25</v>
      </c>
      <c r="F19" s="48">
        <f t="shared" si="1"/>
        <v>1000</v>
      </c>
      <c r="G19" s="48">
        <f t="shared" si="2"/>
        <v>1675</v>
      </c>
      <c r="H19" s="48">
        <f t="shared" si="3"/>
        <v>1850</v>
      </c>
      <c r="I19" s="23" t="str">
        <f t="shared" si="4"/>
        <v>✔</v>
      </c>
      <c r="J19" s="30">
        <v>1850</v>
      </c>
    </row>
    <row r="20" spans="3:15" x14ac:dyDescent="0.3">
      <c r="C20" s="23" t="s">
        <v>156</v>
      </c>
      <c r="D20" s="23" t="s">
        <v>157</v>
      </c>
      <c r="E20" s="23">
        <v>29</v>
      </c>
      <c r="F20" s="48">
        <f t="shared" si="1"/>
        <v>1072</v>
      </c>
      <c r="G20" s="48">
        <f t="shared" si="2"/>
        <v>1855</v>
      </c>
      <c r="H20" s="48">
        <f t="shared" si="3"/>
        <v>2058</v>
      </c>
      <c r="I20" s="23" t="str">
        <f t="shared" si="4"/>
        <v>✔</v>
      </c>
      <c r="J20" s="30">
        <v>2058</v>
      </c>
    </row>
    <row r="21" spans="3:15" x14ac:dyDescent="0.3">
      <c r="C21" s="23" t="s">
        <v>158</v>
      </c>
      <c r="D21" s="23" t="s">
        <v>159</v>
      </c>
      <c r="E21" s="23">
        <v>27</v>
      </c>
      <c r="F21" s="48">
        <f t="shared" si="1"/>
        <v>1036</v>
      </c>
      <c r="G21" s="48">
        <f t="shared" si="2"/>
        <v>1765</v>
      </c>
      <c r="H21" s="48">
        <f t="shared" si="3"/>
        <v>1954</v>
      </c>
      <c r="I21" s="23" t="str">
        <f t="shared" si="4"/>
        <v>✔</v>
      </c>
      <c r="J21" s="30">
        <v>1954</v>
      </c>
    </row>
    <row r="22" spans="3:15" x14ac:dyDescent="0.3">
      <c r="C22" s="23" t="s">
        <v>160</v>
      </c>
      <c r="D22" s="23" t="s">
        <v>161</v>
      </c>
      <c r="E22" s="23">
        <v>33</v>
      </c>
      <c r="F22" s="48">
        <f t="shared" si="1"/>
        <v>1144</v>
      </c>
      <c r="G22" s="48">
        <f t="shared" si="2"/>
        <v>2035</v>
      </c>
      <c r="H22" s="48">
        <f t="shared" si="3"/>
        <v>2266</v>
      </c>
      <c r="I22" s="23" t="str">
        <f t="shared" si="4"/>
        <v>✔</v>
      </c>
      <c r="J22" s="30">
        <v>2266</v>
      </c>
    </row>
    <row r="23" spans="3:15" x14ac:dyDescent="0.3">
      <c r="C23" s="23" t="s">
        <v>162</v>
      </c>
      <c r="D23" s="23" t="s">
        <v>163</v>
      </c>
      <c r="E23" s="23">
        <v>32</v>
      </c>
      <c r="F23" s="48">
        <f t="shared" si="1"/>
        <v>1126</v>
      </c>
      <c r="G23" s="48">
        <f t="shared" si="2"/>
        <v>1990</v>
      </c>
      <c r="H23" s="48">
        <f t="shared" si="3"/>
        <v>2214</v>
      </c>
      <c r="I23" s="23" t="str">
        <f t="shared" si="4"/>
        <v>✔</v>
      </c>
      <c r="J23" s="30">
        <v>2214</v>
      </c>
    </row>
    <row r="24" spans="3:15" x14ac:dyDescent="0.3">
      <c r="C24" s="23" t="s">
        <v>164</v>
      </c>
      <c r="D24" s="23" t="s">
        <v>165</v>
      </c>
      <c r="E24" s="23">
        <v>39</v>
      </c>
      <c r="F24" s="48">
        <f t="shared" si="1"/>
        <v>1252</v>
      </c>
      <c r="G24" s="48">
        <f t="shared" si="2"/>
        <v>2305</v>
      </c>
      <c r="H24" s="48">
        <f t="shared" si="3"/>
        <v>2578</v>
      </c>
      <c r="I24" s="23" t="str">
        <f t="shared" si="4"/>
        <v>✔</v>
      </c>
      <c r="J24" s="30">
        <v>2578</v>
      </c>
    </row>
    <row r="25" spans="3:15" x14ac:dyDescent="0.3">
      <c r="C25" s="23" t="s">
        <v>166</v>
      </c>
      <c r="D25" s="23" t="s">
        <v>167</v>
      </c>
      <c r="E25" s="23">
        <v>30</v>
      </c>
      <c r="F25" s="48">
        <f t="shared" si="1"/>
        <v>1090</v>
      </c>
      <c r="G25" s="48">
        <f t="shared" si="2"/>
        <v>1900</v>
      </c>
      <c r="H25" s="48">
        <f t="shared" si="3"/>
        <v>2110</v>
      </c>
      <c r="I25" s="23" t="str">
        <f t="shared" si="4"/>
        <v>✔</v>
      </c>
      <c r="J25" s="30">
        <v>2110</v>
      </c>
    </row>
    <row r="26" spans="3:15" x14ac:dyDescent="0.3">
      <c r="C26" s="23" t="s">
        <v>168</v>
      </c>
      <c r="D26" s="23" t="s">
        <v>169</v>
      </c>
      <c r="E26" s="23">
        <v>20</v>
      </c>
      <c r="F26" s="48">
        <f t="shared" si="1"/>
        <v>910</v>
      </c>
      <c r="G26" s="48">
        <f t="shared" si="2"/>
        <v>1450</v>
      </c>
      <c r="H26" s="48">
        <f t="shared" si="3"/>
        <v>1590</v>
      </c>
      <c r="I26" s="23" t="str">
        <f t="shared" si="4"/>
        <v>✔</v>
      </c>
      <c r="J26" s="30">
        <v>1590</v>
      </c>
    </row>
    <row r="27" spans="3:15" ht="20.399999999999999" x14ac:dyDescent="0.3">
      <c r="C27" s="23" t="s">
        <v>170</v>
      </c>
      <c r="D27" s="23" t="s">
        <v>171</v>
      </c>
      <c r="E27" s="23">
        <v>39</v>
      </c>
      <c r="F27" s="48">
        <f t="shared" si="1"/>
        <v>1252</v>
      </c>
      <c r="G27" s="48">
        <f t="shared" si="2"/>
        <v>2305</v>
      </c>
      <c r="H27" s="48">
        <f t="shared" si="3"/>
        <v>2578</v>
      </c>
      <c r="I27" s="23" t="str">
        <f t="shared" si="4"/>
        <v>✔</v>
      </c>
      <c r="J27" s="30">
        <v>2578</v>
      </c>
      <c r="K27" s="41" t="s">
        <v>149</v>
      </c>
      <c r="L27" s="44" t="s">
        <v>146</v>
      </c>
      <c r="M27" s="44" t="s">
        <v>140</v>
      </c>
      <c r="N27" s="44" t="s">
        <v>141</v>
      </c>
    </row>
    <row r="28" spans="3:15" ht="20.399999999999999" x14ac:dyDescent="0.45">
      <c r="C28" s="23" t="s">
        <v>172</v>
      </c>
      <c r="D28" s="23" t="s">
        <v>173</v>
      </c>
      <c r="E28" s="23">
        <v>23</v>
      </c>
      <c r="F28" s="48">
        <f t="shared" si="1"/>
        <v>964</v>
      </c>
      <c r="G28" s="48">
        <f t="shared" si="2"/>
        <v>1585</v>
      </c>
      <c r="H28" s="48">
        <f t="shared" si="3"/>
        <v>1746</v>
      </c>
      <c r="I28" s="23" t="str">
        <f t="shared" si="4"/>
        <v>✔</v>
      </c>
      <c r="J28" s="30">
        <v>1746</v>
      </c>
      <c r="K28" s="28">
        <v>1</v>
      </c>
      <c r="L28" s="78">
        <f>F38</f>
        <v>22466</v>
      </c>
      <c r="M28" s="78">
        <f>G38</f>
        <v>39665</v>
      </c>
      <c r="N28" s="78">
        <f>H38</f>
        <v>44124</v>
      </c>
    </row>
    <row r="29" spans="3:15" ht="20.399999999999999" x14ac:dyDescent="0.45">
      <c r="C29" s="23" t="s">
        <v>174</v>
      </c>
      <c r="D29" s="23" t="s">
        <v>175</v>
      </c>
      <c r="E29" s="23">
        <v>36</v>
      </c>
      <c r="F29" s="48">
        <f t="shared" si="1"/>
        <v>1198</v>
      </c>
      <c r="G29" s="48">
        <f t="shared" si="2"/>
        <v>2170</v>
      </c>
      <c r="H29" s="48">
        <f t="shared" si="3"/>
        <v>2422</v>
      </c>
      <c r="I29" s="23" t="str">
        <f t="shared" si="4"/>
        <v>✔</v>
      </c>
      <c r="J29" s="30">
        <v>2422</v>
      </c>
      <c r="K29" s="28">
        <v>2</v>
      </c>
      <c r="L29" s="78">
        <f>F65</f>
        <v>20322</v>
      </c>
      <c r="M29" s="78">
        <f>G65</f>
        <v>39432</v>
      </c>
      <c r="N29" s="78">
        <f>H65</f>
        <v>36884</v>
      </c>
    </row>
    <row r="30" spans="3:15" ht="20.399999999999999" x14ac:dyDescent="0.45">
      <c r="C30" s="23" t="s">
        <v>176</v>
      </c>
      <c r="D30" s="23" t="s">
        <v>177</v>
      </c>
      <c r="E30" s="23">
        <v>41</v>
      </c>
      <c r="F30" s="48">
        <f t="shared" si="1"/>
        <v>1288</v>
      </c>
      <c r="G30" s="48">
        <f t="shared" si="2"/>
        <v>2395</v>
      </c>
      <c r="H30" s="48">
        <f t="shared" si="3"/>
        <v>2682</v>
      </c>
      <c r="I30" s="23" t="str">
        <f t="shared" si="4"/>
        <v>✔</v>
      </c>
      <c r="J30" s="30">
        <v>2682</v>
      </c>
      <c r="K30" s="28">
        <v>3</v>
      </c>
      <c r="L30" s="78">
        <f>F92</f>
        <v>27444</v>
      </c>
      <c r="M30" s="78">
        <f>G92</f>
        <v>77130</v>
      </c>
      <c r="N30" s="78">
        <f>H92</f>
        <v>96240</v>
      </c>
    </row>
    <row r="31" spans="3:15" x14ac:dyDescent="0.3">
      <c r="C31" s="23" t="s">
        <v>178</v>
      </c>
      <c r="D31" s="23" t="s">
        <v>179</v>
      </c>
      <c r="E31" s="23">
        <v>33</v>
      </c>
      <c r="F31" s="48">
        <f t="shared" si="1"/>
        <v>1144</v>
      </c>
      <c r="G31" s="48">
        <f t="shared" si="2"/>
        <v>2035</v>
      </c>
      <c r="H31" s="48">
        <f t="shared" si="3"/>
        <v>2266</v>
      </c>
      <c r="I31" s="23" t="str">
        <f t="shared" si="4"/>
        <v>✔</v>
      </c>
      <c r="J31" s="30">
        <v>2266</v>
      </c>
      <c r="L31" s="30"/>
    </row>
    <row r="32" spans="3:15" x14ac:dyDescent="0.3">
      <c r="C32" s="23" t="s">
        <v>180</v>
      </c>
      <c r="D32" s="23" t="s">
        <v>181</v>
      </c>
      <c r="E32" s="23">
        <v>25</v>
      </c>
      <c r="F32" s="48">
        <f t="shared" si="1"/>
        <v>1000</v>
      </c>
      <c r="G32" s="48">
        <f t="shared" si="2"/>
        <v>1675</v>
      </c>
      <c r="H32" s="48">
        <f t="shared" si="3"/>
        <v>1850</v>
      </c>
      <c r="I32" s="23" t="str">
        <f t="shared" si="4"/>
        <v>✔</v>
      </c>
      <c r="J32" s="30">
        <v>1850</v>
      </c>
      <c r="L32" s="30">
        <v>1954</v>
      </c>
    </row>
    <row r="33" spans="3:10" x14ac:dyDescent="0.3">
      <c r="C33" s="23" t="s">
        <v>182</v>
      </c>
      <c r="D33" s="23" t="s">
        <v>183</v>
      </c>
      <c r="E33" s="23">
        <v>30</v>
      </c>
      <c r="F33" s="48">
        <f t="shared" si="1"/>
        <v>1090</v>
      </c>
      <c r="G33" s="48">
        <f t="shared" si="2"/>
        <v>1900</v>
      </c>
      <c r="H33" s="48">
        <f t="shared" si="3"/>
        <v>2110</v>
      </c>
      <c r="I33" s="23" t="str">
        <f t="shared" si="4"/>
        <v>✔</v>
      </c>
      <c r="J33" s="30">
        <v>2110</v>
      </c>
    </row>
    <row r="34" spans="3:10" x14ac:dyDescent="0.3">
      <c r="C34" s="23" t="s">
        <v>184</v>
      </c>
      <c r="D34" s="23" t="s">
        <v>185</v>
      </c>
      <c r="E34" s="23">
        <v>44</v>
      </c>
      <c r="F34" s="48">
        <f t="shared" si="1"/>
        <v>1342</v>
      </c>
      <c r="G34" s="48">
        <f t="shared" si="2"/>
        <v>2530</v>
      </c>
      <c r="H34" s="48">
        <f t="shared" si="3"/>
        <v>2838</v>
      </c>
      <c r="I34" s="23" t="str">
        <f t="shared" si="4"/>
        <v>✔</v>
      </c>
      <c r="J34" s="30">
        <v>2838</v>
      </c>
    </row>
    <row r="35" spans="3:10" x14ac:dyDescent="0.3">
      <c r="C35" s="23" t="s">
        <v>186</v>
      </c>
      <c r="D35" s="23" t="s">
        <v>187</v>
      </c>
      <c r="E35" s="23">
        <v>29</v>
      </c>
      <c r="F35" s="48">
        <f t="shared" si="1"/>
        <v>1072</v>
      </c>
      <c r="G35" s="48">
        <f t="shared" si="2"/>
        <v>1855</v>
      </c>
      <c r="H35" s="48">
        <f t="shared" si="3"/>
        <v>2058</v>
      </c>
      <c r="I35" s="23" t="str">
        <f t="shared" si="4"/>
        <v>✔</v>
      </c>
      <c r="J35" s="30">
        <v>2058</v>
      </c>
    </row>
    <row r="38" spans="3:10" ht="20.399999999999999" x14ac:dyDescent="0.3">
      <c r="E38" s="44" t="s">
        <v>71</v>
      </c>
      <c r="F38" s="79">
        <f>SUM(F16:F37)</f>
        <v>22466</v>
      </c>
      <c r="G38" s="79">
        <f>SUM(G16:G37)</f>
        <v>39665</v>
      </c>
      <c r="H38" s="79">
        <f>SUM(H16:H37)</f>
        <v>44124</v>
      </c>
      <c r="J38" s="25"/>
    </row>
    <row r="41" spans="3:10" ht="24.6" x14ac:dyDescent="0.4">
      <c r="C41" s="29" t="s">
        <v>188</v>
      </c>
    </row>
    <row r="42" spans="3:10" ht="20.399999999999999" x14ac:dyDescent="0.3">
      <c r="C42" s="41" t="s">
        <v>143</v>
      </c>
      <c r="D42" s="41" t="s">
        <v>144</v>
      </c>
      <c r="E42" s="41" t="s">
        <v>145</v>
      </c>
      <c r="F42" s="44" t="s">
        <v>146</v>
      </c>
      <c r="G42" s="44" t="s">
        <v>140</v>
      </c>
      <c r="H42" s="44" t="s">
        <v>141</v>
      </c>
    </row>
    <row r="43" spans="3:10" x14ac:dyDescent="0.3">
      <c r="C43" s="23" t="s">
        <v>147</v>
      </c>
      <c r="D43" s="23" t="s">
        <v>148</v>
      </c>
      <c r="E43" s="23">
        <v>42</v>
      </c>
      <c r="F43" s="48">
        <f>$E43*M$17+$L$17</f>
        <v>1077</v>
      </c>
      <c r="G43" s="48">
        <f t="shared" ref="G43:H43" si="5">$E43*N$17+$L$17</f>
        <v>2337</v>
      </c>
      <c r="H43" s="48">
        <f t="shared" si="5"/>
        <v>2169</v>
      </c>
      <c r="I43" s="23" t="str">
        <f>IF(H43="","",IF(H43=J43,"✔","✘"))</f>
        <v>✔</v>
      </c>
      <c r="J43" s="30">
        <v>2169</v>
      </c>
    </row>
    <row r="44" spans="3:10" x14ac:dyDescent="0.3">
      <c r="C44" s="23" t="s">
        <v>150</v>
      </c>
      <c r="D44" s="23" t="s">
        <v>151</v>
      </c>
      <c r="E44" s="23">
        <v>31</v>
      </c>
      <c r="F44" s="48">
        <f t="shared" ref="F44:F62" si="6">$E44*M$17+$L$17</f>
        <v>1011</v>
      </c>
      <c r="G44" s="48">
        <f t="shared" ref="G44:G62" si="7">$E44*N$17+$L$17</f>
        <v>1941</v>
      </c>
      <c r="H44" s="48">
        <f t="shared" ref="H44:H62" si="8">$E44*O$17+$L$17</f>
        <v>1817</v>
      </c>
      <c r="I44" s="23" t="str">
        <f t="shared" ref="I44:I62" si="9">IF(H44="","",IF(H44=J44,"✔","✘"))</f>
        <v>✔</v>
      </c>
      <c r="J44" s="30">
        <v>1817</v>
      </c>
    </row>
    <row r="45" spans="3:10" x14ac:dyDescent="0.3">
      <c r="C45" s="23" t="s">
        <v>152</v>
      </c>
      <c r="D45" s="23" t="s">
        <v>153</v>
      </c>
      <c r="E45" s="23">
        <v>29</v>
      </c>
      <c r="F45" s="48">
        <f t="shared" si="6"/>
        <v>999</v>
      </c>
      <c r="G45" s="48">
        <f t="shared" si="7"/>
        <v>1869</v>
      </c>
      <c r="H45" s="48">
        <f t="shared" si="8"/>
        <v>1753</v>
      </c>
      <c r="I45" s="23" t="str">
        <f t="shared" si="9"/>
        <v>✔</v>
      </c>
      <c r="J45" s="30">
        <v>1753</v>
      </c>
    </row>
    <row r="46" spans="3:10" x14ac:dyDescent="0.3">
      <c r="C46" s="23" t="s">
        <v>154</v>
      </c>
      <c r="D46" s="23" t="s">
        <v>155</v>
      </c>
      <c r="E46" s="23">
        <v>25</v>
      </c>
      <c r="F46" s="48">
        <f t="shared" si="6"/>
        <v>975</v>
      </c>
      <c r="G46" s="48">
        <f t="shared" si="7"/>
        <v>1725</v>
      </c>
      <c r="H46" s="48">
        <f t="shared" si="8"/>
        <v>1625</v>
      </c>
      <c r="I46" s="23" t="str">
        <f t="shared" si="9"/>
        <v>✔</v>
      </c>
      <c r="J46" s="30">
        <v>1625</v>
      </c>
    </row>
    <row r="47" spans="3:10" x14ac:dyDescent="0.3">
      <c r="C47" s="23" t="s">
        <v>156</v>
      </c>
      <c r="D47" s="23" t="s">
        <v>157</v>
      </c>
      <c r="E47" s="23">
        <v>29</v>
      </c>
      <c r="F47" s="48">
        <f t="shared" si="6"/>
        <v>999</v>
      </c>
      <c r="G47" s="48">
        <f t="shared" si="7"/>
        <v>1869</v>
      </c>
      <c r="H47" s="48">
        <f t="shared" si="8"/>
        <v>1753</v>
      </c>
      <c r="I47" s="23" t="str">
        <f t="shared" si="9"/>
        <v>✔</v>
      </c>
      <c r="J47" s="30">
        <v>1753</v>
      </c>
    </row>
    <row r="48" spans="3:10" x14ac:dyDescent="0.3">
      <c r="C48" s="23" t="s">
        <v>158</v>
      </c>
      <c r="D48" s="23" t="s">
        <v>159</v>
      </c>
      <c r="E48" s="23">
        <v>27</v>
      </c>
      <c r="F48" s="48">
        <f t="shared" si="6"/>
        <v>987</v>
      </c>
      <c r="G48" s="48">
        <f t="shared" si="7"/>
        <v>1797</v>
      </c>
      <c r="H48" s="48">
        <f t="shared" si="8"/>
        <v>1689</v>
      </c>
      <c r="I48" s="23" t="str">
        <f t="shared" si="9"/>
        <v>✔</v>
      </c>
      <c r="J48" s="30">
        <v>1689</v>
      </c>
    </row>
    <row r="49" spans="3:10" x14ac:dyDescent="0.3">
      <c r="C49" s="23" t="s">
        <v>160</v>
      </c>
      <c r="D49" s="23" t="s">
        <v>161</v>
      </c>
      <c r="E49" s="23">
        <v>33</v>
      </c>
      <c r="F49" s="48">
        <f t="shared" si="6"/>
        <v>1023</v>
      </c>
      <c r="G49" s="48">
        <f t="shared" si="7"/>
        <v>2013</v>
      </c>
      <c r="H49" s="48">
        <f t="shared" si="8"/>
        <v>1881</v>
      </c>
      <c r="I49" s="23" t="str">
        <f t="shared" si="9"/>
        <v>✔</v>
      </c>
      <c r="J49" s="30">
        <v>1881</v>
      </c>
    </row>
    <row r="50" spans="3:10" x14ac:dyDescent="0.3">
      <c r="C50" s="23" t="s">
        <v>162</v>
      </c>
      <c r="D50" s="23" t="s">
        <v>163</v>
      </c>
      <c r="E50" s="23">
        <v>32</v>
      </c>
      <c r="F50" s="48">
        <f t="shared" si="6"/>
        <v>1017</v>
      </c>
      <c r="G50" s="48">
        <f t="shared" si="7"/>
        <v>1977</v>
      </c>
      <c r="H50" s="48">
        <f t="shared" si="8"/>
        <v>1849</v>
      </c>
      <c r="I50" s="23" t="str">
        <f t="shared" si="9"/>
        <v>✔</v>
      </c>
      <c r="J50" s="30">
        <v>1849</v>
      </c>
    </row>
    <row r="51" spans="3:10" x14ac:dyDescent="0.3">
      <c r="C51" s="23" t="s">
        <v>164</v>
      </c>
      <c r="D51" s="23" t="s">
        <v>165</v>
      </c>
      <c r="E51" s="23">
        <v>39</v>
      </c>
      <c r="F51" s="48">
        <f t="shared" si="6"/>
        <v>1059</v>
      </c>
      <c r="G51" s="48">
        <f t="shared" si="7"/>
        <v>2229</v>
      </c>
      <c r="H51" s="48">
        <f t="shared" si="8"/>
        <v>2073</v>
      </c>
      <c r="I51" s="23" t="str">
        <f t="shared" si="9"/>
        <v>✔</v>
      </c>
      <c r="J51" s="30">
        <v>2073</v>
      </c>
    </row>
    <row r="52" spans="3:10" x14ac:dyDescent="0.3">
      <c r="C52" s="23" t="s">
        <v>166</v>
      </c>
      <c r="D52" s="23" t="s">
        <v>167</v>
      </c>
      <c r="E52" s="23">
        <v>30</v>
      </c>
      <c r="F52" s="48">
        <f t="shared" si="6"/>
        <v>1005</v>
      </c>
      <c r="G52" s="48">
        <f t="shared" si="7"/>
        <v>1905</v>
      </c>
      <c r="H52" s="48">
        <f t="shared" si="8"/>
        <v>1785</v>
      </c>
      <c r="I52" s="23" t="str">
        <f t="shared" si="9"/>
        <v>✔</v>
      </c>
      <c r="J52" s="30">
        <v>1785</v>
      </c>
    </row>
    <row r="53" spans="3:10" x14ac:dyDescent="0.3">
      <c r="C53" s="23" t="s">
        <v>168</v>
      </c>
      <c r="D53" s="23" t="s">
        <v>169</v>
      </c>
      <c r="E53" s="23">
        <v>20</v>
      </c>
      <c r="F53" s="48">
        <f t="shared" si="6"/>
        <v>945</v>
      </c>
      <c r="G53" s="48">
        <f t="shared" si="7"/>
        <v>1545</v>
      </c>
      <c r="H53" s="48">
        <f t="shared" si="8"/>
        <v>1465</v>
      </c>
      <c r="I53" s="23" t="str">
        <f t="shared" si="9"/>
        <v>✔</v>
      </c>
      <c r="J53" s="30">
        <v>1465</v>
      </c>
    </row>
    <row r="54" spans="3:10" x14ac:dyDescent="0.3">
      <c r="C54" s="23" t="s">
        <v>170</v>
      </c>
      <c r="D54" s="23" t="s">
        <v>171</v>
      </c>
      <c r="E54" s="23">
        <v>39</v>
      </c>
      <c r="F54" s="48">
        <f t="shared" si="6"/>
        <v>1059</v>
      </c>
      <c r="G54" s="48">
        <f t="shared" si="7"/>
        <v>2229</v>
      </c>
      <c r="H54" s="48">
        <f t="shared" si="8"/>
        <v>2073</v>
      </c>
      <c r="I54" s="23" t="str">
        <f t="shared" si="9"/>
        <v>✔</v>
      </c>
      <c r="J54" s="30">
        <v>2073</v>
      </c>
    </row>
    <row r="55" spans="3:10" x14ac:dyDescent="0.3">
      <c r="C55" s="23" t="s">
        <v>172</v>
      </c>
      <c r="D55" s="23" t="s">
        <v>173</v>
      </c>
      <c r="E55" s="23">
        <v>23</v>
      </c>
      <c r="F55" s="48">
        <f t="shared" si="6"/>
        <v>963</v>
      </c>
      <c r="G55" s="48">
        <f t="shared" si="7"/>
        <v>1653</v>
      </c>
      <c r="H55" s="48">
        <f t="shared" si="8"/>
        <v>1561</v>
      </c>
      <c r="I55" s="23" t="str">
        <f t="shared" si="9"/>
        <v>✔</v>
      </c>
      <c r="J55" s="30">
        <v>1561</v>
      </c>
    </row>
    <row r="56" spans="3:10" x14ac:dyDescent="0.3">
      <c r="C56" s="23" t="s">
        <v>174</v>
      </c>
      <c r="D56" s="23" t="s">
        <v>175</v>
      </c>
      <c r="E56" s="23">
        <v>36</v>
      </c>
      <c r="F56" s="48">
        <f t="shared" si="6"/>
        <v>1041</v>
      </c>
      <c r="G56" s="48">
        <f t="shared" si="7"/>
        <v>2121</v>
      </c>
      <c r="H56" s="48">
        <f t="shared" si="8"/>
        <v>1977</v>
      </c>
      <c r="I56" s="23" t="str">
        <f t="shared" si="9"/>
        <v>✔</v>
      </c>
      <c r="J56" s="30">
        <v>1977</v>
      </c>
    </row>
    <row r="57" spans="3:10" x14ac:dyDescent="0.3">
      <c r="C57" s="23" t="s">
        <v>176</v>
      </c>
      <c r="D57" s="23" t="s">
        <v>177</v>
      </c>
      <c r="E57" s="23">
        <v>41</v>
      </c>
      <c r="F57" s="48">
        <f t="shared" si="6"/>
        <v>1071</v>
      </c>
      <c r="G57" s="48">
        <f t="shared" si="7"/>
        <v>2301</v>
      </c>
      <c r="H57" s="48">
        <f t="shared" si="8"/>
        <v>2137</v>
      </c>
      <c r="I57" s="23" t="str">
        <f t="shared" si="9"/>
        <v>✔</v>
      </c>
      <c r="J57" s="30">
        <v>2137</v>
      </c>
    </row>
    <row r="58" spans="3:10" x14ac:dyDescent="0.3">
      <c r="C58" s="23" t="s">
        <v>178</v>
      </c>
      <c r="D58" s="23" t="s">
        <v>179</v>
      </c>
      <c r="E58" s="23">
        <v>33</v>
      </c>
      <c r="F58" s="48">
        <f t="shared" si="6"/>
        <v>1023</v>
      </c>
      <c r="G58" s="48">
        <f t="shared" si="7"/>
        <v>2013</v>
      </c>
      <c r="H58" s="48">
        <f t="shared" si="8"/>
        <v>1881</v>
      </c>
      <c r="I58" s="23" t="str">
        <f t="shared" si="9"/>
        <v>✔</v>
      </c>
      <c r="J58" s="30">
        <v>1881</v>
      </c>
    </row>
    <row r="59" spans="3:10" x14ac:dyDescent="0.3">
      <c r="C59" s="23" t="s">
        <v>180</v>
      </c>
      <c r="D59" s="23" t="s">
        <v>181</v>
      </c>
      <c r="E59" s="23">
        <v>25</v>
      </c>
      <c r="F59" s="48">
        <f t="shared" si="6"/>
        <v>975</v>
      </c>
      <c r="G59" s="48">
        <f t="shared" si="7"/>
        <v>1725</v>
      </c>
      <c r="H59" s="48">
        <f t="shared" si="8"/>
        <v>1625</v>
      </c>
      <c r="I59" s="23" t="str">
        <f t="shared" si="9"/>
        <v>✔</v>
      </c>
      <c r="J59" s="30">
        <v>1625</v>
      </c>
    </row>
    <row r="60" spans="3:10" x14ac:dyDescent="0.3">
      <c r="C60" s="23" t="s">
        <v>182</v>
      </c>
      <c r="D60" s="23" t="s">
        <v>183</v>
      </c>
      <c r="E60" s="23">
        <v>30</v>
      </c>
      <c r="F60" s="48">
        <f t="shared" si="6"/>
        <v>1005</v>
      </c>
      <c r="G60" s="48">
        <f t="shared" si="7"/>
        <v>1905</v>
      </c>
      <c r="H60" s="48">
        <f t="shared" si="8"/>
        <v>1785</v>
      </c>
      <c r="I60" s="23" t="str">
        <f t="shared" si="9"/>
        <v>✔</v>
      </c>
      <c r="J60" s="30">
        <v>1785</v>
      </c>
    </row>
    <row r="61" spans="3:10" x14ac:dyDescent="0.3">
      <c r="C61" s="23" t="s">
        <v>184</v>
      </c>
      <c r="D61" s="23" t="s">
        <v>185</v>
      </c>
      <c r="E61" s="23">
        <v>44</v>
      </c>
      <c r="F61" s="48">
        <f t="shared" si="6"/>
        <v>1089</v>
      </c>
      <c r="G61" s="48">
        <f t="shared" si="7"/>
        <v>2409</v>
      </c>
      <c r="H61" s="48">
        <f t="shared" si="8"/>
        <v>2233</v>
      </c>
      <c r="I61" s="23" t="str">
        <f t="shared" si="9"/>
        <v>✔</v>
      </c>
      <c r="J61" s="30">
        <v>2233</v>
      </c>
    </row>
    <row r="62" spans="3:10" x14ac:dyDescent="0.3">
      <c r="C62" s="23" t="s">
        <v>186</v>
      </c>
      <c r="D62" s="23" t="s">
        <v>187</v>
      </c>
      <c r="E62" s="23">
        <v>29</v>
      </c>
      <c r="F62" s="48">
        <f t="shared" si="6"/>
        <v>999</v>
      </c>
      <c r="G62" s="48">
        <f t="shared" si="7"/>
        <v>1869</v>
      </c>
      <c r="H62" s="48">
        <f t="shared" si="8"/>
        <v>1753</v>
      </c>
      <c r="I62" s="23" t="str">
        <f t="shared" si="9"/>
        <v>✔</v>
      </c>
      <c r="J62" s="30">
        <v>1753</v>
      </c>
    </row>
    <row r="65" spans="3:10" ht="20.399999999999999" x14ac:dyDescent="0.3">
      <c r="E65" s="44" t="s">
        <v>71</v>
      </c>
      <c r="F65" s="79">
        <f t="shared" ref="F65:H65" si="10">SUM(F43:F64)</f>
        <v>20322</v>
      </c>
      <c r="G65" s="79">
        <f>SUM(G43:G64)</f>
        <v>39432</v>
      </c>
      <c r="H65" s="79">
        <f t="shared" si="10"/>
        <v>36884</v>
      </c>
      <c r="J65" s="25"/>
    </row>
    <row r="68" spans="3:10" ht="24.6" x14ac:dyDescent="0.4">
      <c r="C68" s="29" t="s">
        <v>189</v>
      </c>
    </row>
    <row r="69" spans="3:10" ht="20.399999999999999" x14ac:dyDescent="0.3">
      <c r="C69" s="41" t="s">
        <v>143</v>
      </c>
      <c r="D69" s="41" t="s">
        <v>144</v>
      </c>
      <c r="E69" s="41" t="s">
        <v>145</v>
      </c>
      <c r="F69" s="44" t="s">
        <v>146</v>
      </c>
      <c r="G69" s="44" t="s">
        <v>140</v>
      </c>
      <c r="H69" s="44" t="s">
        <v>141</v>
      </c>
    </row>
    <row r="70" spans="3:10" x14ac:dyDescent="0.3">
      <c r="C70" s="23" t="s">
        <v>147</v>
      </c>
      <c r="D70" s="23" t="s">
        <v>148</v>
      </c>
      <c r="E70" s="23">
        <v>42</v>
      </c>
      <c r="F70" s="48">
        <f>$E70*M$18+$L$18</f>
        <v>1494</v>
      </c>
      <c r="G70" s="48">
        <f t="shared" ref="G70:H70" si="11">$E70*N$18+$L$18</f>
        <v>4770</v>
      </c>
      <c r="H70" s="48">
        <f t="shared" si="11"/>
        <v>6030</v>
      </c>
      <c r="I70" s="23" t="str">
        <f>IF(H70="","",IF(H70=J70,"✔","✘"))</f>
        <v>✔</v>
      </c>
      <c r="J70" s="30">
        <v>6030</v>
      </c>
    </row>
    <row r="71" spans="3:10" x14ac:dyDescent="0.3">
      <c r="C71" s="23" t="s">
        <v>150</v>
      </c>
      <c r="D71" s="23" t="s">
        <v>151</v>
      </c>
      <c r="E71" s="23">
        <v>31</v>
      </c>
      <c r="F71" s="48">
        <f t="shared" ref="F71:F89" si="12">$E71*M$18+$L$18</f>
        <v>1362</v>
      </c>
      <c r="G71" s="48">
        <f t="shared" ref="G71:G89" si="13">$E71*N$18+$L$18</f>
        <v>3780</v>
      </c>
      <c r="H71" s="48">
        <f t="shared" ref="H71:H89" si="14">$E71*O$18+$L$18</f>
        <v>4710</v>
      </c>
      <c r="I71" s="23" t="str">
        <f t="shared" ref="I71:I89" si="15">IF(H71="","",IF(H71=J71,"✔","✘"))</f>
        <v>✔</v>
      </c>
      <c r="J71" s="30">
        <v>4710</v>
      </c>
    </row>
    <row r="72" spans="3:10" x14ac:dyDescent="0.3">
      <c r="C72" s="23" t="s">
        <v>152</v>
      </c>
      <c r="D72" s="23" t="s">
        <v>153</v>
      </c>
      <c r="E72" s="23">
        <v>29</v>
      </c>
      <c r="F72" s="48">
        <f t="shared" si="12"/>
        <v>1338</v>
      </c>
      <c r="G72" s="48">
        <f t="shared" si="13"/>
        <v>3600</v>
      </c>
      <c r="H72" s="48">
        <f t="shared" si="14"/>
        <v>4470</v>
      </c>
      <c r="I72" s="23" t="str">
        <f t="shared" si="15"/>
        <v>✔</v>
      </c>
      <c r="J72" s="30">
        <v>4470</v>
      </c>
    </row>
    <row r="73" spans="3:10" x14ac:dyDescent="0.3">
      <c r="C73" s="23" t="s">
        <v>154</v>
      </c>
      <c r="D73" s="23" t="s">
        <v>155</v>
      </c>
      <c r="E73" s="23">
        <v>25</v>
      </c>
      <c r="F73" s="48">
        <f t="shared" si="12"/>
        <v>1290</v>
      </c>
      <c r="G73" s="48">
        <f t="shared" si="13"/>
        <v>3240</v>
      </c>
      <c r="H73" s="48">
        <f t="shared" si="14"/>
        <v>3990</v>
      </c>
      <c r="I73" s="23" t="str">
        <f t="shared" si="15"/>
        <v>✔</v>
      </c>
      <c r="J73" s="30">
        <v>3990</v>
      </c>
    </row>
    <row r="74" spans="3:10" x14ac:dyDescent="0.3">
      <c r="C74" s="23" t="s">
        <v>156</v>
      </c>
      <c r="D74" s="23" t="s">
        <v>157</v>
      </c>
      <c r="E74" s="23">
        <v>29</v>
      </c>
      <c r="F74" s="48">
        <f t="shared" si="12"/>
        <v>1338</v>
      </c>
      <c r="G74" s="48">
        <f t="shared" si="13"/>
        <v>3600</v>
      </c>
      <c r="H74" s="48">
        <f t="shared" si="14"/>
        <v>4470</v>
      </c>
      <c r="I74" s="23" t="str">
        <f t="shared" si="15"/>
        <v>✔</v>
      </c>
      <c r="J74" s="30">
        <v>4470</v>
      </c>
    </row>
    <row r="75" spans="3:10" x14ac:dyDescent="0.3">
      <c r="C75" s="23" t="s">
        <v>158</v>
      </c>
      <c r="D75" s="23" t="s">
        <v>159</v>
      </c>
      <c r="E75" s="23">
        <v>27</v>
      </c>
      <c r="F75" s="48">
        <f t="shared" si="12"/>
        <v>1314</v>
      </c>
      <c r="G75" s="48">
        <f t="shared" si="13"/>
        <v>3420</v>
      </c>
      <c r="H75" s="48">
        <f t="shared" si="14"/>
        <v>4230</v>
      </c>
      <c r="I75" s="23" t="str">
        <f t="shared" si="15"/>
        <v>✔</v>
      </c>
      <c r="J75" s="30">
        <v>4230</v>
      </c>
    </row>
    <row r="76" spans="3:10" x14ac:dyDescent="0.3">
      <c r="C76" s="23" t="s">
        <v>160</v>
      </c>
      <c r="D76" s="23" t="s">
        <v>161</v>
      </c>
      <c r="E76" s="23">
        <v>33</v>
      </c>
      <c r="F76" s="48">
        <f t="shared" si="12"/>
        <v>1386</v>
      </c>
      <c r="G76" s="48">
        <f t="shared" si="13"/>
        <v>3960</v>
      </c>
      <c r="H76" s="48">
        <f t="shared" si="14"/>
        <v>4950</v>
      </c>
      <c r="I76" s="23" t="str">
        <f t="shared" si="15"/>
        <v>✔</v>
      </c>
      <c r="J76" s="30">
        <v>4950</v>
      </c>
    </row>
    <row r="77" spans="3:10" x14ac:dyDescent="0.3">
      <c r="C77" s="23" t="s">
        <v>162</v>
      </c>
      <c r="D77" s="23" t="s">
        <v>163</v>
      </c>
      <c r="E77" s="23">
        <v>32</v>
      </c>
      <c r="F77" s="48">
        <f t="shared" si="12"/>
        <v>1374</v>
      </c>
      <c r="G77" s="48">
        <f t="shared" si="13"/>
        <v>3870</v>
      </c>
      <c r="H77" s="48">
        <f t="shared" si="14"/>
        <v>4830</v>
      </c>
      <c r="I77" s="23" t="str">
        <f t="shared" si="15"/>
        <v>✔</v>
      </c>
      <c r="J77" s="30">
        <v>4830</v>
      </c>
    </row>
    <row r="78" spans="3:10" x14ac:dyDescent="0.3">
      <c r="C78" s="23" t="s">
        <v>164</v>
      </c>
      <c r="D78" s="23" t="s">
        <v>165</v>
      </c>
      <c r="E78" s="23">
        <v>39</v>
      </c>
      <c r="F78" s="48">
        <f t="shared" si="12"/>
        <v>1458</v>
      </c>
      <c r="G78" s="48">
        <f t="shared" si="13"/>
        <v>4500</v>
      </c>
      <c r="H78" s="48">
        <f t="shared" si="14"/>
        <v>5670</v>
      </c>
      <c r="I78" s="23" t="str">
        <f t="shared" si="15"/>
        <v>✔</v>
      </c>
      <c r="J78" s="30">
        <v>5670</v>
      </c>
    </row>
    <row r="79" spans="3:10" x14ac:dyDescent="0.3">
      <c r="C79" s="23" t="s">
        <v>166</v>
      </c>
      <c r="D79" s="23" t="s">
        <v>167</v>
      </c>
      <c r="E79" s="23">
        <v>30</v>
      </c>
      <c r="F79" s="48">
        <f t="shared" si="12"/>
        <v>1350</v>
      </c>
      <c r="G79" s="48">
        <f t="shared" si="13"/>
        <v>3690</v>
      </c>
      <c r="H79" s="48">
        <f t="shared" si="14"/>
        <v>4590</v>
      </c>
      <c r="I79" s="23" t="str">
        <f t="shared" si="15"/>
        <v>✔</v>
      </c>
      <c r="J79" s="30">
        <v>4590</v>
      </c>
    </row>
    <row r="80" spans="3:10" x14ac:dyDescent="0.3">
      <c r="C80" s="23" t="s">
        <v>168</v>
      </c>
      <c r="D80" s="23" t="s">
        <v>169</v>
      </c>
      <c r="E80" s="23">
        <v>20</v>
      </c>
      <c r="F80" s="48">
        <f t="shared" si="12"/>
        <v>1230</v>
      </c>
      <c r="G80" s="48">
        <f t="shared" si="13"/>
        <v>2790</v>
      </c>
      <c r="H80" s="48">
        <f t="shared" si="14"/>
        <v>3390</v>
      </c>
      <c r="I80" s="23" t="str">
        <f t="shared" si="15"/>
        <v>✔</v>
      </c>
      <c r="J80" s="30">
        <v>3390</v>
      </c>
    </row>
    <row r="81" spans="3:10" x14ac:dyDescent="0.3">
      <c r="C81" s="23" t="s">
        <v>170</v>
      </c>
      <c r="D81" s="23" t="s">
        <v>171</v>
      </c>
      <c r="E81" s="23">
        <v>39</v>
      </c>
      <c r="F81" s="48">
        <f t="shared" si="12"/>
        <v>1458</v>
      </c>
      <c r="G81" s="48">
        <f t="shared" si="13"/>
        <v>4500</v>
      </c>
      <c r="H81" s="48">
        <f t="shared" si="14"/>
        <v>5670</v>
      </c>
      <c r="I81" s="23" t="str">
        <f t="shared" si="15"/>
        <v>✔</v>
      </c>
      <c r="J81" s="30">
        <v>5670</v>
      </c>
    </row>
    <row r="82" spans="3:10" x14ac:dyDescent="0.3">
      <c r="C82" s="23" t="s">
        <v>172</v>
      </c>
      <c r="D82" s="23" t="s">
        <v>173</v>
      </c>
      <c r="E82" s="23">
        <v>23</v>
      </c>
      <c r="F82" s="48">
        <f t="shared" si="12"/>
        <v>1266</v>
      </c>
      <c r="G82" s="48">
        <f t="shared" si="13"/>
        <v>3060</v>
      </c>
      <c r="H82" s="48">
        <f t="shared" si="14"/>
        <v>3750</v>
      </c>
      <c r="I82" s="23" t="str">
        <f t="shared" si="15"/>
        <v>✔</v>
      </c>
      <c r="J82" s="30">
        <v>3750</v>
      </c>
    </row>
    <row r="83" spans="3:10" x14ac:dyDescent="0.3">
      <c r="C83" s="23" t="s">
        <v>174</v>
      </c>
      <c r="D83" s="23" t="s">
        <v>175</v>
      </c>
      <c r="E83" s="23">
        <v>36</v>
      </c>
      <c r="F83" s="48">
        <f t="shared" si="12"/>
        <v>1422</v>
      </c>
      <c r="G83" s="48">
        <f t="shared" si="13"/>
        <v>4230</v>
      </c>
      <c r="H83" s="48">
        <f t="shared" si="14"/>
        <v>5310</v>
      </c>
      <c r="I83" s="23" t="str">
        <f t="shared" si="15"/>
        <v>✔</v>
      </c>
      <c r="J83" s="30">
        <v>5310</v>
      </c>
    </row>
    <row r="84" spans="3:10" x14ac:dyDescent="0.3">
      <c r="C84" s="23" t="s">
        <v>176</v>
      </c>
      <c r="D84" s="23" t="s">
        <v>177</v>
      </c>
      <c r="E84" s="23">
        <v>41</v>
      </c>
      <c r="F84" s="48">
        <f t="shared" si="12"/>
        <v>1482</v>
      </c>
      <c r="G84" s="48">
        <f t="shared" si="13"/>
        <v>4680</v>
      </c>
      <c r="H84" s="48">
        <f t="shared" si="14"/>
        <v>5910</v>
      </c>
      <c r="I84" s="23" t="str">
        <f t="shared" si="15"/>
        <v>✔</v>
      </c>
      <c r="J84" s="30">
        <v>5910</v>
      </c>
    </row>
    <row r="85" spans="3:10" x14ac:dyDescent="0.3">
      <c r="C85" s="23" t="s">
        <v>178</v>
      </c>
      <c r="D85" s="23" t="s">
        <v>179</v>
      </c>
      <c r="E85" s="23">
        <v>33</v>
      </c>
      <c r="F85" s="48">
        <f t="shared" si="12"/>
        <v>1386</v>
      </c>
      <c r="G85" s="48">
        <f t="shared" si="13"/>
        <v>3960</v>
      </c>
      <c r="H85" s="48">
        <f t="shared" si="14"/>
        <v>4950</v>
      </c>
      <c r="I85" s="23" t="str">
        <f t="shared" si="15"/>
        <v>✔</v>
      </c>
      <c r="J85" s="30">
        <v>4950</v>
      </c>
    </row>
    <row r="86" spans="3:10" x14ac:dyDescent="0.3">
      <c r="C86" s="23" t="s">
        <v>180</v>
      </c>
      <c r="D86" s="23" t="s">
        <v>181</v>
      </c>
      <c r="E86" s="23">
        <v>25</v>
      </c>
      <c r="F86" s="48">
        <f t="shared" si="12"/>
        <v>1290</v>
      </c>
      <c r="G86" s="48">
        <f t="shared" si="13"/>
        <v>3240</v>
      </c>
      <c r="H86" s="48">
        <f t="shared" si="14"/>
        <v>3990</v>
      </c>
      <c r="I86" s="23" t="str">
        <f t="shared" si="15"/>
        <v>✔</v>
      </c>
      <c r="J86" s="30">
        <v>3990</v>
      </c>
    </row>
    <row r="87" spans="3:10" x14ac:dyDescent="0.3">
      <c r="C87" s="23" t="s">
        <v>182</v>
      </c>
      <c r="D87" s="23" t="s">
        <v>183</v>
      </c>
      <c r="E87" s="23">
        <v>30</v>
      </c>
      <c r="F87" s="48">
        <f t="shared" si="12"/>
        <v>1350</v>
      </c>
      <c r="G87" s="48">
        <f t="shared" si="13"/>
        <v>3690</v>
      </c>
      <c r="H87" s="48">
        <f t="shared" si="14"/>
        <v>4590</v>
      </c>
      <c r="I87" s="23" t="str">
        <f t="shared" si="15"/>
        <v>✔</v>
      </c>
      <c r="J87" s="30">
        <v>4590</v>
      </c>
    </row>
    <row r="88" spans="3:10" x14ac:dyDescent="0.3">
      <c r="C88" s="23" t="s">
        <v>184</v>
      </c>
      <c r="D88" s="23" t="s">
        <v>185</v>
      </c>
      <c r="E88" s="23">
        <v>44</v>
      </c>
      <c r="F88" s="48">
        <f t="shared" si="12"/>
        <v>1518</v>
      </c>
      <c r="G88" s="48">
        <f t="shared" si="13"/>
        <v>4950</v>
      </c>
      <c r="H88" s="48">
        <f t="shared" si="14"/>
        <v>6270</v>
      </c>
      <c r="I88" s="23" t="str">
        <f t="shared" si="15"/>
        <v>✔</v>
      </c>
      <c r="J88" s="30">
        <v>6270</v>
      </c>
    </row>
    <row r="89" spans="3:10" x14ac:dyDescent="0.3">
      <c r="C89" s="23" t="s">
        <v>186</v>
      </c>
      <c r="D89" s="23" t="s">
        <v>187</v>
      </c>
      <c r="E89" s="23">
        <v>29</v>
      </c>
      <c r="F89" s="48">
        <f t="shared" si="12"/>
        <v>1338</v>
      </c>
      <c r="G89" s="48">
        <f t="shared" si="13"/>
        <v>3600</v>
      </c>
      <c r="H89" s="48">
        <f t="shared" si="14"/>
        <v>4470</v>
      </c>
      <c r="I89" s="23" t="str">
        <f t="shared" si="15"/>
        <v>✔</v>
      </c>
      <c r="J89" s="30">
        <v>4470</v>
      </c>
    </row>
    <row r="92" spans="3:10" ht="20.399999999999999" x14ac:dyDescent="0.3">
      <c r="E92" s="41" t="s">
        <v>71</v>
      </c>
      <c r="F92" s="79">
        <f t="shared" ref="F92:H92" si="16">SUM(F70:F91)</f>
        <v>27444</v>
      </c>
      <c r="G92" s="79">
        <f t="shared" si="16"/>
        <v>77130</v>
      </c>
      <c r="H92" s="79">
        <f t="shared" si="16"/>
        <v>96240</v>
      </c>
      <c r="J92" s="25"/>
    </row>
  </sheetData>
  <conditionalFormatting sqref="K27:K30 I16:I35">
    <cfRule type="containsText" dxfId="3" priority="6" operator="containsText" text="✔">
      <formula>NOT(ISERROR(SEARCH("✔",I16)))</formula>
    </cfRule>
    <cfRule type="containsBlanks" priority="7">
      <formula>LEN(TRIM(I16))=0</formula>
    </cfRule>
  </conditionalFormatting>
  <conditionalFormatting sqref="I43:I62">
    <cfRule type="containsText" dxfId="2" priority="4" operator="containsText" text="✔">
      <formula>NOT(ISERROR(SEARCH("✔",I43)))</formula>
    </cfRule>
    <cfRule type="containsBlanks" priority="5">
      <formula>LEN(TRIM(I43))=0</formula>
    </cfRule>
  </conditionalFormatting>
  <conditionalFormatting sqref="I70:I89">
    <cfRule type="containsText" dxfId="1" priority="2" operator="containsText" text="✔">
      <formula>NOT(ISERROR(SEARCH("✔",I70)))</formula>
    </cfRule>
    <cfRule type="containsBlanks" priority="3">
      <formula>LEN(TRIM(I70))=0</formula>
    </cfRule>
  </conditionalFormatting>
  <conditionalFormatting sqref="L28:N3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 de cálculo</vt:lpstr>
      <vt:lpstr>Ejercicio 1</vt:lpstr>
      <vt:lpstr>Ejercicio 2</vt:lpstr>
      <vt:lpstr>Ejercicio 3</vt:lpstr>
      <vt:lpstr>Ejercicio 4</vt:lpstr>
      <vt:lpstr>Solución 1</vt:lpstr>
      <vt:lpstr>Solución 2</vt:lpstr>
      <vt:lpstr>Solución 3</vt:lpstr>
      <vt:lpstr>Solución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2017-11-10T23:59:21Z</dcterms:created>
  <dcterms:modified xsi:type="dcterms:W3CDTF">2025-03-19T05:48:59Z</dcterms:modified>
</cp:coreProperties>
</file>