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SLP Videos\investing course\jan 2024 update\"/>
    </mc:Choice>
  </mc:AlternateContent>
  <xr:revisionPtr revIDLastSave="0" documentId="13_ncr:1_{865331B4-ED74-4F56-9586-21E2A5B2CFD3}" xr6:coauthVersionLast="47" xr6:coauthVersionMax="47" xr10:uidLastSave="{00000000-0000-0000-0000-000000000000}"/>
  <bookViews>
    <workbookView xWindow="-120" yWindow="-120" windowWidth="38640" windowHeight="21120" xr2:uid="{D957AA33-2970-4DF8-9B6C-61AFF618B0E3}"/>
  </bookViews>
  <sheets>
    <sheet name="Summary" sheetId="2" r:id="rId1"/>
    <sheet name="Return data" sheetId="1" r:id="rId2"/>
    <sheet name="Portfolio mat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6" i="3" l="1"/>
  <c r="E156" i="3" s="1"/>
  <c r="G158" i="1"/>
  <c r="G157" i="1"/>
  <c r="D155" i="3"/>
  <c r="E155" i="3" s="1"/>
  <c r="G159" i="1"/>
  <c r="G160" i="1"/>
  <c r="G161" i="1"/>
  <c r="G162" i="1"/>
  <c r="G156" i="1"/>
  <c r="D154" i="3"/>
  <c r="E154" i="3" s="1"/>
  <c r="D153" i="3"/>
  <c r="E153" i="3" s="1"/>
  <c r="G155" i="1"/>
  <c r="D152" i="3" l="1"/>
  <c r="E152" i="3" l="1"/>
  <c r="D151" i="3"/>
  <c r="E151" i="3" s="1"/>
  <c r="G154" i="1" l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11" i="2"/>
  <c r="F6" i="2"/>
  <c r="F5" i="2"/>
  <c r="F4" i="2"/>
  <c r="F3" i="2"/>
  <c r="F10" i="2"/>
  <c r="D150" i="3" l="1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D117" i="3"/>
  <c r="E117" i="3" s="1"/>
  <c r="D116" i="3"/>
  <c r="E116" i="3" s="1"/>
  <c r="D115" i="3"/>
  <c r="E115" i="3" s="1"/>
  <c r="D114" i="3"/>
  <c r="E114" i="3" s="1"/>
  <c r="D113" i="3"/>
  <c r="E113" i="3" s="1"/>
  <c r="D112" i="3"/>
  <c r="E112" i="3" s="1"/>
  <c r="D111" i="3"/>
  <c r="E111" i="3" s="1"/>
  <c r="D110" i="3"/>
  <c r="E110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D94" i="3"/>
  <c r="E94" i="3" s="1"/>
  <c r="D93" i="3"/>
  <c r="E93" i="3" s="1"/>
  <c r="D92" i="3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D8" i="2"/>
  <c r="E3" i="3" l="1"/>
  <c r="B3" i="3"/>
  <c r="E92" i="3"/>
  <c r="F14" i="2"/>
  <c r="C19" i="2"/>
  <c r="C18" i="2"/>
  <c r="F13" i="2" l="1"/>
  <c r="H17" i="2" s="1"/>
  <c r="B4" i="3"/>
  <c r="C3" i="3"/>
  <c r="F17" i="2" l="1"/>
  <c r="G17" i="2"/>
  <c r="B5" i="3"/>
  <c r="C4" i="3"/>
  <c r="B6" i="3" l="1"/>
  <c r="C5" i="3"/>
  <c r="B7" i="3" l="1"/>
  <c r="C6" i="3"/>
  <c r="B8" i="3" l="1"/>
  <c r="C7" i="3"/>
  <c r="B9" i="3" l="1"/>
  <c r="C8" i="3"/>
  <c r="B10" i="3" l="1"/>
  <c r="C9" i="3"/>
  <c r="B11" i="3" l="1"/>
  <c r="C10" i="3"/>
  <c r="B12" i="3" l="1"/>
  <c r="C11" i="3"/>
  <c r="B13" i="3" l="1"/>
  <c r="C12" i="3"/>
  <c r="B14" i="3" l="1"/>
  <c r="C13" i="3"/>
  <c r="B15" i="3" l="1"/>
  <c r="C14" i="3"/>
  <c r="B16" i="3" l="1"/>
  <c r="C15" i="3"/>
  <c r="B17" i="3" l="1"/>
  <c r="C16" i="3"/>
  <c r="B18" i="3" l="1"/>
  <c r="C17" i="3"/>
  <c r="B19" i="3" l="1"/>
  <c r="C18" i="3"/>
  <c r="B20" i="3" l="1"/>
  <c r="C19" i="3"/>
  <c r="B21" i="3" l="1"/>
  <c r="C20" i="3"/>
  <c r="B22" i="3" l="1"/>
  <c r="C21" i="3"/>
  <c r="B23" i="3" l="1"/>
  <c r="C22" i="3"/>
  <c r="B24" i="3" l="1"/>
  <c r="C23" i="3"/>
  <c r="B25" i="3" l="1"/>
  <c r="C24" i="3"/>
  <c r="B26" i="3" l="1"/>
  <c r="C25" i="3"/>
  <c r="B27" i="3" l="1"/>
  <c r="C26" i="3"/>
  <c r="B28" i="3" l="1"/>
  <c r="C27" i="3"/>
  <c r="B29" i="3" l="1"/>
  <c r="C28" i="3"/>
  <c r="B30" i="3" l="1"/>
  <c r="C29" i="3"/>
  <c r="B31" i="3" l="1"/>
  <c r="C30" i="3"/>
  <c r="B32" i="3" l="1"/>
  <c r="C31" i="3"/>
  <c r="B33" i="3" l="1"/>
  <c r="C32" i="3"/>
  <c r="B34" i="3" l="1"/>
  <c r="C33" i="3"/>
  <c r="B35" i="3" l="1"/>
  <c r="C34" i="3"/>
  <c r="B36" i="3" l="1"/>
  <c r="C35" i="3"/>
  <c r="B37" i="3" l="1"/>
  <c r="C36" i="3"/>
  <c r="B38" i="3" l="1"/>
  <c r="C37" i="3"/>
  <c r="B39" i="3" l="1"/>
  <c r="C38" i="3"/>
  <c r="B40" i="3" l="1"/>
  <c r="C39" i="3"/>
  <c r="B41" i="3" l="1"/>
  <c r="C40" i="3"/>
  <c r="B42" i="3" l="1"/>
  <c r="C41" i="3"/>
  <c r="B43" i="3" l="1"/>
  <c r="C42" i="3"/>
  <c r="B44" i="3" l="1"/>
  <c r="C43" i="3"/>
  <c r="B45" i="3" l="1"/>
  <c r="C44" i="3"/>
  <c r="B46" i="3" l="1"/>
  <c r="C45" i="3"/>
  <c r="B47" i="3" l="1"/>
  <c r="C46" i="3"/>
  <c r="B48" i="3" l="1"/>
  <c r="C47" i="3"/>
  <c r="B49" i="3" l="1"/>
  <c r="C48" i="3"/>
  <c r="B50" i="3" l="1"/>
  <c r="C49" i="3"/>
  <c r="B51" i="3" l="1"/>
  <c r="C50" i="3"/>
  <c r="B52" i="3" l="1"/>
  <c r="C51" i="3"/>
  <c r="B53" i="3" l="1"/>
  <c r="C52" i="3"/>
  <c r="B54" i="3" l="1"/>
  <c r="C53" i="3"/>
  <c r="B55" i="3" l="1"/>
  <c r="C54" i="3"/>
  <c r="B56" i="3" l="1"/>
  <c r="C55" i="3"/>
  <c r="B57" i="3" l="1"/>
  <c r="C56" i="3"/>
  <c r="B58" i="3" l="1"/>
  <c r="C57" i="3"/>
  <c r="B59" i="3" l="1"/>
  <c r="C58" i="3"/>
  <c r="B60" i="3" l="1"/>
  <c r="C59" i="3"/>
  <c r="B61" i="3" l="1"/>
  <c r="C60" i="3"/>
  <c r="B62" i="3" l="1"/>
  <c r="C61" i="3"/>
  <c r="B63" i="3" l="1"/>
  <c r="C62" i="3"/>
  <c r="B64" i="3" l="1"/>
  <c r="C63" i="3"/>
  <c r="B65" i="3" l="1"/>
  <c r="C64" i="3"/>
  <c r="B66" i="3" l="1"/>
  <c r="C65" i="3"/>
  <c r="B67" i="3" l="1"/>
  <c r="C66" i="3"/>
  <c r="B68" i="3" l="1"/>
  <c r="C67" i="3"/>
  <c r="B69" i="3" l="1"/>
  <c r="C68" i="3"/>
  <c r="B70" i="3" l="1"/>
  <c r="C69" i="3"/>
  <c r="B71" i="3" l="1"/>
  <c r="C70" i="3"/>
  <c r="B72" i="3" l="1"/>
  <c r="C71" i="3"/>
  <c r="C72" i="3" l="1"/>
  <c r="B73" i="3"/>
  <c r="B74" i="3" l="1"/>
  <c r="C73" i="3"/>
  <c r="B75" i="3" l="1"/>
  <c r="C74" i="3"/>
  <c r="B76" i="3" l="1"/>
  <c r="C75" i="3"/>
  <c r="B77" i="3" l="1"/>
  <c r="C76" i="3"/>
  <c r="B78" i="3" l="1"/>
  <c r="C77" i="3"/>
  <c r="B79" i="3" l="1"/>
  <c r="C78" i="3"/>
  <c r="C79" i="3" l="1"/>
  <c r="B80" i="3"/>
  <c r="B81" i="3" l="1"/>
  <c r="C80" i="3"/>
  <c r="B82" i="3" l="1"/>
  <c r="C81" i="3"/>
  <c r="B83" i="3" l="1"/>
  <c r="C82" i="3"/>
  <c r="B84" i="3" l="1"/>
  <c r="C83" i="3"/>
  <c r="B85" i="3" l="1"/>
  <c r="C84" i="3"/>
  <c r="C85" i="3" l="1"/>
  <c r="B86" i="3"/>
  <c r="B87" i="3" l="1"/>
  <c r="C86" i="3"/>
  <c r="C87" i="3" l="1"/>
  <c r="B88" i="3"/>
  <c r="C88" i="3" l="1"/>
  <c r="B89" i="3"/>
  <c r="B90" i="3" l="1"/>
  <c r="C89" i="3"/>
  <c r="B91" i="3" l="1"/>
  <c r="C90" i="3"/>
  <c r="B92" i="3" l="1"/>
  <c r="C91" i="3"/>
  <c r="B93" i="3" l="1"/>
  <c r="C92" i="3"/>
  <c r="B94" i="3" l="1"/>
  <c r="C93" i="3"/>
  <c r="B95" i="3" l="1"/>
  <c r="C94" i="3"/>
  <c r="B96" i="3" l="1"/>
  <c r="C95" i="3"/>
  <c r="B97" i="3" l="1"/>
  <c r="C96" i="3"/>
  <c r="B98" i="3" l="1"/>
  <c r="C97" i="3"/>
  <c r="B99" i="3" l="1"/>
  <c r="C98" i="3"/>
  <c r="B100" i="3" l="1"/>
  <c r="C99" i="3"/>
  <c r="B101" i="3" l="1"/>
  <c r="C100" i="3"/>
  <c r="B102" i="3" l="1"/>
  <c r="C101" i="3"/>
  <c r="B103" i="3" l="1"/>
  <c r="C102" i="3"/>
  <c r="B104" i="3" l="1"/>
  <c r="C103" i="3"/>
  <c r="B105" i="3" l="1"/>
  <c r="C104" i="3"/>
  <c r="B106" i="3" l="1"/>
  <c r="C105" i="3"/>
  <c r="B107" i="3" l="1"/>
  <c r="C106" i="3"/>
  <c r="B108" i="3" l="1"/>
  <c r="C107" i="3"/>
  <c r="B109" i="3" l="1"/>
  <c r="C108" i="3"/>
  <c r="B110" i="3" l="1"/>
  <c r="C109" i="3"/>
  <c r="B111" i="3" l="1"/>
  <c r="C111" i="3" s="1"/>
  <c r="C110" i="3"/>
  <c r="B112" i="3" l="1"/>
  <c r="C112" i="3" s="1"/>
  <c r="B113" i="3" l="1"/>
  <c r="C113" i="3" s="1"/>
  <c r="B114" i="3" l="1"/>
  <c r="C114" i="3" s="1"/>
  <c r="B115" i="3" l="1"/>
  <c r="C115" i="3" s="1"/>
  <c r="B116" i="3" l="1"/>
  <c r="C116" i="3" s="1"/>
  <c r="B117" i="3" l="1"/>
  <c r="C117" i="3" s="1"/>
  <c r="B118" i="3" l="1"/>
  <c r="C118" i="3" s="1"/>
  <c r="B119" i="3" l="1"/>
  <c r="C119" i="3" s="1"/>
  <c r="B120" i="3" l="1"/>
  <c r="C120" i="3" s="1"/>
  <c r="B121" i="3" l="1"/>
  <c r="C121" i="3" s="1"/>
  <c r="B122" i="3" l="1"/>
  <c r="C122" i="3" s="1"/>
  <c r="B123" i="3" l="1"/>
  <c r="C123" i="3" s="1"/>
  <c r="B124" i="3" l="1"/>
  <c r="C124" i="3" s="1"/>
  <c r="B125" i="3" l="1"/>
  <c r="C125" i="3" s="1"/>
  <c r="B126" i="3" l="1"/>
  <c r="C126" i="3" s="1"/>
  <c r="B127" i="3" l="1"/>
  <c r="C127" i="3" s="1"/>
  <c r="B128" i="3" l="1"/>
  <c r="C128" i="3" s="1"/>
  <c r="B129" i="3" l="1"/>
  <c r="C129" i="3" s="1"/>
  <c r="B130" i="3" l="1"/>
  <c r="C130" i="3" s="1"/>
  <c r="B131" i="3" l="1"/>
  <c r="C131" i="3" s="1"/>
  <c r="B132" i="3" l="1"/>
  <c r="C132" i="3" s="1"/>
  <c r="B133" i="3" l="1"/>
  <c r="C133" i="3" s="1"/>
  <c r="B134" i="3" l="1"/>
  <c r="C134" i="3" s="1"/>
  <c r="B135" i="3" l="1"/>
  <c r="C135" i="3" s="1"/>
  <c r="B136" i="3" l="1"/>
  <c r="C136" i="3" s="1"/>
  <c r="B137" i="3" l="1"/>
  <c r="C137" i="3" s="1"/>
  <c r="B138" i="3" l="1"/>
  <c r="C138" i="3" s="1"/>
  <c r="B139" i="3" l="1"/>
  <c r="C139" i="3" s="1"/>
  <c r="B140" i="3" l="1"/>
  <c r="C140" i="3" s="1"/>
  <c r="B141" i="3" l="1"/>
  <c r="C141" i="3" s="1"/>
  <c r="B142" i="3" l="1"/>
  <c r="C142" i="3" s="1"/>
  <c r="B143" i="3" l="1"/>
  <c r="C143" i="3" s="1"/>
  <c r="B144" i="3" l="1"/>
  <c r="C144" i="3" s="1"/>
  <c r="B145" i="3" l="1"/>
  <c r="C145" i="3" s="1"/>
  <c r="B146" i="3" l="1"/>
  <c r="C146" i="3" s="1"/>
  <c r="B147" i="3" l="1"/>
  <c r="C147" i="3" s="1"/>
  <c r="B148" i="3" l="1"/>
  <c r="C148" i="3" s="1"/>
  <c r="B149" i="3" l="1"/>
  <c r="C149" i="3" s="1"/>
  <c r="B150" i="3" l="1"/>
  <c r="C150" i="3" l="1"/>
  <c r="B151" i="3"/>
  <c r="B152" i="3" s="1"/>
  <c r="C152" i="3" l="1"/>
  <c r="B153" i="3"/>
  <c r="C151" i="3"/>
  <c r="C153" i="3" l="1"/>
  <c r="B154" i="3"/>
  <c r="B155" i="3" s="1"/>
  <c r="C155" i="3" l="1"/>
  <c r="B156" i="3"/>
  <c r="C156" i="3" s="1"/>
  <c r="C154" i="3"/>
  <c r="C15" i="2"/>
  <c r="C17" i="2" l="1"/>
  <c r="C16" i="2"/>
</calcChain>
</file>

<file path=xl/sharedStrings.xml><?xml version="1.0" encoding="utf-8"?>
<sst xmlns="http://schemas.openxmlformats.org/spreadsheetml/2006/main" count="266" uniqueCount="53">
  <si>
    <t>VWIUX</t>
  </si>
  <si>
    <t>VBTLX</t>
  </si>
  <si>
    <t>VTIAX</t>
  </si>
  <si>
    <t>VTSAX</t>
  </si>
  <si>
    <t>Expense Ratio</t>
  </si>
  <si>
    <t>Returns extrapolated from older mutual fund share classes, indexes</t>
  </si>
  <si>
    <t>Not available</t>
  </si>
  <si>
    <t>Total US Stock Market Index</t>
  </si>
  <si>
    <t>Total International Stock Market Index</t>
  </si>
  <si>
    <t>Total US Bond Market Index</t>
  </si>
  <si>
    <t>Intermediate term tax-free municipal bond</t>
  </si>
  <si>
    <t>Data modified from Vanguard website, bogleheads backtesting spreadsheet, adjusted with assumed expense ratio</t>
  </si>
  <si>
    <t>Year</t>
  </si>
  <si>
    <t>Portfolio Value</t>
  </si>
  <si>
    <t>Total US Stock Market Index Fund</t>
  </si>
  <si>
    <t>Total International Stock Market Index Fund</t>
  </si>
  <si>
    <t>Total Bond Market Index Fund</t>
  </si>
  <si>
    <t>Intermediate Tax-Free Municipal Bond Fund (use only if you're very high income)</t>
  </si>
  <si>
    <t>Ticker symbol</t>
  </si>
  <si>
    <t>% Invested</t>
  </si>
  <si>
    <t>Total</t>
  </si>
  <si>
    <t>Start Year</t>
  </si>
  <si>
    <t>End Year</t>
  </si>
  <si>
    <t>Starting investment</t>
  </si>
  <si>
    <t>Recurring annual investment after that</t>
  </si>
  <si>
    <t>Ending Portfolio Value</t>
  </si>
  <si>
    <t>Portfolio Total Return</t>
  </si>
  <si>
    <t>Dollar Gain (+) or Loss (-)</t>
  </si>
  <si>
    <t>Worst 1 Year Dollar Loss</t>
  </si>
  <si>
    <t>Biggest 1 Year Dollar Gain</t>
  </si>
  <si>
    <t>Worst 1 Year % Loss</t>
  </si>
  <si>
    <t>Biggest 1 Year % Gain</t>
  </si>
  <si>
    <t>Geometric mean</t>
  </si>
  <si>
    <t>year tested</t>
  </si>
  <si>
    <t>offset</t>
  </si>
  <si>
    <r>
      <t xml:space="preserve">Portfolio Average </t>
    </r>
    <r>
      <rPr>
        <b/>
        <sz val="10"/>
        <color theme="1"/>
        <rFont val="Calibri"/>
        <family val="2"/>
        <scheme val="minor"/>
      </rPr>
      <t>Annualized Return</t>
    </r>
    <r>
      <rPr>
        <sz val="10"/>
        <color theme="1"/>
        <rFont val="Calibri"/>
        <family val="2"/>
        <scheme val="minor"/>
      </rPr>
      <t xml:space="preserve"> (only counting original investment)</t>
    </r>
  </si>
  <si>
    <r>
      <t xml:space="preserve">Portfolio Average </t>
    </r>
    <r>
      <rPr>
        <b/>
        <sz val="10"/>
        <color theme="1"/>
        <rFont val="Calibri"/>
        <family val="2"/>
        <scheme val="minor"/>
      </rPr>
      <t>Standard Deviation</t>
    </r>
    <r>
      <rPr>
        <sz val="10"/>
        <color theme="1"/>
        <rFont val="Calibri"/>
        <family val="2"/>
        <scheme val="minor"/>
      </rPr>
      <t xml:space="preserve"> (only counting original investment)</t>
    </r>
  </si>
  <si>
    <t>Data begins in</t>
  </si>
  <si>
    <t>Data exists for backtest</t>
  </si>
  <si>
    <t xml:space="preserve">Year data exists from </t>
  </si>
  <si>
    <t>1 year portfolio return is expected to fall between</t>
  </si>
  <si>
    <t>99% of the time (3 Std Deviations)</t>
  </si>
  <si>
    <t>68% of the time (1 Std Deviations)</t>
  </si>
  <si>
    <t>95% of the time (2 Std Deviations)</t>
  </si>
  <si>
    <t>Inflation</t>
  </si>
  <si>
    <t>BLS data 1937 and after, Professor Shiller Before 1937</t>
  </si>
  <si>
    <t>Inflation since 1950</t>
  </si>
  <si>
    <t>Inflation since 1970</t>
  </si>
  <si>
    <t>Inflation since 1990</t>
  </si>
  <si>
    <t>Inflation since 2010</t>
  </si>
  <si>
    <t>NOTE AS OF January 2, 2024</t>
  </si>
  <si>
    <t>Return data updated January 2, 2024</t>
  </si>
  <si>
    <t>*for illustrative purposes only, © Student Loan Planner, 2019 - 2024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</si>
</sst>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CFC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166" fontId="0" fillId="5" borderId="1" xfId="1" applyNumberFormat="1" applyFont="1" applyFill="1" applyBorder="1" applyAlignment="1">
      <alignment horizontal="center" vertical="center"/>
    </xf>
    <xf numFmtId="166" fontId="0" fillId="6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9" fontId="0" fillId="0" borderId="1" xfId="0" applyNumberFormat="1" applyBorder="1"/>
    <xf numFmtId="10" fontId="0" fillId="5" borderId="1" xfId="2" applyNumberFormat="1" applyFont="1" applyFill="1" applyBorder="1" applyAlignment="1">
      <alignment horizontal="center" vertical="center"/>
    </xf>
    <xf numFmtId="10" fontId="0" fillId="6" borderId="1" xfId="2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0" xfId="0" applyFont="1"/>
    <xf numFmtId="0" fontId="0" fillId="2" borderId="0" xfId="0" applyFill="1" applyAlignment="1">
      <alignment horizontal="center" wrapText="1"/>
    </xf>
    <xf numFmtId="10" fontId="0" fillId="0" borderId="0" xfId="2" applyNumberFormat="1" applyFont="1" applyAlignment="1">
      <alignment horizontal="center"/>
    </xf>
    <xf numFmtId="0" fontId="0" fillId="0" borderId="1" xfId="0" applyBorder="1" applyAlignment="1">
      <alignment horizontal="center"/>
    </xf>
    <xf numFmtId="9" fontId="2" fillId="4" borderId="1" xfId="2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2" applyNumberFormat="1" applyFont="1" applyAlignment="1">
      <alignment horizontal="left"/>
    </xf>
    <xf numFmtId="10" fontId="0" fillId="7" borderId="0" xfId="0" applyNumberFormat="1" applyFill="1"/>
    <xf numFmtId="0" fontId="8" fillId="0" borderId="0" xfId="0" applyFont="1"/>
    <xf numFmtId="165" fontId="3" fillId="3" borderId="1" xfId="1" applyNumberFormat="1" applyFont="1" applyFill="1" applyBorder="1"/>
    <xf numFmtId="0" fontId="3" fillId="3" borderId="1" xfId="0" applyFont="1" applyFill="1" applyBorder="1"/>
    <xf numFmtId="164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fgColor rgb="FFFDCFCF"/>
          <bgColor rgb="FFFF7C8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7C80"/>
      <color rgb="FFFD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87058-79FD-47F5-8789-34A4B7077C42}">
  <dimension ref="B1:H19"/>
  <sheetViews>
    <sheetView showGridLines="0" tabSelected="1" zoomScale="145" zoomScaleNormal="145" workbookViewId="0">
      <selection activeCell="C10" sqref="C10"/>
    </sheetView>
  </sheetViews>
  <sheetFormatPr defaultRowHeight="15" x14ac:dyDescent="0.25"/>
  <cols>
    <col min="2" max="2" width="64.5703125" bestFit="1" customWidth="1"/>
    <col min="3" max="3" width="17.5703125" customWidth="1"/>
    <col min="4" max="4" width="10.85546875" customWidth="1"/>
    <col min="5" max="5" width="33.28515625" customWidth="1"/>
    <col min="6" max="6" width="21.85546875" customWidth="1"/>
    <col min="7" max="7" width="19.85546875" customWidth="1"/>
    <col min="8" max="8" width="18.85546875" customWidth="1"/>
  </cols>
  <sheetData>
    <row r="1" spans="2:8" ht="18.75" x14ac:dyDescent="0.3">
      <c r="B1" s="31" t="s">
        <v>51</v>
      </c>
    </row>
    <row r="2" spans="2:8" x14ac:dyDescent="0.25">
      <c r="C2" s="7" t="s">
        <v>18</v>
      </c>
      <c r="D2" s="7" t="s">
        <v>19</v>
      </c>
      <c r="E2" s="7" t="s">
        <v>37</v>
      </c>
      <c r="F2" s="7" t="s">
        <v>38</v>
      </c>
      <c r="G2" s="7" t="s">
        <v>46</v>
      </c>
      <c r="H2" s="29">
        <v>3.4871542570283909E-2</v>
      </c>
    </row>
    <row r="3" spans="2:8" x14ac:dyDescent="0.25">
      <c r="B3" s="11" t="s">
        <v>14</v>
      </c>
      <c r="C3" s="23" t="s">
        <v>3</v>
      </c>
      <c r="D3" s="12">
        <v>1</v>
      </c>
      <c r="E3" s="7">
        <v>1871</v>
      </c>
      <c r="F3" s="7" t="str">
        <f>IF($C$12&gt;=E3,"Yes","Not included in backtest")</f>
        <v>Yes</v>
      </c>
      <c r="G3" s="7" t="s">
        <v>47</v>
      </c>
      <c r="H3" s="29">
        <v>3.9467523842824592E-2</v>
      </c>
    </row>
    <row r="4" spans="2:8" x14ac:dyDescent="0.25">
      <c r="B4" s="11" t="s">
        <v>15</v>
      </c>
      <c r="C4" s="23" t="s">
        <v>2</v>
      </c>
      <c r="D4" s="12">
        <v>0</v>
      </c>
      <c r="E4" s="7">
        <v>1970</v>
      </c>
      <c r="F4" s="7" t="str">
        <f>IF($C$12&gt;=E4,"Yes","Not included in backtest")</f>
        <v>Yes</v>
      </c>
      <c r="G4" s="7" t="s">
        <v>48</v>
      </c>
      <c r="H4" s="29">
        <v>2.4053894909690676E-2</v>
      </c>
    </row>
    <row r="5" spans="2:8" x14ac:dyDescent="0.25">
      <c r="B5" s="11" t="s">
        <v>16</v>
      </c>
      <c r="C5" s="23" t="s">
        <v>1</v>
      </c>
      <c r="D5" s="12">
        <v>0</v>
      </c>
      <c r="E5" s="7">
        <v>1871</v>
      </c>
      <c r="F5" s="7" t="str">
        <f>IF($C$12&gt;=E5,"Yes","Not included in backtest")</f>
        <v>Yes</v>
      </c>
      <c r="G5" s="7" t="s">
        <v>49</v>
      </c>
      <c r="H5" s="29">
        <v>1.6957566345621622E-2</v>
      </c>
    </row>
    <row r="6" spans="2:8" x14ac:dyDescent="0.25">
      <c r="B6" s="11" t="s">
        <v>17</v>
      </c>
      <c r="C6" s="23" t="s">
        <v>0</v>
      </c>
      <c r="D6" s="12">
        <v>0</v>
      </c>
      <c r="E6" s="7">
        <v>1978</v>
      </c>
      <c r="F6" s="7" t="str">
        <f>IF($C$12&gt;=E6,"Yes","Not included in backtest")</f>
        <v>Yes</v>
      </c>
    </row>
    <row r="8" spans="2:8" x14ac:dyDescent="0.25">
      <c r="C8" s="23" t="s">
        <v>20</v>
      </c>
      <c r="D8" s="12">
        <f>SUM(D3:D6)</f>
        <v>1</v>
      </c>
    </row>
    <row r="10" spans="2:8" ht="23.25" customHeight="1" x14ac:dyDescent="0.3">
      <c r="B10" t="s">
        <v>23</v>
      </c>
      <c r="C10" s="32">
        <v>1000</v>
      </c>
      <c r="E10" s="11" t="s">
        <v>33</v>
      </c>
      <c r="F10" s="23">
        <f>C13-C12+1</f>
        <v>25</v>
      </c>
    </row>
    <row r="11" spans="2:8" ht="21" customHeight="1" x14ac:dyDescent="0.3">
      <c r="B11" t="s">
        <v>24</v>
      </c>
      <c r="C11" s="32">
        <v>1000</v>
      </c>
      <c r="E11" s="11" t="s">
        <v>34</v>
      </c>
      <c r="F11" s="23">
        <f>C12-1871</f>
        <v>129</v>
      </c>
    </row>
    <row r="12" spans="2:8" ht="27.4" customHeight="1" x14ac:dyDescent="0.3">
      <c r="B12" t="s">
        <v>21</v>
      </c>
      <c r="C12" s="33">
        <v>2000</v>
      </c>
    </row>
    <row r="13" spans="2:8" ht="27.6" customHeight="1" x14ac:dyDescent="0.3">
      <c r="B13" t="s">
        <v>22</v>
      </c>
      <c r="C13" s="33">
        <v>2024</v>
      </c>
      <c r="E13" s="18" t="s">
        <v>35</v>
      </c>
      <c r="F13" s="15">
        <f ca="1">GEOMEAN(OFFSET('Portfolio math'!$E$3,Summary!$F$11,0,Summary!$F$10,1))-1</f>
        <v>6.896600304481737E-2</v>
      </c>
    </row>
    <row r="14" spans="2:8" ht="25.5" x14ac:dyDescent="0.25">
      <c r="E14" s="18" t="s">
        <v>36</v>
      </c>
      <c r="F14" s="15">
        <f ca="1">STDEV(OFFSET('Portfolio math'!$D$3,Summary!$F$11,0,Summary!$F$10,1))</f>
        <v>0.18335813640092058</v>
      </c>
    </row>
    <row r="15" spans="2:8" ht="25.15" customHeight="1" x14ac:dyDescent="0.25">
      <c r="B15" s="10" t="s">
        <v>25</v>
      </c>
      <c r="C15" s="16">
        <f>VLOOKUP(C13,'Portfolio math'!A:D,2,FALSE)</f>
        <v>98397.86639236036</v>
      </c>
    </row>
    <row r="16" spans="2:8" ht="27.6" customHeight="1" x14ac:dyDescent="0.25">
      <c r="B16" s="10" t="s">
        <v>28</v>
      </c>
      <c r="C16" s="8">
        <f>MIN('Portfolio math'!C:C)</f>
        <v>-17644.263108282103</v>
      </c>
      <c r="F16" s="19" t="s">
        <v>41</v>
      </c>
      <c r="G16" s="19" t="s">
        <v>43</v>
      </c>
      <c r="H16" s="19" t="s">
        <v>42</v>
      </c>
    </row>
    <row r="17" spans="2:8" ht="26.1" customHeight="1" x14ac:dyDescent="0.25">
      <c r="B17" s="10" t="s">
        <v>29</v>
      </c>
      <c r="C17" s="9">
        <f>MAX('Portfolio math'!C:C)</f>
        <v>21241.105222188038</v>
      </c>
      <c r="E17" s="19" t="s">
        <v>40</v>
      </c>
      <c r="F17" s="24" t="str">
        <f ca="1">CONCATENATE(ROUND(F13*100,1)-3*ROUND(F14*100,1)&amp;"% to "&amp;ROUND(F13*100,1)+3*ROUND(F14*100,1)&amp;"%")</f>
        <v>-48% to 61.8%</v>
      </c>
      <c r="G17" s="24" t="str">
        <f ca="1">CONCATENATE(ROUND(F13*100,1)-2*ROUND(F14*100,1)&amp;"% to "&amp;ROUND(F13*100,1)+2*ROUND(F14*100,1)&amp;"%")</f>
        <v>-29.7% to 43.5%</v>
      </c>
      <c r="H17" s="24" t="str">
        <f ca="1">CONCATENATE(ROUND(F13*100,1)-1*ROUND(F14*100,1)&amp;"% to "&amp;ROUND(F13*100,1)+1*ROUND(F14*100,1)&amp;"%")</f>
        <v>-11.4% to 25.2%</v>
      </c>
    </row>
    <row r="18" spans="2:8" ht="20.100000000000001" customHeight="1" x14ac:dyDescent="0.25">
      <c r="B18" s="10" t="s">
        <v>30</v>
      </c>
      <c r="C18" s="13">
        <f>MIN('Portfolio math'!D:D)</f>
        <v>-0.36937759999999997</v>
      </c>
    </row>
    <row r="19" spans="2:8" ht="18.600000000000001" customHeight="1" x14ac:dyDescent="0.25">
      <c r="B19" s="10" t="s">
        <v>31</v>
      </c>
      <c r="C19" s="14">
        <f>MAX('Portfolio math'!D:D)</f>
        <v>0.33449679999999998</v>
      </c>
      <c r="E19" s="20" t="s">
        <v>52</v>
      </c>
    </row>
  </sheetData>
  <conditionalFormatting sqref="D8">
    <cfRule type="cellIs" dxfId="1" priority="1" operator="equal">
      <formula>1</formula>
    </cfRule>
    <cfRule type="cellIs" dxfId="0" priority="2" operator="not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B7BF-66B1-4FD7-B123-72411169DE6F}">
  <dimension ref="A1:I162"/>
  <sheetViews>
    <sheetView zoomScale="112" zoomScaleNormal="112" workbookViewId="0">
      <pane ySplit="2" topLeftCell="A139" activePane="bottomLeft" state="frozen"/>
      <selection pane="bottomLeft" activeCell="E158" sqref="E158"/>
    </sheetView>
  </sheetViews>
  <sheetFormatPr defaultRowHeight="15" x14ac:dyDescent="0.25"/>
  <cols>
    <col min="1" max="1" width="55.7109375" customWidth="1"/>
    <col min="2" max="2" width="13.7109375" style="7" customWidth="1"/>
    <col min="3" max="3" width="19.5703125" style="7" customWidth="1"/>
    <col min="4" max="4" width="13.7109375" style="7" customWidth="1"/>
    <col min="5" max="5" width="15.42578125" style="7" customWidth="1"/>
    <col min="6" max="6" width="18.7109375" bestFit="1" customWidth="1"/>
    <col min="7" max="7" width="19.7109375" bestFit="1" customWidth="1"/>
    <col min="8" max="8" width="21.5703125" bestFit="1" customWidth="1"/>
    <col min="9" max="9" width="18.28515625" bestFit="1" customWidth="1"/>
  </cols>
  <sheetData>
    <row r="1" spans="1:9" ht="51.6" customHeight="1" x14ac:dyDescent="0.25">
      <c r="A1" s="4" t="s">
        <v>11</v>
      </c>
      <c r="B1" s="21" t="s">
        <v>7</v>
      </c>
      <c r="C1" s="21" t="s">
        <v>8</v>
      </c>
      <c r="D1" s="21" t="s">
        <v>9</v>
      </c>
      <c r="E1" s="21" t="s">
        <v>10</v>
      </c>
      <c r="F1" s="26" t="s">
        <v>44</v>
      </c>
    </row>
    <row r="2" spans="1:9" x14ac:dyDescent="0.25">
      <c r="A2" t="s">
        <v>5</v>
      </c>
      <c r="B2" s="7" t="s">
        <v>3</v>
      </c>
      <c r="C2" s="7" t="s">
        <v>2</v>
      </c>
      <c r="D2" s="7" t="s">
        <v>1</v>
      </c>
      <c r="E2" s="7" t="s">
        <v>0</v>
      </c>
      <c r="F2" s="27" t="s">
        <v>45</v>
      </c>
    </row>
    <row r="3" spans="1:9" x14ac:dyDescent="0.25">
      <c r="A3" t="s">
        <v>4</v>
      </c>
      <c r="B3" s="17">
        <v>4.0000000000000002E-4</v>
      </c>
      <c r="C3" s="17">
        <v>1.1000000000000001E-3</v>
      </c>
      <c r="D3" s="17">
        <v>5.0000000000000001E-4</v>
      </c>
      <c r="E3" s="17">
        <v>8.9999999999999998E-4</v>
      </c>
    </row>
    <row r="4" spans="1:9" x14ac:dyDescent="0.25">
      <c r="A4" t="s">
        <v>39</v>
      </c>
      <c r="B4" s="7">
        <v>1871</v>
      </c>
      <c r="C4" s="7">
        <v>1970</v>
      </c>
      <c r="D4" s="7">
        <v>1871</v>
      </c>
      <c r="E4" s="7">
        <v>1978</v>
      </c>
    </row>
    <row r="5" spans="1:9" x14ac:dyDescent="0.25">
      <c r="A5">
        <v>1871</v>
      </c>
      <c r="B5" s="22">
        <v>0.15254099575909041</v>
      </c>
      <c r="C5" s="22" t="s">
        <v>6</v>
      </c>
      <c r="D5" s="22">
        <v>2.6095342088031694E-2</v>
      </c>
      <c r="E5" s="22" t="s">
        <v>6</v>
      </c>
      <c r="F5" s="22">
        <v>1.5270384186983676E-2</v>
      </c>
      <c r="G5" s="2">
        <f>F5+1</f>
        <v>1.0152703841869837</v>
      </c>
    </row>
    <row r="6" spans="1:9" x14ac:dyDescent="0.25">
      <c r="A6">
        <v>1872</v>
      </c>
      <c r="B6" s="22">
        <v>0.11261246682627857</v>
      </c>
      <c r="C6" s="22" t="s">
        <v>6</v>
      </c>
      <c r="D6" s="22">
        <v>3.6156888074128875E-2</v>
      </c>
      <c r="E6" s="22" t="s">
        <v>6</v>
      </c>
      <c r="F6" s="22">
        <v>2.255461977153872E-2</v>
      </c>
      <c r="G6" s="2">
        <f t="shared" ref="G6:G69" si="0">F6+1</f>
        <v>1.0225546197715387</v>
      </c>
      <c r="H6" s="2"/>
      <c r="I6" s="2"/>
    </row>
    <row r="7" spans="1:9" x14ac:dyDescent="0.25">
      <c r="A7">
        <v>1873</v>
      </c>
      <c r="B7" s="22">
        <v>-2.384857794000337E-2</v>
      </c>
      <c r="C7" s="22" t="s">
        <v>6</v>
      </c>
      <c r="D7" s="22">
        <v>8.1534277056479199E-2</v>
      </c>
      <c r="E7" s="22" t="s">
        <v>6</v>
      </c>
      <c r="F7" s="22">
        <v>-4.4120518953644439E-2</v>
      </c>
      <c r="G7" s="2">
        <f t="shared" si="0"/>
        <v>0.95587948104635556</v>
      </c>
      <c r="H7" s="2"/>
      <c r="I7" s="2"/>
    </row>
    <row r="8" spans="1:9" x14ac:dyDescent="0.25">
      <c r="A8">
        <v>1874</v>
      </c>
      <c r="B8" s="22">
        <v>4.4603333016180691E-2</v>
      </c>
      <c r="C8" s="22" t="s">
        <v>6</v>
      </c>
      <c r="D8" s="22">
        <v>9.7301500992824641E-2</v>
      </c>
      <c r="E8" s="22" t="s">
        <v>6</v>
      </c>
      <c r="F8" s="22">
        <v>-6.9225660883558193E-2</v>
      </c>
      <c r="G8" s="2">
        <f t="shared" si="0"/>
        <v>0.93077433911644181</v>
      </c>
      <c r="H8" s="2"/>
      <c r="I8" s="2"/>
    </row>
    <row r="9" spans="1:9" x14ac:dyDescent="0.25">
      <c r="A9">
        <v>1875</v>
      </c>
      <c r="B9" s="22">
        <v>4.7992360475070515E-2</v>
      </c>
      <c r="C9" s="22" t="s">
        <v>6</v>
      </c>
      <c r="D9" s="22">
        <v>5.6817505273382758E-2</v>
      </c>
      <c r="E9" s="22" t="s">
        <v>6</v>
      </c>
      <c r="F9" s="22">
        <v>-5.785600553686554E-2</v>
      </c>
      <c r="G9" s="2">
        <f t="shared" si="0"/>
        <v>0.94214399446313446</v>
      </c>
      <c r="H9" s="2"/>
      <c r="I9" s="2"/>
    </row>
    <row r="10" spans="1:9" x14ac:dyDescent="0.25">
      <c r="A10">
        <v>1876</v>
      </c>
      <c r="B10" s="22">
        <v>-0.13697813106493964</v>
      </c>
      <c r="C10" s="22" t="s">
        <v>6</v>
      </c>
      <c r="D10" s="22">
        <v>5.3711260088039538E-2</v>
      </c>
      <c r="E10" s="22" t="s">
        <v>6</v>
      </c>
      <c r="F10" s="22">
        <v>8.7737373318306222E-3</v>
      </c>
      <c r="G10" s="2">
        <f t="shared" si="0"/>
        <v>1.0087737373318306</v>
      </c>
      <c r="H10" s="2"/>
      <c r="I10" s="2"/>
    </row>
    <row r="11" spans="1:9" x14ac:dyDescent="0.25">
      <c r="A11">
        <v>1877</v>
      </c>
      <c r="B11" s="22">
        <v>-3.1340638598919217E-2</v>
      </c>
      <c r="C11" s="22" t="s">
        <v>6</v>
      </c>
      <c r="D11" s="22">
        <v>4.8686726452457536E-2</v>
      </c>
      <c r="E11" s="22" t="s">
        <v>6</v>
      </c>
      <c r="F11" s="22">
        <v>-0.15652452900544145</v>
      </c>
      <c r="G11" s="2">
        <f t="shared" si="0"/>
        <v>0.84347547099455855</v>
      </c>
      <c r="H11" s="2"/>
      <c r="I11" s="2"/>
    </row>
    <row r="12" spans="1:9" x14ac:dyDescent="0.25">
      <c r="A12">
        <v>1878</v>
      </c>
      <c r="B12" s="22">
        <v>0.15630564901445668</v>
      </c>
      <c r="C12" s="22" t="s">
        <v>6</v>
      </c>
      <c r="D12" s="22">
        <v>5.715585933064371E-2</v>
      </c>
      <c r="E12" s="22" t="s">
        <v>6</v>
      </c>
      <c r="F12" s="22">
        <v>-0.10308817794189086</v>
      </c>
      <c r="G12" s="2">
        <f t="shared" si="0"/>
        <v>0.89691182205810915</v>
      </c>
      <c r="H12" s="2"/>
      <c r="I12" s="2"/>
    </row>
    <row r="13" spans="1:9" x14ac:dyDescent="0.25">
      <c r="A13">
        <v>1879</v>
      </c>
      <c r="B13" s="22">
        <v>0.48216659023735486</v>
      </c>
      <c r="C13" s="22" t="s">
        <v>6</v>
      </c>
      <c r="D13" s="22">
        <v>3.2117685594822983E-2</v>
      </c>
      <c r="E13" s="22" t="s">
        <v>6</v>
      </c>
      <c r="F13" s="22">
        <v>0.20689993389813988</v>
      </c>
      <c r="G13" s="2">
        <f t="shared" si="0"/>
        <v>1.2068999338981399</v>
      </c>
      <c r="H13" s="2"/>
      <c r="I13" s="2"/>
    </row>
    <row r="14" spans="1:9" x14ac:dyDescent="0.25">
      <c r="A14">
        <v>1880</v>
      </c>
      <c r="B14" s="22">
        <v>0.26146626699137826</v>
      </c>
      <c r="C14" s="22" t="s">
        <v>6</v>
      </c>
      <c r="D14" s="22">
        <v>5.3020478638681763E-2</v>
      </c>
      <c r="E14" s="22" t="s">
        <v>6</v>
      </c>
      <c r="F14" s="22">
        <v>-5.714633707917538E-2</v>
      </c>
      <c r="G14" s="2">
        <f t="shared" si="0"/>
        <v>0.94285366292082462</v>
      </c>
      <c r="H14" s="2"/>
      <c r="I14" s="2"/>
    </row>
    <row r="15" spans="1:9" x14ac:dyDescent="0.25">
      <c r="A15">
        <v>1881</v>
      </c>
      <c r="B15" s="22">
        <v>7.668208933986639E-3</v>
      </c>
      <c r="C15" s="22" t="s">
        <v>6</v>
      </c>
      <c r="D15" s="22">
        <v>2.9282439927144129E-2</v>
      </c>
      <c r="E15" s="22" t="s">
        <v>6</v>
      </c>
      <c r="F15" s="22">
        <v>8.0807546129327612E-2</v>
      </c>
      <c r="G15" s="2">
        <f t="shared" si="0"/>
        <v>1.0808075461293276</v>
      </c>
      <c r="H15" s="2"/>
      <c r="I15" s="2"/>
    </row>
    <row r="16" spans="1:9" x14ac:dyDescent="0.25">
      <c r="A16">
        <v>1882</v>
      </c>
      <c r="B16" s="22">
        <v>3.5025337500472362E-2</v>
      </c>
      <c r="C16" s="22" t="s">
        <v>6</v>
      </c>
      <c r="D16" s="22">
        <v>3.2264347058470914E-2</v>
      </c>
      <c r="E16" s="22" t="s">
        <v>6</v>
      </c>
      <c r="F16" s="22">
        <v>-1.8687481459799038E-2</v>
      </c>
      <c r="G16" s="2">
        <f t="shared" si="0"/>
        <v>0.98131251854020096</v>
      </c>
      <c r="H16" s="2"/>
      <c r="I16" s="2"/>
    </row>
    <row r="17" spans="1:9" x14ac:dyDescent="0.25">
      <c r="A17">
        <v>1883</v>
      </c>
      <c r="B17" s="22">
        <v>-5.1960966522943595E-2</v>
      </c>
      <c r="C17" s="22" t="s">
        <v>6</v>
      </c>
      <c r="D17" s="22">
        <v>2.9131852825278193E-2</v>
      </c>
      <c r="E17" s="22" t="s">
        <v>6</v>
      </c>
      <c r="F17" s="22">
        <v>-7.619780870915327E-2</v>
      </c>
      <c r="G17" s="2">
        <f t="shared" si="0"/>
        <v>0.92380219129084673</v>
      </c>
      <c r="H17" s="2"/>
      <c r="I17" s="2"/>
    </row>
    <row r="18" spans="1:9" x14ac:dyDescent="0.25">
      <c r="A18">
        <v>1884</v>
      </c>
      <c r="B18" s="22">
        <v>-0.12184963213663032</v>
      </c>
      <c r="C18" s="22" t="s">
        <v>6</v>
      </c>
      <c r="D18" s="22">
        <v>6.2585911367969788E-2</v>
      </c>
      <c r="E18" s="22" t="s">
        <v>6</v>
      </c>
      <c r="F18" s="22">
        <v>-0.10308817794189086</v>
      </c>
      <c r="G18" s="2">
        <f t="shared" si="0"/>
        <v>0.89691182205810915</v>
      </c>
      <c r="H18" s="2"/>
      <c r="I18" s="2"/>
    </row>
    <row r="19" spans="1:9" x14ac:dyDescent="0.25">
      <c r="A19">
        <v>1885</v>
      </c>
      <c r="B19" s="22">
        <v>0.28222515271073317</v>
      </c>
      <c r="C19" s="22" t="s">
        <v>6</v>
      </c>
      <c r="D19" s="22">
        <v>3.7433159238362997E-2</v>
      </c>
      <c r="E19" s="22" t="s">
        <v>6</v>
      </c>
      <c r="F19" s="22">
        <v>-3.4483964605876771E-2</v>
      </c>
      <c r="G19" s="2">
        <f t="shared" si="0"/>
        <v>0.96551603539412323</v>
      </c>
      <c r="H19" s="2"/>
      <c r="I19" s="2"/>
    </row>
    <row r="20" spans="1:9" x14ac:dyDescent="0.25">
      <c r="A20">
        <v>1886</v>
      </c>
      <c r="B20" s="22">
        <v>0.11482526002058657</v>
      </c>
      <c r="C20" s="22" t="s">
        <v>6</v>
      </c>
      <c r="D20" s="22">
        <v>-4.3499728486816819E-3</v>
      </c>
      <c r="E20" s="22" t="s">
        <v>6</v>
      </c>
      <c r="F20" s="22">
        <v>0</v>
      </c>
      <c r="G20" s="2">
        <f t="shared" si="0"/>
        <v>1</v>
      </c>
      <c r="H20" s="2"/>
      <c r="I20" s="2"/>
    </row>
    <row r="21" spans="1:9" x14ac:dyDescent="0.25">
      <c r="A21">
        <v>1887</v>
      </c>
      <c r="B21" s="22">
        <v>-3.977261224966085E-3</v>
      </c>
      <c r="C21" s="22" t="s">
        <v>6</v>
      </c>
      <c r="D21" s="22">
        <v>4.7782880455775348E-2</v>
      </c>
      <c r="E21" s="22" t="s">
        <v>6</v>
      </c>
      <c r="F21" s="22">
        <v>4.7622803647056289E-2</v>
      </c>
      <c r="G21" s="2">
        <f t="shared" si="0"/>
        <v>1.0476228036470563</v>
      </c>
      <c r="H21" s="2"/>
      <c r="I21" s="2"/>
    </row>
    <row r="22" spans="1:9" x14ac:dyDescent="0.25">
      <c r="A22">
        <v>1888</v>
      </c>
      <c r="B22" s="22">
        <v>2.9691658420208031E-2</v>
      </c>
      <c r="C22" s="22" t="s">
        <v>6</v>
      </c>
      <c r="D22" s="22">
        <v>4.7189204906269676E-2</v>
      </c>
      <c r="E22" s="22" t="s">
        <v>6</v>
      </c>
      <c r="F22" s="22">
        <v>-4.545796777358091E-2</v>
      </c>
      <c r="G22" s="2">
        <f t="shared" si="0"/>
        <v>0.95454203222641909</v>
      </c>
      <c r="H22" s="2"/>
      <c r="I22" s="2"/>
    </row>
    <row r="23" spans="1:9" x14ac:dyDescent="0.25">
      <c r="A23">
        <v>1889</v>
      </c>
      <c r="B23" s="22">
        <v>6.8208198598298048E-2</v>
      </c>
      <c r="C23" s="22" t="s">
        <v>6</v>
      </c>
      <c r="D23" s="22">
        <v>2.0517699493139332E-2</v>
      </c>
      <c r="E23" s="22" t="s">
        <v>6</v>
      </c>
      <c r="F23" s="22">
        <v>-4.7618762222883859E-2</v>
      </c>
      <c r="G23" s="2">
        <f t="shared" si="0"/>
        <v>0.95238123777711614</v>
      </c>
      <c r="H23" s="2"/>
      <c r="I23" s="2"/>
    </row>
    <row r="24" spans="1:9" x14ac:dyDescent="0.25">
      <c r="A24">
        <v>1890</v>
      </c>
      <c r="B24" s="22">
        <v>-5.9794441684986821E-2</v>
      </c>
      <c r="C24" s="22" t="s">
        <v>6</v>
      </c>
      <c r="D24" s="22">
        <v>1.6370464005508716E-2</v>
      </c>
      <c r="E24" s="22" t="s">
        <v>6</v>
      </c>
      <c r="F24" s="22">
        <v>2.4999842675411887E-2</v>
      </c>
      <c r="G24" s="2">
        <f t="shared" si="0"/>
        <v>1.0249998426754119</v>
      </c>
      <c r="H24" s="2"/>
      <c r="I24" s="2"/>
    </row>
    <row r="25" spans="1:9" x14ac:dyDescent="0.25">
      <c r="A25">
        <v>1891</v>
      </c>
      <c r="B25" s="22">
        <v>0.18322917667331851</v>
      </c>
      <c r="C25" s="22" t="s">
        <v>6</v>
      </c>
      <c r="D25" s="22">
        <v>7.1654827875255414E-2</v>
      </c>
      <c r="E25" s="22" t="s">
        <v>6</v>
      </c>
      <c r="F25" s="22">
        <v>-6.0975754498046812E-2</v>
      </c>
      <c r="G25" s="2">
        <f t="shared" si="0"/>
        <v>0.93902424550195318</v>
      </c>
      <c r="H25" s="2"/>
      <c r="I25" s="2"/>
    </row>
    <row r="26" spans="1:9" x14ac:dyDescent="0.25">
      <c r="A26">
        <v>1892</v>
      </c>
      <c r="B26" s="22">
        <v>6.1221678760443286E-2</v>
      </c>
      <c r="C26" s="22" t="s">
        <v>6</v>
      </c>
      <c r="D26" s="22">
        <v>-4.747508337050433E-2</v>
      </c>
      <c r="E26" s="22" t="s">
        <v>6</v>
      </c>
      <c r="F26" s="22">
        <v>7.792271714961263E-2</v>
      </c>
      <c r="G26" s="2">
        <f t="shared" si="0"/>
        <v>1.0779227171496126</v>
      </c>
      <c r="H26" s="2"/>
      <c r="I26" s="2"/>
    </row>
    <row r="27" spans="1:9" x14ac:dyDescent="0.25">
      <c r="A27">
        <v>1893</v>
      </c>
      <c r="B27" s="22">
        <v>-0.18552211324822612</v>
      </c>
      <c r="C27" s="22" t="s">
        <v>6</v>
      </c>
      <c r="D27" s="22">
        <v>0.1313726295003009</v>
      </c>
      <c r="E27" s="22" t="s">
        <v>6</v>
      </c>
      <c r="F27" s="22">
        <v>-0.13253077452785111</v>
      </c>
      <c r="G27" s="2">
        <f t="shared" si="0"/>
        <v>0.86746922547214889</v>
      </c>
      <c r="H27" s="2"/>
      <c r="I27" s="2"/>
    </row>
    <row r="28" spans="1:9" x14ac:dyDescent="0.25">
      <c r="A28">
        <v>1894</v>
      </c>
      <c r="B28" s="22">
        <v>3.1964057726590209E-2</v>
      </c>
      <c r="C28" s="22" t="s">
        <v>6</v>
      </c>
      <c r="D28" s="22">
        <v>4.7699124088013974E-2</v>
      </c>
      <c r="E28" s="22" t="s">
        <v>6</v>
      </c>
      <c r="F28" s="22">
        <v>-4.1665832783919561E-2</v>
      </c>
      <c r="G28" s="2">
        <f t="shared" si="0"/>
        <v>0.95833416721608045</v>
      </c>
      <c r="H28" s="2"/>
      <c r="I28" s="2"/>
    </row>
    <row r="29" spans="1:9" x14ac:dyDescent="0.25">
      <c r="A29">
        <v>1895</v>
      </c>
      <c r="B29" s="22">
        <v>4.8944642206792753E-2</v>
      </c>
      <c r="C29" s="22" t="s">
        <v>6</v>
      </c>
      <c r="D29" s="22">
        <v>-1.6465255821638124E-2</v>
      </c>
      <c r="E29" s="22" t="s">
        <v>6</v>
      </c>
      <c r="F29" s="22">
        <v>1.4492039697961978E-2</v>
      </c>
      <c r="G29" s="2">
        <f t="shared" si="0"/>
        <v>1.014492039697962</v>
      </c>
      <c r="H29" s="2"/>
      <c r="I29" s="2"/>
    </row>
    <row r="30" spans="1:9" x14ac:dyDescent="0.25">
      <c r="A30">
        <v>1896</v>
      </c>
      <c r="B30" s="22">
        <v>3.0004358768917924E-2</v>
      </c>
      <c r="C30" s="22" t="s">
        <v>6</v>
      </c>
      <c r="D30" s="22">
        <v>8.1969019566576054E-2</v>
      </c>
      <c r="E30" s="22" t="s">
        <v>6</v>
      </c>
      <c r="F30" s="22">
        <v>-2.8571257405227812E-2</v>
      </c>
      <c r="G30" s="2">
        <f t="shared" si="0"/>
        <v>0.97142874259477219</v>
      </c>
      <c r="H30" s="2"/>
      <c r="I30" s="2"/>
    </row>
    <row r="31" spans="1:9" x14ac:dyDescent="0.25">
      <c r="A31">
        <v>1897</v>
      </c>
      <c r="B31" s="22">
        <v>0.19837580657222073</v>
      </c>
      <c r="C31" s="22" t="s">
        <v>6</v>
      </c>
      <c r="D31" s="22">
        <v>3.2796162797385973E-2</v>
      </c>
      <c r="E31" s="22" t="s">
        <v>6</v>
      </c>
      <c r="F31" s="22">
        <v>2.9411583323045942E-2</v>
      </c>
      <c r="G31" s="2">
        <f t="shared" si="0"/>
        <v>1.0294115833230459</v>
      </c>
      <c r="H31" s="2"/>
      <c r="I31" s="2"/>
    </row>
    <row r="32" spans="1:9" x14ac:dyDescent="0.25">
      <c r="A32">
        <v>1898</v>
      </c>
      <c r="B32" s="22">
        <v>0.28608612532618266</v>
      </c>
      <c r="C32" s="22" t="s">
        <v>6</v>
      </c>
      <c r="D32" s="22">
        <v>4.3284117784053236E-2</v>
      </c>
      <c r="E32" s="22" t="s">
        <v>6</v>
      </c>
      <c r="F32" s="22">
        <v>1.4286236793063845E-2</v>
      </c>
      <c r="G32" s="2">
        <f t="shared" si="0"/>
        <v>1.0142862367930638</v>
      </c>
      <c r="H32" s="2"/>
      <c r="I32" s="2"/>
    </row>
    <row r="33" spans="1:9" x14ac:dyDescent="0.25">
      <c r="A33">
        <v>1899</v>
      </c>
      <c r="B33" s="22">
        <v>3.7378018143020782E-2</v>
      </c>
      <c r="C33" s="22" t="s">
        <v>6</v>
      </c>
      <c r="D33" s="22">
        <v>5.7248353882461767E-3</v>
      </c>
      <c r="E33" s="22" t="s">
        <v>6</v>
      </c>
      <c r="F33" s="22">
        <v>0.16901416915574585</v>
      </c>
      <c r="G33" s="2">
        <f t="shared" si="0"/>
        <v>1.1690141691557459</v>
      </c>
      <c r="H33" s="2"/>
      <c r="I33" s="2"/>
    </row>
    <row r="34" spans="1:9" x14ac:dyDescent="0.25">
      <c r="A34">
        <v>1900</v>
      </c>
      <c r="B34" s="22">
        <v>0.20750761065655629</v>
      </c>
      <c r="C34" s="22" t="s">
        <v>6</v>
      </c>
      <c r="D34" s="22">
        <v>3.7157007817228305E-2</v>
      </c>
      <c r="E34" s="22" t="s">
        <v>6</v>
      </c>
      <c r="F34" s="22">
        <v>-2.4097252721321683E-2</v>
      </c>
      <c r="G34" s="2">
        <f t="shared" si="0"/>
        <v>0.97590274727867832</v>
      </c>
      <c r="H34" s="2"/>
      <c r="I34" s="2"/>
    </row>
    <row r="35" spans="1:9" x14ac:dyDescent="0.25">
      <c r="A35">
        <v>1901</v>
      </c>
      <c r="B35" s="22">
        <v>0.19310756991131783</v>
      </c>
      <c r="C35" s="22" t="s">
        <v>6</v>
      </c>
      <c r="D35" s="22">
        <v>1.9487224672225818E-2</v>
      </c>
      <c r="E35" s="22" t="s">
        <v>6</v>
      </c>
      <c r="F35" s="22">
        <v>2.4692268557002572E-2</v>
      </c>
      <c r="G35" s="2">
        <f t="shared" si="0"/>
        <v>1.0246922685570026</v>
      </c>
      <c r="H35" s="2"/>
      <c r="I35" s="2"/>
    </row>
    <row r="36" spans="1:9" x14ac:dyDescent="0.25">
      <c r="A36">
        <v>1902</v>
      </c>
      <c r="B36" s="22">
        <v>8.1998916787433734E-2</v>
      </c>
      <c r="C36" s="22" t="s">
        <v>6</v>
      </c>
      <c r="D36" s="22">
        <v>1.2573758786778386E-2</v>
      </c>
      <c r="E36" s="22" t="s">
        <v>6</v>
      </c>
      <c r="F36" s="22">
        <v>9.6385921140000441E-2</v>
      </c>
      <c r="G36" s="2">
        <f t="shared" si="0"/>
        <v>1.0963859211400004</v>
      </c>
      <c r="H36" s="2"/>
      <c r="I36" s="2"/>
    </row>
    <row r="37" spans="1:9" x14ac:dyDescent="0.25">
      <c r="A37">
        <v>1903</v>
      </c>
      <c r="B37" s="22">
        <v>-0.16919246341174385</v>
      </c>
      <c r="C37" s="22" t="s">
        <v>6</v>
      </c>
      <c r="D37" s="22">
        <v>4.8942705599687587E-2</v>
      </c>
      <c r="E37" s="22" t="s">
        <v>6</v>
      </c>
      <c r="F37" s="22">
        <v>-4.3955739603323336E-2</v>
      </c>
      <c r="G37" s="2">
        <f t="shared" si="0"/>
        <v>0.95604426039667667</v>
      </c>
      <c r="H37" s="2"/>
      <c r="I37" s="2"/>
    </row>
    <row r="38" spans="1:9" x14ac:dyDescent="0.25">
      <c r="A38">
        <v>1904</v>
      </c>
      <c r="B38" s="22">
        <v>0.30755405785194145</v>
      </c>
      <c r="C38" s="22" t="s">
        <v>6</v>
      </c>
      <c r="D38" s="22">
        <v>3.3482178686932103E-2</v>
      </c>
      <c r="E38" s="22" t="s">
        <v>6</v>
      </c>
      <c r="F38" s="22">
        <v>2.2983446580251199E-2</v>
      </c>
      <c r="G38" s="2">
        <f t="shared" si="0"/>
        <v>1.0229834465802512</v>
      </c>
      <c r="H38" s="2"/>
      <c r="I38" s="2"/>
    </row>
    <row r="39" spans="1:9" x14ac:dyDescent="0.25">
      <c r="A39">
        <v>1905</v>
      </c>
      <c r="B39" s="22">
        <v>0.20927283084820028</v>
      </c>
      <c r="C39" s="22" t="s">
        <v>6</v>
      </c>
      <c r="D39" s="22">
        <v>1.1638871101756428E-2</v>
      </c>
      <c r="E39" s="22" t="s">
        <v>6</v>
      </c>
      <c r="F39" s="22">
        <v>0</v>
      </c>
      <c r="G39" s="2">
        <f t="shared" si="0"/>
        <v>1</v>
      </c>
      <c r="H39" s="2"/>
      <c r="I39" s="2"/>
    </row>
    <row r="40" spans="1:9" x14ac:dyDescent="0.25">
      <c r="A40">
        <v>1906</v>
      </c>
      <c r="B40" s="22">
        <v>8.7077501831784518E-3</v>
      </c>
      <c r="C40" s="22" t="s">
        <v>6</v>
      </c>
      <c r="D40" s="22">
        <v>1.1808946631443339E-2</v>
      </c>
      <c r="E40" s="22" t="s">
        <v>6</v>
      </c>
      <c r="F40" s="22">
        <v>4.4943716993183447E-2</v>
      </c>
      <c r="G40" s="2">
        <f t="shared" si="0"/>
        <v>1.0449437169931834</v>
      </c>
      <c r="H40" s="2"/>
      <c r="I40" s="2"/>
    </row>
    <row r="41" spans="1:9" x14ac:dyDescent="0.25">
      <c r="A41">
        <v>1907</v>
      </c>
      <c r="B41" s="22">
        <v>-0.23751377945353494</v>
      </c>
      <c r="C41" s="22" t="s">
        <v>6</v>
      </c>
      <c r="D41" s="22">
        <v>4.4729772758108209E-2</v>
      </c>
      <c r="E41" s="22" t="s">
        <v>6</v>
      </c>
      <c r="F41" s="22">
        <v>-2.1500752030644277E-2</v>
      </c>
      <c r="G41" s="2">
        <f t="shared" si="0"/>
        <v>0.97849924796935572</v>
      </c>
      <c r="H41" s="2"/>
      <c r="I41" s="2"/>
    </row>
    <row r="42" spans="1:9" x14ac:dyDescent="0.25">
      <c r="A42">
        <v>1908</v>
      </c>
      <c r="B42" s="22">
        <v>0.38009117017197835</v>
      </c>
      <c r="C42" s="22" t="s">
        <v>6</v>
      </c>
      <c r="D42" s="22">
        <v>7.0737539031949723E-2</v>
      </c>
      <c r="E42" s="22" t="s">
        <v>6</v>
      </c>
      <c r="F42" s="22">
        <v>3.2964465895252815E-2</v>
      </c>
      <c r="G42" s="2">
        <f t="shared" si="0"/>
        <v>1.0329644658952528</v>
      </c>
      <c r="H42" s="2"/>
      <c r="I42" s="2"/>
    </row>
    <row r="43" spans="1:9" x14ac:dyDescent="0.25">
      <c r="A43">
        <v>1909</v>
      </c>
      <c r="B43" s="22">
        <v>0.16052456847389365</v>
      </c>
      <c r="C43" s="22" t="s">
        <v>6</v>
      </c>
      <c r="D43" s="22">
        <v>4.3639734637849811E-3</v>
      </c>
      <c r="E43" s="22" t="s">
        <v>6</v>
      </c>
      <c r="F43" s="22">
        <v>0.10638702365998487</v>
      </c>
      <c r="G43" s="2">
        <f t="shared" si="0"/>
        <v>1.1063870236599849</v>
      </c>
      <c r="H43" s="2"/>
      <c r="I43" s="2"/>
    </row>
    <row r="44" spans="1:9" x14ac:dyDescent="0.25">
      <c r="A44">
        <v>1910</v>
      </c>
      <c r="B44" s="22">
        <v>-3.4081045266785216E-2</v>
      </c>
      <c r="C44" s="22" t="s">
        <v>6</v>
      </c>
      <c r="D44" s="22">
        <v>5.8383597458407356E-2</v>
      </c>
      <c r="E44" s="22" t="s">
        <v>6</v>
      </c>
      <c r="F44" s="22">
        <v>-6.7313276717065107E-2</v>
      </c>
      <c r="G44" s="2">
        <f t="shared" si="0"/>
        <v>0.93268672328293489</v>
      </c>
      <c r="H44" s="2"/>
      <c r="I44" s="2"/>
    </row>
    <row r="45" spans="1:9" x14ac:dyDescent="0.25">
      <c r="A45">
        <v>1911</v>
      </c>
      <c r="B45" s="22">
        <v>3.4073653734825286E-2</v>
      </c>
      <c r="C45" s="22" t="s">
        <v>6</v>
      </c>
      <c r="D45" s="22">
        <v>3.2092395536098793E-2</v>
      </c>
      <c r="E45" s="22" t="s">
        <v>6</v>
      </c>
      <c r="F45" s="22">
        <v>-1.0302674176096649E-2</v>
      </c>
      <c r="G45" s="2">
        <f t="shared" si="0"/>
        <v>0.98969732582390335</v>
      </c>
      <c r="H45" s="2"/>
      <c r="I45" s="2"/>
    </row>
    <row r="46" spans="1:9" x14ac:dyDescent="0.25">
      <c r="A46">
        <v>1912</v>
      </c>
      <c r="B46" s="22">
        <v>7.1869204166798345E-2</v>
      </c>
      <c r="C46" s="22" t="s">
        <v>6</v>
      </c>
      <c r="D46" s="22">
        <v>4.6118693591303637E-3</v>
      </c>
      <c r="E46" s="22" t="s">
        <v>6</v>
      </c>
      <c r="F46" s="22">
        <v>7.2913798492556081E-2</v>
      </c>
      <c r="G46" s="2">
        <f t="shared" si="0"/>
        <v>1.0729137984925561</v>
      </c>
      <c r="H46" s="2"/>
      <c r="I46" s="2"/>
    </row>
    <row r="47" spans="1:9" x14ac:dyDescent="0.25">
      <c r="A47">
        <v>1913</v>
      </c>
      <c r="B47" s="22">
        <v>-4.8717492284994612E-2</v>
      </c>
      <c r="C47" s="22" t="s">
        <v>6</v>
      </c>
      <c r="D47" s="22">
        <v>6.9168671836890516E-2</v>
      </c>
      <c r="E47" s="22" t="s">
        <v>6</v>
      </c>
      <c r="F47" s="22">
        <v>2.0408163265306145E-2</v>
      </c>
      <c r="G47" s="2">
        <f t="shared" si="0"/>
        <v>1.0204081632653061</v>
      </c>
      <c r="H47" s="2"/>
      <c r="I47" s="2"/>
    </row>
    <row r="48" spans="1:9" x14ac:dyDescent="0.25">
      <c r="A48">
        <v>1914</v>
      </c>
      <c r="B48" s="22">
        <v>-5.6472465668732652E-2</v>
      </c>
      <c r="C48" s="22" t="s">
        <v>6</v>
      </c>
      <c r="D48" s="22">
        <v>5.6330677429662385E-2</v>
      </c>
      <c r="E48" s="22" t="s">
        <v>6</v>
      </c>
      <c r="F48" s="22">
        <v>1.0000000000000009E-2</v>
      </c>
      <c r="G48" s="2">
        <f t="shared" si="0"/>
        <v>1.01</v>
      </c>
      <c r="H48" s="2"/>
      <c r="I48" s="2"/>
    </row>
    <row r="49" spans="1:9" x14ac:dyDescent="0.25">
      <c r="A49">
        <v>1915</v>
      </c>
      <c r="B49" s="22">
        <v>0.3039886501144386</v>
      </c>
      <c r="C49" s="22" t="s">
        <v>6</v>
      </c>
      <c r="D49" s="22">
        <v>4.7799139152452895E-2</v>
      </c>
      <c r="E49" s="22" t="s">
        <v>6</v>
      </c>
      <c r="F49" s="22">
        <v>2.9702970297029729E-2</v>
      </c>
      <c r="G49" s="2">
        <f t="shared" si="0"/>
        <v>1.0297029702970297</v>
      </c>
      <c r="H49" s="2"/>
      <c r="I49" s="2"/>
    </row>
    <row r="50" spans="1:9" x14ac:dyDescent="0.25">
      <c r="A50">
        <v>1916</v>
      </c>
      <c r="B50" s="22">
        <v>8.5226991108482586E-2</v>
      </c>
      <c r="C50" s="22" t="s">
        <v>6</v>
      </c>
      <c r="D50" s="22">
        <v>2.4527956000759198E-2</v>
      </c>
      <c r="E50" s="22" t="s">
        <v>6</v>
      </c>
      <c r="F50" s="22">
        <v>0.125</v>
      </c>
      <c r="G50" s="2">
        <f t="shared" si="0"/>
        <v>1.125</v>
      </c>
      <c r="H50" s="2"/>
      <c r="I50" s="2"/>
    </row>
    <row r="51" spans="1:9" x14ac:dyDescent="0.25">
      <c r="A51">
        <v>1917</v>
      </c>
      <c r="B51" s="22">
        <v>-0.17465773643127411</v>
      </c>
      <c r="C51" s="22" t="s">
        <v>6</v>
      </c>
      <c r="D51" s="22">
        <v>2.448454544287521E-3</v>
      </c>
      <c r="E51" s="22" t="s">
        <v>6</v>
      </c>
      <c r="F51" s="22">
        <v>0.19658119658119655</v>
      </c>
      <c r="G51" s="2">
        <f t="shared" si="0"/>
        <v>1.1965811965811965</v>
      </c>
      <c r="H51" s="2"/>
      <c r="I51" s="2"/>
    </row>
    <row r="52" spans="1:9" x14ac:dyDescent="0.25">
      <c r="A52">
        <v>1918</v>
      </c>
      <c r="B52" s="22">
        <v>0.16718980306904585</v>
      </c>
      <c r="C52" s="22" t="s">
        <v>6</v>
      </c>
      <c r="D52" s="22">
        <v>5.3277552504954466E-2</v>
      </c>
      <c r="E52" s="22" t="s">
        <v>6</v>
      </c>
      <c r="F52" s="22">
        <v>0.1785714285714286</v>
      </c>
      <c r="G52" s="2">
        <f t="shared" si="0"/>
        <v>1.1785714285714286</v>
      </c>
      <c r="H52" s="2"/>
      <c r="I52" s="2"/>
    </row>
    <row r="53" spans="1:9" x14ac:dyDescent="0.25">
      <c r="A53">
        <v>1919</v>
      </c>
      <c r="B53" s="22">
        <v>0.19168972228688747</v>
      </c>
      <c r="C53" s="22" t="s">
        <v>6</v>
      </c>
      <c r="D53" s="22">
        <v>1.29690074385384E-3</v>
      </c>
      <c r="E53" s="22" t="s">
        <v>6</v>
      </c>
      <c r="F53" s="22">
        <v>0.16969696969696968</v>
      </c>
      <c r="G53" s="2">
        <f t="shared" si="0"/>
        <v>1.1696969696969697</v>
      </c>
      <c r="H53" s="2"/>
      <c r="I53" s="2"/>
    </row>
    <row r="54" spans="1:9" x14ac:dyDescent="0.25">
      <c r="A54">
        <v>1920</v>
      </c>
      <c r="B54" s="22">
        <v>-0.1372393075515343</v>
      </c>
      <c r="C54" s="22" t="s">
        <v>6</v>
      </c>
      <c r="D54" s="22">
        <v>4.1648151698457266E-2</v>
      </c>
      <c r="E54" s="22" t="s">
        <v>6</v>
      </c>
      <c r="F54" s="22">
        <v>-1.5544041450777257E-2</v>
      </c>
      <c r="G54" s="2">
        <f t="shared" si="0"/>
        <v>0.98445595854922274</v>
      </c>
      <c r="H54" s="2"/>
      <c r="I54" s="2"/>
    </row>
    <row r="55" spans="1:9" x14ac:dyDescent="0.25">
      <c r="A55">
        <v>1921</v>
      </c>
      <c r="B55" s="22">
        <v>9.0894681903843672E-2</v>
      </c>
      <c r="C55" s="22" t="s">
        <v>6</v>
      </c>
      <c r="D55" s="22">
        <v>0.12228170800697538</v>
      </c>
      <c r="E55" s="22" t="s">
        <v>6</v>
      </c>
      <c r="F55" s="22">
        <v>-0.11052631578947381</v>
      </c>
      <c r="G55" s="2">
        <f t="shared" si="0"/>
        <v>0.88947368421052619</v>
      </c>
      <c r="H55" s="2"/>
      <c r="I55" s="2"/>
    </row>
    <row r="56" spans="1:9" x14ac:dyDescent="0.25">
      <c r="A56">
        <v>1922</v>
      </c>
      <c r="B56" s="22">
        <v>0.2882389613445287</v>
      </c>
      <c r="C56" s="22" t="s">
        <v>6</v>
      </c>
      <c r="D56" s="22">
        <v>3.3875710987453636E-2</v>
      </c>
      <c r="E56" s="22" t="s">
        <v>6</v>
      </c>
      <c r="F56" s="22">
        <v>-5.9171597633135287E-3</v>
      </c>
      <c r="G56" s="2">
        <f t="shared" si="0"/>
        <v>0.99408284023668647</v>
      </c>
      <c r="H56" s="2"/>
      <c r="I56" s="2"/>
    </row>
    <row r="57" spans="1:9" x14ac:dyDescent="0.25">
      <c r="A57">
        <v>1923</v>
      </c>
      <c r="B57" s="22">
        <v>5.1215092129445687E-2</v>
      </c>
      <c r="C57" s="22" t="s">
        <v>6</v>
      </c>
      <c r="D57" s="22">
        <v>6.1849258270386523E-2</v>
      </c>
      <c r="E57" s="22" t="s">
        <v>6</v>
      </c>
      <c r="F57" s="22">
        <v>2.9761904761904656E-2</v>
      </c>
      <c r="G57" s="2">
        <f t="shared" si="0"/>
        <v>1.0297619047619047</v>
      </c>
      <c r="H57" s="2"/>
      <c r="I57" s="2"/>
    </row>
    <row r="58" spans="1:9" x14ac:dyDescent="0.25">
      <c r="A58">
        <v>1924</v>
      </c>
      <c r="B58" s="22">
        <v>0.25971345235582977</v>
      </c>
      <c r="C58" s="22" t="s">
        <v>6</v>
      </c>
      <c r="D58" s="22">
        <v>5.3754872965048252E-2</v>
      </c>
      <c r="E58" s="22" t="s">
        <v>6</v>
      </c>
      <c r="F58" s="22">
        <v>0</v>
      </c>
      <c r="G58" s="2">
        <f t="shared" si="0"/>
        <v>1</v>
      </c>
      <c r="H58" s="2"/>
      <c r="I58" s="2"/>
    </row>
    <row r="59" spans="1:9" x14ac:dyDescent="0.25">
      <c r="A59">
        <v>1925</v>
      </c>
      <c r="B59" s="22">
        <v>0.25161209203145846</v>
      </c>
      <c r="C59" s="22" t="s">
        <v>6</v>
      </c>
      <c r="D59" s="22">
        <v>3.5689145295142277E-2</v>
      </c>
      <c r="E59" s="22" t="s">
        <v>6</v>
      </c>
      <c r="F59" s="22">
        <v>3.4682080924855363E-2</v>
      </c>
      <c r="G59" s="2">
        <f t="shared" si="0"/>
        <v>1.0346820809248554</v>
      </c>
      <c r="H59" s="2"/>
      <c r="I59" s="2"/>
    </row>
    <row r="60" spans="1:9" x14ac:dyDescent="0.25">
      <c r="A60">
        <v>1926</v>
      </c>
      <c r="B60" s="22">
        <v>0.11327680456846581</v>
      </c>
      <c r="C60" s="22" t="s">
        <v>6</v>
      </c>
      <c r="D60" s="22">
        <v>4.5517983479262274E-2</v>
      </c>
      <c r="E60" s="22" t="s">
        <v>6</v>
      </c>
      <c r="F60" s="22">
        <v>-2.2346368715083775E-2</v>
      </c>
      <c r="G60" s="2">
        <f t="shared" si="0"/>
        <v>0.97765363128491622</v>
      </c>
      <c r="H60" s="2"/>
      <c r="I60" s="2"/>
    </row>
    <row r="61" spans="1:9" x14ac:dyDescent="0.25">
      <c r="A61">
        <v>1927</v>
      </c>
      <c r="B61" s="22">
        <v>0.33309866796679732</v>
      </c>
      <c r="C61" s="22" t="s">
        <v>6</v>
      </c>
      <c r="D61" s="22">
        <v>2.542325353621587E-2</v>
      </c>
      <c r="E61" s="22" t="s">
        <v>6</v>
      </c>
      <c r="F61" s="22">
        <v>-1.1428571428571344E-2</v>
      </c>
      <c r="G61" s="2">
        <f t="shared" si="0"/>
        <v>0.98857142857142866</v>
      </c>
      <c r="H61" s="2"/>
      <c r="I61" s="2"/>
    </row>
    <row r="62" spans="1:9" x14ac:dyDescent="0.25">
      <c r="A62">
        <v>1928</v>
      </c>
      <c r="B62" s="22">
        <v>0.3893312823951669</v>
      </c>
      <c r="C62" s="22" t="s">
        <v>6</v>
      </c>
      <c r="D62" s="22">
        <v>3.7783008757800041E-5</v>
      </c>
      <c r="E62" s="22" t="s">
        <v>6</v>
      </c>
      <c r="F62" s="22">
        <v>-1.1560693641618491E-2</v>
      </c>
      <c r="G62" s="2">
        <f t="shared" si="0"/>
        <v>0.98843930635838151</v>
      </c>
      <c r="H62" s="2"/>
      <c r="I62" s="2"/>
    </row>
    <row r="63" spans="1:9" x14ac:dyDescent="0.25">
      <c r="A63">
        <v>1929</v>
      </c>
      <c r="B63" s="22">
        <v>-0.11278853622546638</v>
      </c>
      <c r="C63" s="22" t="s">
        <v>6</v>
      </c>
      <c r="D63" s="22">
        <v>7.6174806136772605E-2</v>
      </c>
      <c r="E63" s="22" t="s">
        <v>6</v>
      </c>
      <c r="F63" s="22">
        <v>0</v>
      </c>
      <c r="G63" s="2">
        <f t="shared" si="0"/>
        <v>1</v>
      </c>
      <c r="H63" s="2"/>
      <c r="I63" s="2"/>
    </row>
    <row r="64" spans="1:9" x14ac:dyDescent="0.25">
      <c r="A64">
        <v>1930</v>
      </c>
      <c r="B64" s="22">
        <v>-0.28376401139046259</v>
      </c>
      <c r="C64" s="22" t="s">
        <v>6</v>
      </c>
      <c r="D64" s="22">
        <v>6.2124262410082773E-2</v>
      </c>
      <c r="E64" s="22" t="s">
        <v>6</v>
      </c>
      <c r="F64" s="22">
        <v>-7.0175438596491335E-2</v>
      </c>
      <c r="G64" s="2">
        <f t="shared" si="0"/>
        <v>0.92982456140350866</v>
      </c>
      <c r="H64" s="2"/>
      <c r="I64" s="2"/>
    </row>
    <row r="65" spans="1:9" x14ac:dyDescent="0.25">
      <c r="A65">
        <v>1931</v>
      </c>
      <c r="B65" s="22">
        <v>-0.4407310853714424</v>
      </c>
      <c r="C65" s="22" t="s">
        <v>6</v>
      </c>
      <c r="D65" s="22">
        <v>7.5163241160738992E-3</v>
      </c>
      <c r="E65" s="22" t="s">
        <v>6</v>
      </c>
      <c r="F65" s="22">
        <v>-0.10062893081761004</v>
      </c>
      <c r="G65" s="2">
        <f t="shared" si="0"/>
        <v>0.89937106918238996</v>
      </c>
      <c r="H65" s="2"/>
      <c r="I65" s="2"/>
    </row>
    <row r="66" spans="1:9" x14ac:dyDescent="0.25">
      <c r="A66">
        <v>1932</v>
      </c>
      <c r="B66" s="22">
        <v>-8.654653700986191E-2</v>
      </c>
      <c r="C66" s="22" t="s">
        <v>6</v>
      </c>
      <c r="D66" s="22">
        <v>8.2964169968552284E-2</v>
      </c>
      <c r="E66" s="22" t="s">
        <v>6</v>
      </c>
      <c r="F66" s="22">
        <v>-9.7902097902097918E-2</v>
      </c>
      <c r="G66" s="2">
        <f t="shared" si="0"/>
        <v>0.90209790209790208</v>
      </c>
      <c r="H66" s="2"/>
      <c r="I66" s="2"/>
    </row>
    <row r="67" spans="1:9" x14ac:dyDescent="0.25">
      <c r="A67">
        <v>1933</v>
      </c>
      <c r="B67" s="22">
        <v>0.57136319384886003</v>
      </c>
      <c r="C67" s="22" t="s">
        <v>6</v>
      </c>
      <c r="D67" s="22">
        <v>4.8194184126374738E-2</v>
      </c>
      <c r="E67" s="22" t="s">
        <v>6</v>
      </c>
      <c r="F67" s="22">
        <v>2.3255813953488191E-2</v>
      </c>
      <c r="G67" s="2">
        <f t="shared" si="0"/>
        <v>1.0232558139534882</v>
      </c>
      <c r="H67" s="2"/>
      <c r="I67" s="2"/>
    </row>
    <row r="68" spans="1:9" x14ac:dyDescent="0.25">
      <c r="A68">
        <v>1934</v>
      </c>
      <c r="B68" s="22">
        <v>2.3091396185998848E-2</v>
      </c>
      <c r="C68" s="22" t="s">
        <v>6</v>
      </c>
      <c r="D68" s="22">
        <v>4.716899957801076E-2</v>
      </c>
      <c r="E68" s="22" t="s">
        <v>6</v>
      </c>
      <c r="F68" s="22">
        <v>3.0303030303030276E-2</v>
      </c>
      <c r="G68" s="2">
        <f t="shared" si="0"/>
        <v>1.0303030303030303</v>
      </c>
      <c r="H68" s="2"/>
      <c r="I68" s="2"/>
    </row>
    <row r="69" spans="1:9" x14ac:dyDescent="0.25">
      <c r="A69">
        <v>1935</v>
      </c>
      <c r="B69" s="22">
        <v>0.46255467635516528</v>
      </c>
      <c r="C69" s="22" t="s">
        <v>6</v>
      </c>
      <c r="D69" s="22">
        <v>3.3504793594715115E-2</v>
      </c>
      <c r="E69" s="22" t="s">
        <v>6</v>
      </c>
      <c r="F69" s="22">
        <v>1.4705882352941346E-2</v>
      </c>
      <c r="G69" s="2">
        <f t="shared" si="0"/>
        <v>1.0147058823529413</v>
      </c>
      <c r="H69" s="2"/>
      <c r="I69" s="2"/>
    </row>
    <row r="70" spans="1:9" x14ac:dyDescent="0.25">
      <c r="A70">
        <v>1936</v>
      </c>
      <c r="B70" s="22">
        <v>0.3360242284535036</v>
      </c>
      <c r="C70" s="22" t="s">
        <v>6</v>
      </c>
      <c r="D70" s="22">
        <v>2.462120710548572E-2</v>
      </c>
      <c r="E70" s="22" t="s">
        <v>6</v>
      </c>
      <c r="F70" s="22">
        <v>2.1739130434782483E-2</v>
      </c>
      <c r="G70" s="2">
        <f t="shared" ref="G70:G133" si="1">F70+1</f>
        <v>1.0217391304347825</v>
      </c>
      <c r="H70" s="2"/>
      <c r="I70" s="2"/>
    </row>
    <row r="71" spans="1:9" x14ac:dyDescent="0.25">
      <c r="A71">
        <v>1937</v>
      </c>
      <c r="B71" s="22">
        <v>-0.34816363515098181</v>
      </c>
      <c r="C71" s="22" t="s">
        <v>6</v>
      </c>
      <c r="D71" s="22">
        <v>3.1504971535163559E-2</v>
      </c>
      <c r="E71" s="22" t="s">
        <v>6</v>
      </c>
      <c r="F71" s="22">
        <v>2.8571428571428692E-2</v>
      </c>
      <c r="G71" s="2">
        <f t="shared" si="1"/>
        <v>1.0285714285714287</v>
      </c>
      <c r="H71" s="2"/>
      <c r="I71" s="2"/>
    </row>
    <row r="72" spans="1:9" x14ac:dyDescent="0.25">
      <c r="A72">
        <v>1938</v>
      </c>
      <c r="B72" s="22">
        <v>0.28366988971082452</v>
      </c>
      <c r="C72" s="22" t="s">
        <v>6</v>
      </c>
      <c r="D72" s="22">
        <v>3.8558154770393205E-2</v>
      </c>
      <c r="E72" s="22" t="s">
        <v>6</v>
      </c>
      <c r="F72" s="22">
        <v>-2.777777777777779E-2</v>
      </c>
      <c r="G72" s="2">
        <f t="shared" si="1"/>
        <v>0.97222222222222221</v>
      </c>
      <c r="H72" s="2"/>
      <c r="I72" s="2"/>
    </row>
    <row r="73" spans="1:9" x14ac:dyDescent="0.25">
      <c r="A73">
        <v>1939</v>
      </c>
      <c r="B73" s="22">
        <v>2.3432322228315018E-2</v>
      </c>
      <c r="C73" s="22" t="s">
        <v>6</v>
      </c>
      <c r="D73" s="22">
        <v>2.9092063729735784E-2</v>
      </c>
      <c r="E73" s="22" t="s">
        <v>6</v>
      </c>
      <c r="F73" s="22">
        <v>0</v>
      </c>
      <c r="G73" s="2">
        <f t="shared" si="1"/>
        <v>1</v>
      </c>
      <c r="H73" s="2"/>
      <c r="I73" s="2"/>
    </row>
    <row r="74" spans="1:9" x14ac:dyDescent="0.25">
      <c r="A74">
        <v>1940</v>
      </c>
      <c r="B74" s="22">
        <v>-7.1658135857464458E-2</v>
      </c>
      <c r="C74" s="22" t="s">
        <v>6</v>
      </c>
      <c r="D74" s="22">
        <v>3.1270494264954603E-2</v>
      </c>
      <c r="E74" s="22" t="s">
        <v>6</v>
      </c>
      <c r="F74" s="22">
        <v>7.1428571428571175E-3</v>
      </c>
      <c r="G74" s="2">
        <f t="shared" si="1"/>
        <v>1.0071428571428571</v>
      </c>
      <c r="H74" s="2"/>
      <c r="I74" s="2"/>
    </row>
    <row r="75" spans="1:9" x14ac:dyDescent="0.25">
      <c r="A75">
        <v>1941</v>
      </c>
      <c r="B75" s="22">
        <v>-0.10104458468849899</v>
      </c>
      <c r="C75" s="22" t="s">
        <v>6</v>
      </c>
      <c r="D75" s="22">
        <v>4.1104720159237298E-3</v>
      </c>
      <c r="E75" s="22" t="s">
        <v>6</v>
      </c>
      <c r="F75" s="22">
        <v>9.9290780141843893E-2</v>
      </c>
      <c r="G75" s="2">
        <f t="shared" si="1"/>
        <v>1.0992907801418439</v>
      </c>
      <c r="H75" s="2"/>
      <c r="I75" s="2"/>
    </row>
    <row r="76" spans="1:9" x14ac:dyDescent="0.25">
      <c r="A76">
        <v>1942</v>
      </c>
      <c r="B76" s="22">
        <v>0.16691011851082271</v>
      </c>
      <c r="C76" s="22" t="s">
        <v>6</v>
      </c>
      <c r="D76" s="22">
        <v>2.4404874201831177E-2</v>
      </c>
      <c r="E76" s="22" t="s">
        <v>6</v>
      </c>
      <c r="F76" s="22">
        <v>9.0322580645161299E-2</v>
      </c>
      <c r="G76" s="2">
        <f t="shared" si="1"/>
        <v>1.0903225806451613</v>
      </c>
      <c r="H76" s="2"/>
      <c r="I76" s="2"/>
    </row>
    <row r="77" spans="1:9" x14ac:dyDescent="0.25">
      <c r="A77">
        <v>1943</v>
      </c>
      <c r="B77" s="22">
        <v>0.27874237834173926</v>
      </c>
      <c r="C77" s="22" t="s">
        <v>6</v>
      </c>
      <c r="D77" s="22">
        <v>2.5080356212055271E-2</v>
      </c>
      <c r="E77" s="22" t="s">
        <v>6</v>
      </c>
      <c r="F77" s="22">
        <v>2.9585798816567976E-2</v>
      </c>
      <c r="G77" s="2">
        <f t="shared" si="1"/>
        <v>1.029585798816568</v>
      </c>
      <c r="H77" s="2"/>
      <c r="I77" s="2"/>
    </row>
    <row r="78" spans="1:9" x14ac:dyDescent="0.25">
      <c r="A78">
        <v>1944</v>
      </c>
      <c r="B78" s="22">
        <v>0.21199498411889436</v>
      </c>
      <c r="C78" s="22" t="s">
        <v>6</v>
      </c>
      <c r="D78" s="22">
        <v>2.8633333190405348E-2</v>
      </c>
      <c r="E78" s="22" t="s">
        <v>6</v>
      </c>
      <c r="F78" s="22">
        <v>2.2988505747126631E-2</v>
      </c>
      <c r="G78" s="2">
        <f t="shared" si="1"/>
        <v>1.0229885057471266</v>
      </c>
      <c r="H78" s="2"/>
      <c r="I78" s="2"/>
    </row>
    <row r="79" spans="1:9" x14ac:dyDescent="0.25">
      <c r="A79">
        <v>1945</v>
      </c>
      <c r="B79" s="22">
        <v>0.38186284484954014</v>
      </c>
      <c r="C79" s="22" t="s">
        <v>6</v>
      </c>
      <c r="D79" s="22">
        <v>2.9820001333508848E-2</v>
      </c>
      <c r="E79" s="22" t="s">
        <v>6</v>
      </c>
      <c r="F79" s="22">
        <v>2.2471910112359383E-2</v>
      </c>
      <c r="G79" s="2">
        <f t="shared" si="1"/>
        <v>1.0224719101123594</v>
      </c>
      <c r="H79" s="2"/>
      <c r="I79" s="2"/>
    </row>
    <row r="80" spans="1:9" x14ac:dyDescent="0.25">
      <c r="A80">
        <v>1946</v>
      </c>
      <c r="B80" s="22">
        <v>-6.2661473903273715E-2</v>
      </c>
      <c r="C80" s="22" t="s">
        <v>6</v>
      </c>
      <c r="D80" s="22">
        <v>1.6338562876137375E-2</v>
      </c>
      <c r="E80" s="22" t="s">
        <v>6</v>
      </c>
      <c r="F80" s="22">
        <v>0.18131868131868134</v>
      </c>
      <c r="G80" s="2">
        <f t="shared" si="1"/>
        <v>1.1813186813186813</v>
      </c>
      <c r="H80" s="2"/>
      <c r="I80" s="2"/>
    </row>
    <row r="81" spans="1:9" x14ac:dyDescent="0.25">
      <c r="A81">
        <v>1947</v>
      </c>
      <c r="B81" s="22">
        <v>3.8331408574413944E-2</v>
      </c>
      <c r="C81" s="22" t="s">
        <v>6</v>
      </c>
      <c r="D81" s="22">
        <v>1.1341341089564316E-2</v>
      </c>
      <c r="E81" s="22" t="s">
        <v>6</v>
      </c>
      <c r="F81" s="22">
        <v>8.8372093023255646E-2</v>
      </c>
      <c r="G81" s="2">
        <f t="shared" si="1"/>
        <v>1.0883720930232557</v>
      </c>
      <c r="H81" s="2"/>
      <c r="I81" s="2"/>
    </row>
    <row r="82" spans="1:9" x14ac:dyDescent="0.25">
      <c r="A82">
        <v>1948</v>
      </c>
      <c r="B82" s="22">
        <v>2.3750334540059762E-2</v>
      </c>
      <c r="C82" s="22" t="s">
        <v>6</v>
      </c>
      <c r="D82" s="22">
        <v>2.4175137327864187E-2</v>
      </c>
      <c r="E82" s="22" t="s">
        <v>6</v>
      </c>
      <c r="F82" s="22">
        <v>2.991452991453003E-2</v>
      </c>
      <c r="G82" s="2">
        <f t="shared" si="1"/>
        <v>1.02991452991453</v>
      </c>
      <c r="H82" s="2"/>
      <c r="I82" s="2"/>
    </row>
    <row r="83" spans="1:9" x14ac:dyDescent="0.25">
      <c r="A83">
        <v>1949</v>
      </c>
      <c r="B83" s="22">
        <v>0.1996593535873914</v>
      </c>
      <c r="C83" s="22" t="s">
        <v>6</v>
      </c>
      <c r="D83" s="22">
        <v>2.797676319977083E-2</v>
      </c>
      <c r="E83" s="22" t="s">
        <v>6</v>
      </c>
      <c r="F83" s="22">
        <v>-2.0746887966805017E-2</v>
      </c>
      <c r="G83" s="2">
        <f t="shared" si="1"/>
        <v>0.97925311203319498</v>
      </c>
      <c r="H83" s="2"/>
      <c r="I83" s="2"/>
    </row>
    <row r="84" spans="1:9" x14ac:dyDescent="0.25">
      <c r="A84">
        <v>1950</v>
      </c>
      <c r="B84" s="22">
        <v>0.30298034928691792</v>
      </c>
      <c r="C84" s="22" t="s">
        <v>6</v>
      </c>
      <c r="D84" s="22">
        <v>1.5753475680646634E-3</v>
      </c>
      <c r="E84" s="22" t="s">
        <v>6</v>
      </c>
      <c r="F84" s="22">
        <v>5.9322033898304927E-2</v>
      </c>
      <c r="G84" s="2">
        <f t="shared" si="1"/>
        <v>1.0593220338983049</v>
      </c>
      <c r="H84" s="2"/>
      <c r="I84" s="2"/>
    </row>
    <row r="85" spans="1:9" x14ac:dyDescent="0.25">
      <c r="A85">
        <v>1951</v>
      </c>
      <c r="B85" s="22">
        <v>0.20720145585135621</v>
      </c>
      <c r="C85" s="22" t="s">
        <v>6</v>
      </c>
      <c r="D85" s="22">
        <v>1.7411199763648653E-2</v>
      </c>
      <c r="E85" s="22" t="s">
        <v>6</v>
      </c>
      <c r="F85" s="22">
        <v>6.0000000000000053E-2</v>
      </c>
      <c r="G85" s="2">
        <f t="shared" si="1"/>
        <v>1.06</v>
      </c>
      <c r="H85" s="2"/>
      <c r="I85" s="2"/>
    </row>
    <row r="86" spans="1:9" x14ac:dyDescent="0.25">
      <c r="A86">
        <v>1952</v>
      </c>
      <c r="B86" s="22">
        <v>0.13633395620486422</v>
      </c>
      <c r="C86" s="22" t="s">
        <v>6</v>
      </c>
      <c r="D86" s="22">
        <v>1.8757415456669244E-2</v>
      </c>
      <c r="E86" s="22" t="s">
        <v>6</v>
      </c>
      <c r="F86" s="22">
        <v>7.547169811320753E-3</v>
      </c>
      <c r="G86" s="2">
        <f t="shared" si="1"/>
        <v>1.0075471698113208</v>
      </c>
      <c r="H86" s="2"/>
      <c r="I86" s="2"/>
    </row>
    <row r="87" spans="1:9" x14ac:dyDescent="0.25">
      <c r="A87">
        <v>1953</v>
      </c>
      <c r="B87" s="22">
        <v>6.5710333664652969E-3</v>
      </c>
      <c r="C87" s="22" t="s">
        <v>6</v>
      </c>
      <c r="D87" s="22">
        <v>5.2632870057975893E-2</v>
      </c>
      <c r="E87" s="22" t="s">
        <v>6</v>
      </c>
      <c r="F87" s="22">
        <v>7.4906367041198685E-3</v>
      </c>
      <c r="G87" s="2">
        <f t="shared" si="1"/>
        <v>1.0074906367041199</v>
      </c>
      <c r="H87" s="2"/>
      <c r="I87" s="2"/>
    </row>
    <row r="88" spans="1:9" x14ac:dyDescent="0.25">
      <c r="A88">
        <v>1954</v>
      </c>
      <c r="B88" s="22">
        <v>0.50520974056545953</v>
      </c>
      <c r="C88" s="22" t="s">
        <v>6</v>
      </c>
      <c r="D88" s="22">
        <v>1.9238246081062706E-2</v>
      </c>
      <c r="E88" s="22" t="s">
        <v>6</v>
      </c>
      <c r="F88" s="22">
        <v>-7.4349442379182396E-3</v>
      </c>
      <c r="G88" s="2">
        <f t="shared" si="1"/>
        <v>0.99256505576208176</v>
      </c>
      <c r="H88" s="2"/>
      <c r="I88" s="2"/>
    </row>
    <row r="89" spans="1:9" x14ac:dyDescent="0.25">
      <c r="A89">
        <v>1955</v>
      </c>
      <c r="B89" s="22">
        <v>0.25708249754852192</v>
      </c>
      <c r="C89" s="22" t="s">
        <v>6</v>
      </c>
      <c r="D89" s="22">
        <v>3.5262755622096011E-3</v>
      </c>
      <c r="E89" s="22" t="s">
        <v>6</v>
      </c>
      <c r="F89" s="22">
        <v>3.7453183520599342E-3</v>
      </c>
      <c r="G89" s="2">
        <f t="shared" si="1"/>
        <v>1.0037453183520599</v>
      </c>
      <c r="H89" s="2"/>
      <c r="I89" s="2"/>
    </row>
    <row r="90" spans="1:9" x14ac:dyDescent="0.25">
      <c r="A90">
        <v>1956</v>
      </c>
      <c r="B90" s="22">
        <v>8.5000535681246339E-2</v>
      </c>
      <c r="C90" s="22" t="s">
        <v>6</v>
      </c>
      <c r="D90" s="22">
        <v>4.3748239076640892E-4</v>
      </c>
      <c r="E90" s="22" t="s">
        <v>6</v>
      </c>
      <c r="F90" s="22">
        <v>2.9850746268656803E-2</v>
      </c>
      <c r="G90" s="2">
        <f t="shared" si="1"/>
        <v>1.0298507462686568</v>
      </c>
      <c r="H90" s="2"/>
      <c r="I90" s="2"/>
    </row>
    <row r="91" spans="1:9" x14ac:dyDescent="0.25">
      <c r="A91">
        <v>1957</v>
      </c>
      <c r="B91" s="22">
        <v>-9.9169120164955632E-2</v>
      </c>
      <c r="C91" s="22" t="s">
        <v>6</v>
      </c>
      <c r="D91" s="22">
        <v>5.8981260205128797E-2</v>
      </c>
      <c r="E91" s="22" t="s">
        <v>6</v>
      </c>
      <c r="F91" s="22">
        <v>2.8985507246376718E-2</v>
      </c>
      <c r="G91" s="2">
        <f t="shared" si="1"/>
        <v>1.0289855072463767</v>
      </c>
      <c r="H91" s="2"/>
      <c r="I91" s="2"/>
    </row>
    <row r="92" spans="1:9" x14ac:dyDescent="0.25">
      <c r="A92">
        <v>1958</v>
      </c>
      <c r="B92" s="22">
        <v>0.44783454802687206</v>
      </c>
      <c r="C92" s="22" t="s">
        <v>6</v>
      </c>
      <c r="D92" s="22">
        <v>-1.5984208192267296E-2</v>
      </c>
      <c r="E92" s="22" t="s">
        <v>6</v>
      </c>
      <c r="F92" s="22">
        <v>1.7605633802816989E-2</v>
      </c>
      <c r="G92" s="2">
        <f t="shared" si="1"/>
        <v>1.017605633802817</v>
      </c>
      <c r="H92" s="2"/>
      <c r="I92" s="2"/>
    </row>
    <row r="93" spans="1:9" x14ac:dyDescent="0.25">
      <c r="A93">
        <v>1959</v>
      </c>
      <c r="B93" s="22">
        <v>0.12767772586877724</v>
      </c>
      <c r="C93" s="22" t="s">
        <v>6</v>
      </c>
      <c r="D93" s="22">
        <v>6.8309018838297656E-4</v>
      </c>
      <c r="E93" s="22" t="s">
        <v>6</v>
      </c>
      <c r="F93" s="22">
        <v>1.730103806228378E-2</v>
      </c>
      <c r="G93" s="2">
        <f t="shared" si="1"/>
        <v>1.0173010380622838</v>
      </c>
      <c r="H93" s="2"/>
      <c r="I93" s="2"/>
    </row>
    <row r="94" spans="1:9" x14ac:dyDescent="0.25">
      <c r="A94">
        <v>1960</v>
      </c>
      <c r="B94" s="22">
        <v>9.2186379640669322E-3</v>
      </c>
      <c r="C94" s="22" t="s">
        <v>6</v>
      </c>
      <c r="D94" s="22">
        <v>0.10271721964809484</v>
      </c>
      <c r="E94" s="22" t="s">
        <v>6</v>
      </c>
      <c r="F94" s="22">
        <v>1.3605442176870763E-2</v>
      </c>
      <c r="G94" s="2">
        <f t="shared" si="1"/>
        <v>1.0136054421768708</v>
      </c>
      <c r="H94" s="2"/>
      <c r="I94" s="2"/>
    </row>
    <row r="95" spans="1:9" x14ac:dyDescent="0.25">
      <c r="A95">
        <v>1961</v>
      </c>
      <c r="B95" s="22">
        <v>0.26894305140203162</v>
      </c>
      <c r="C95" s="22" t="s">
        <v>6</v>
      </c>
      <c r="D95" s="22">
        <v>2.8108263028837347E-2</v>
      </c>
      <c r="E95" s="22" t="s">
        <v>6</v>
      </c>
      <c r="F95" s="22">
        <v>6.7114093959730337E-3</v>
      </c>
      <c r="G95" s="2">
        <f t="shared" si="1"/>
        <v>1.006711409395973</v>
      </c>
      <c r="H95" s="2"/>
      <c r="I95" s="2"/>
    </row>
    <row r="96" spans="1:9" x14ac:dyDescent="0.25">
      <c r="A96">
        <v>1962</v>
      </c>
      <c r="B96" s="22">
        <v>-9.5886785676121716E-2</v>
      </c>
      <c r="C96" s="22" t="s">
        <v>6</v>
      </c>
      <c r="D96" s="22">
        <v>5.3306231587645983E-2</v>
      </c>
      <c r="E96" s="22" t="s">
        <v>6</v>
      </c>
      <c r="F96" s="22">
        <v>1.3333333333333197E-2</v>
      </c>
      <c r="G96" s="2">
        <f t="shared" si="1"/>
        <v>1.0133333333333332</v>
      </c>
      <c r="H96" s="2"/>
      <c r="I96" s="2"/>
    </row>
    <row r="97" spans="1:9" x14ac:dyDescent="0.25">
      <c r="A97">
        <v>1963</v>
      </c>
      <c r="B97" s="22">
        <v>0.21139312242034242</v>
      </c>
      <c r="C97" s="22" t="s">
        <v>6</v>
      </c>
      <c r="D97" s="22">
        <v>1.8206093187948E-2</v>
      </c>
      <c r="E97" s="22" t="s">
        <v>6</v>
      </c>
      <c r="F97" s="22">
        <v>1.6447368421052655E-2</v>
      </c>
      <c r="G97" s="2">
        <f t="shared" si="1"/>
        <v>1.0164473684210527</v>
      </c>
      <c r="H97" s="2"/>
      <c r="I97" s="2"/>
    </row>
    <row r="98" spans="1:9" x14ac:dyDescent="0.25">
      <c r="A98">
        <v>1964</v>
      </c>
      <c r="B98" s="22">
        <v>0.16397427233900233</v>
      </c>
      <c r="C98" s="22" t="s">
        <v>6</v>
      </c>
      <c r="D98" s="22">
        <v>3.8327708831206071E-2</v>
      </c>
      <c r="E98" s="22" t="s">
        <v>6</v>
      </c>
      <c r="F98" s="22">
        <v>9.7087378640776656E-3</v>
      </c>
      <c r="G98" s="2">
        <f t="shared" si="1"/>
        <v>1.0097087378640777</v>
      </c>
      <c r="H98" s="2"/>
      <c r="I98" s="2"/>
    </row>
    <row r="99" spans="1:9" x14ac:dyDescent="0.25">
      <c r="A99">
        <v>1965</v>
      </c>
      <c r="B99" s="22">
        <v>0.14260696074440105</v>
      </c>
      <c r="C99" s="22" t="s">
        <v>6</v>
      </c>
      <c r="D99" s="22">
        <v>1.1783060620318947E-2</v>
      </c>
      <c r="E99" s="22" t="s">
        <v>6</v>
      </c>
      <c r="F99" s="22">
        <v>1.9230769230769384E-2</v>
      </c>
      <c r="G99" s="2">
        <f t="shared" si="1"/>
        <v>1.0192307692307694</v>
      </c>
      <c r="H99" s="2"/>
      <c r="I99" s="2"/>
    </row>
    <row r="100" spans="1:9" x14ac:dyDescent="0.25">
      <c r="A100">
        <v>1966</v>
      </c>
      <c r="B100" s="22">
        <v>-8.7512845126479596E-2</v>
      </c>
      <c r="C100" s="22" t="s">
        <v>6</v>
      </c>
      <c r="D100" s="22">
        <v>4.7784837885715012E-2</v>
      </c>
      <c r="E100" s="22" t="s">
        <v>6</v>
      </c>
      <c r="F100" s="22">
        <v>3.459119496855334E-2</v>
      </c>
      <c r="G100" s="2">
        <f t="shared" si="1"/>
        <v>1.0345911949685533</v>
      </c>
      <c r="H100" s="2"/>
      <c r="I100" s="2"/>
    </row>
    <row r="101" spans="1:9" x14ac:dyDescent="0.25">
      <c r="A101">
        <v>1967</v>
      </c>
      <c r="B101" s="22">
        <v>0.27322525312651619</v>
      </c>
      <c r="C101" s="22" t="s">
        <v>6</v>
      </c>
      <c r="D101" s="22">
        <v>2.8609829797644343E-3</v>
      </c>
      <c r="E101" s="22" t="s">
        <v>6</v>
      </c>
      <c r="F101" s="22">
        <v>3.039513677811545E-2</v>
      </c>
      <c r="G101" s="2">
        <f t="shared" si="1"/>
        <v>1.0303951367781155</v>
      </c>
      <c r="H101" s="2"/>
      <c r="I101" s="2"/>
    </row>
    <row r="102" spans="1:9" x14ac:dyDescent="0.25">
      <c r="A102">
        <v>1968</v>
      </c>
      <c r="B102" s="22">
        <v>0.13178754405423365</v>
      </c>
      <c r="C102" s="22" t="s">
        <v>6</v>
      </c>
      <c r="D102" s="22">
        <v>3.3614264917195477E-2</v>
      </c>
      <c r="E102" s="22" t="s">
        <v>6</v>
      </c>
      <c r="F102" s="22">
        <v>4.71976401179941E-2</v>
      </c>
      <c r="G102" s="2">
        <f t="shared" si="1"/>
        <v>1.0471976401179941</v>
      </c>
      <c r="H102" s="2"/>
      <c r="I102" s="2"/>
    </row>
    <row r="103" spans="1:9" x14ac:dyDescent="0.25">
      <c r="A103">
        <v>1969</v>
      </c>
      <c r="B103" s="22">
        <v>-0.10266740005352483</v>
      </c>
      <c r="C103" s="22" t="s">
        <v>6</v>
      </c>
      <c r="D103" s="22">
        <v>8.1352282437514821E-3</v>
      </c>
      <c r="E103" s="22" t="s">
        <v>6</v>
      </c>
      <c r="F103" s="22">
        <v>6.1971830985915632E-2</v>
      </c>
      <c r="G103" s="2">
        <f t="shared" si="1"/>
        <v>1.0619718309859156</v>
      </c>
      <c r="H103" s="2"/>
      <c r="I103" s="2"/>
    </row>
    <row r="104" spans="1:9" x14ac:dyDescent="0.25">
      <c r="A104">
        <v>1970</v>
      </c>
      <c r="B104" s="22">
        <v>-3.980427401637707E-4</v>
      </c>
      <c r="C104" s="22">
        <v>-0.14417320555056401</v>
      </c>
      <c r="D104" s="22">
        <v>0.14015989615889068</v>
      </c>
      <c r="E104" s="22" t="s">
        <v>6</v>
      </c>
      <c r="F104" s="22">
        <v>5.5702917771883076E-2</v>
      </c>
      <c r="G104" s="2">
        <f t="shared" si="1"/>
        <v>1.0557029177718831</v>
      </c>
      <c r="H104" s="2"/>
      <c r="I104" s="2"/>
    </row>
    <row r="105" spans="1:9" x14ac:dyDescent="0.25">
      <c r="A105">
        <v>1971</v>
      </c>
      <c r="B105" s="22">
        <v>0.16087617335729976</v>
      </c>
      <c r="C105" s="22">
        <v>0.3164285540059546</v>
      </c>
      <c r="D105" s="22">
        <v>8.776140158544582E-2</v>
      </c>
      <c r="E105" s="22" t="s">
        <v>6</v>
      </c>
      <c r="F105" s="22">
        <v>3.2663316582914659E-2</v>
      </c>
      <c r="G105" s="2">
        <f t="shared" si="1"/>
        <v>1.0326633165829147</v>
      </c>
      <c r="H105" s="2"/>
      <c r="I105" s="2"/>
    </row>
    <row r="106" spans="1:9" x14ac:dyDescent="0.25">
      <c r="A106">
        <v>1972</v>
      </c>
      <c r="B106" s="22">
        <v>0.16776652686239263</v>
      </c>
      <c r="C106" s="22">
        <v>0.3895053643833713</v>
      </c>
      <c r="D106" s="22">
        <v>3.2875632934595632E-2</v>
      </c>
      <c r="E106" s="22" t="s">
        <v>6</v>
      </c>
      <c r="F106" s="22">
        <v>3.4063260340632562E-2</v>
      </c>
      <c r="G106" s="2">
        <f t="shared" si="1"/>
        <v>1.0340632603406326</v>
      </c>
      <c r="H106" s="2"/>
      <c r="I106" s="2"/>
    </row>
    <row r="107" spans="1:9" x14ac:dyDescent="0.25">
      <c r="A107">
        <v>1973</v>
      </c>
      <c r="B107" s="22">
        <v>-0.18074555622129015</v>
      </c>
      <c r="C107" s="22">
        <v>-0.11438901041491435</v>
      </c>
      <c r="D107" s="22">
        <v>3.9972438278732987E-2</v>
      </c>
      <c r="E107" s="22" t="s">
        <v>6</v>
      </c>
      <c r="F107" s="22">
        <v>8.7058823529411841E-2</v>
      </c>
      <c r="G107" s="2">
        <f t="shared" si="1"/>
        <v>1.0870588235294119</v>
      </c>
      <c r="H107" s="2"/>
      <c r="I107" s="2"/>
    </row>
    <row r="108" spans="1:9" x14ac:dyDescent="0.25">
      <c r="A108">
        <v>1974</v>
      </c>
      <c r="B108" s="22">
        <v>-0.27042001198322346</v>
      </c>
      <c r="C108" s="22">
        <v>-0.19591673804319076</v>
      </c>
      <c r="D108" s="22">
        <v>4.5994074446475561E-2</v>
      </c>
      <c r="E108" s="22" t="s">
        <v>6</v>
      </c>
      <c r="F108" s="22">
        <v>0.12337662337662338</v>
      </c>
      <c r="G108" s="2">
        <f t="shared" si="1"/>
        <v>1.1233766233766234</v>
      </c>
      <c r="H108" s="2"/>
      <c r="I108" s="2"/>
    </row>
    <row r="109" spans="1:9" x14ac:dyDescent="0.25">
      <c r="A109">
        <v>1975</v>
      </c>
      <c r="B109" s="22">
        <v>0.38656021569802274</v>
      </c>
      <c r="C109" s="22">
        <v>0.30894500018185261</v>
      </c>
      <c r="D109" s="22">
        <v>6.6332043805866228E-2</v>
      </c>
      <c r="E109" s="22" t="s">
        <v>6</v>
      </c>
      <c r="F109" s="22">
        <v>6.9364161849710948E-2</v>
      </c>
      <c r="G109" s="2">
        <f t="shared" si="1"/>
        <v>1.0693641618497109</v>
      </c>
      <c r="H109" s="2"/>
      <c r="I109" s="2"/>
    </row>
    <row r="110" spans="1:9" x14ac:dyDescent="0.25">
      <c r="A110">
        <v>1976</v>
      </c>
      <c r="B110" s="22">
        <v>0.2668278410225684</v>
      </c>
      <c r="C110" s="22">
        <v>2.2557248775660725E-2</v>
      </c>
      <c r="D110" s="22">
        <v>0.15526859710434338</v>
      </c>
      <c r="E110" s="22" t="s">
        <v>6</v>
      </c>
      <c r="F110" s="22">
        <v>4.8648648648648596E-2</v>
      </c>
      <c r="G110" s="2">
        <f t="shared" si="1"/>
        <v>1.0486486486486486</v>
      </c>
      <c r="H110" s="2"/>
      <c r="I110" s="2"/>
    </row>
    <row r="111" spans="1:9" x14ac:dyDescent="0.25">
      <c r="A111">
        <v>1977</v>
      </c>
      <c r="B111" s="22">
        <v>-4.2938486119432781E-2</v>
      </c>
      <c r="C111" s="22">
        <v>0.16039484729057102</v>
      </c>
      <c r="D111" s="22">
        <v>2.9820091661815287E-2</v>
      </c>
      <c r="E111" s="22" t="s">
        <v>6</v>
      </c>
      <c r="F111" s="22">
        <v>6.7010309278350499E-2</v>
      </c>
      <c r="G111" s="2">
        <f t="shared" si="1"/>
        <v>1.0670103092783505</v>
      </c>
      <c r="H111" s="2"/>
      <c r="I111" s="2"/>
    </row>
    <row r="112" spans="1:9" x14ac:dyDescent="0.25">
      <c r="A112">
        <v>1978</v>
      </c>
      <c r="B112" s="22">
        <v>7.4397243858597958E-2</v>
      </c>
      <c r="C112" s="22">
        <v>0.31301886605547236</v>
      </c>
      <c r="D112" s="22">
        <v>1.3418070065584091E-2</v>
      </c>
      <c r="E112" s="22">
        <v>-4.43524E-2</v>
      </c>
      <c r="F112" s="22">
        <v>9.0177133655394481E-2</v>
      </c>
      <c r="G112" s="2">
        <f t="shared" si="1"/>
        <v>1.0901771336553945</v>
      </c>
      <c r="H112" s="2"/>
      <c r="I112" s="2"/>
    </row>
    <row r="113" spans="1:9" x14ac:dyDescent="0.25">
      <c r="A113">
        <v>1979</v>
      </c>
      <c r="B113" s="22">
        <v>0.22548571999201117</v>
      </c>
      <c r="C113" s="22">
        <v>9.3349513131792891E-2</v>
      </c>
      <c r="D113" s="22">
        <v>1.8766221413925355E-2</v>
      </c>
      <c r="E113" s="22">
        <v>-1.4705499999999996E-2</v>
      </c>
      <c r="F113" s="22">
        <v>0.13293943870014768</v>
      </c>
      <c r="G113" s="2">
        <f t="shared" si="1"/>
        <v>1.1329394387001477</v>
      </c>
      <c r="H113" s="2"/>
      <c r="I113" s="2"/>
    </row>
    <row r="114" spans="1:9" x14ac:dyDescent="0.25">
      <c r="A114">
        <v>1980</v>
      </c>
      <c r="B114" s="22">
        <v>0.3272432594367885</v>
      </c>
      <c r="C114" s="22">
        <v>0.23355693665088381</v>
      </c>
      <c r="D114" s="22">
        <v>2.6512908541331134E-2</v>
      </c>
      <c r="E114" s="22">
        <v>-0.10249589999999999</v>
      </c>
      <c r="F114" s="22">
        <v>0.12516297262059961</v>
      </c>
      <c r="G114" s="2">
        <f t="shared" si="1"/>
        <v>1.1251629726205996</v>
      </c>
      <c r="H114" s="2"/>
      <c r="I114" s="2"/>
    </row>
    <row r="115" spans="1:9" x14ac:dyDescent="0.25">
      <c r="A115">
        <v>1981</v>
      </c>
      <c r="B115" s="22">
        <v>-3.684701418014779E-2</v>
      </c>
      <c r="C115" s="22">
        <v>-3.9215055047191798E-2</v>
      </c>
      <c r="D115" s="22">
        <v>6.1893828915726409E-2</v>
      </c>
      <c r="E115" s="22">
        <v>-7.2985999999999995E-2</v>
      </c>
      <c r="F115" s="22">
        <v>8.9223638470451908E-2</v>
      </c>
      <c r="G115" s="2">
        <f t="shared" si="1"/>
        <v>1.0892236384704519</v>
      </c>
      <c r="H115" s="2"/>
      <c r="I115" s="2"/>
    </row>
    <row r="116" spans="1:9" x14ac:dyDescent="0.25">
      <c r="A116">
        <v>1982</v>
      </c>
      <c r="B116" s="22">
        <v>0.2093083682844018</v>
      </c>
      <c r="C116" s="22">
        <v>-1.3714807241251036E-2</v>
      </c>
      <c r="D116" s="22">
        <v>0.32522523067925468</v>
      </c>
      <c r="E116" s="22">
        <v>0.31164969999999997</v>
      </c>
      <c r="F116" s="22">
        <v>3.8297872340425476E-2</v>
      </c>
      <c r="G116" s="2">
        <f t="shared" si="1"/>
        <v>1.0382978723404255</v>
      </c>
      <c r="H116" s="2"/>
      <c r="I116" s="2"/>
    </row>
    <row r="117" spans="1:9" x14ac:dyDescent="0.25">
      <c r="A117">
        <v>1983</v>
      </c>
      <c r="B117" s="22">
        <v>0.21909466746554823</v>
      </c>
      <c r="C117" s="22">
        <v>0.23726151283864261</v>
      </c>
      <c r="D117" s="22">
        <v>8.2958314282715592E-2</v>
      </c>
      <c r="E117" s="22">
        <v>6.5971699999999994E-2</v>
      </c>
      <c r="F117" s="22">
        <v>3.7909836065573854E-2</v>
      </c>
      <c r="G117" s="2">
        <f t="shared" si="1"/>
        <v>1.0379098360655739</v>
      </c>
      <c r="H117" s="2"/>
      <c r="I117" s="2"/>
    </row>
    <row r="118" spans="1:9" x14ac:dyDescent="0.25">
      <c r="A118">
        <v>1984</v>
      </c>
      <c r="B118" s="22">
        <v>4.4638905532254837E-2</v>
      </c>
      <c r="C118" s="22">
        <v>2.8725415494912577E-2</v>
      </c>
      <c r="D118" s="22">
        <v>0.15074657781251877</v>
      </c>
      <c r="E118" s="22">
        <v>9.6324800000000002E-2</v>
      </c>
      <c r="F118" s="22">
        <v>3.948667324777877E-2</v>
      </c>
      <c r="G118" s="2">
        <f t="shared" si="1"/>
        <v>1.0394866732477788</v>
      </c>
      <c r="H118" s="2"/>
      <c r="I118" s="2"/>
    </row>
    <row r="119" spans="1:9" x14ac:dyDescent="0.25">
      <c r="A119">
        <v>1985</v>
      </c>
      <c r="B119" s="22">
        <v>0.32085220691032551</v>
      </c>
      <c r="C119" s="22">
        <v>0.50637859479499259</v>
      </c>
      <c r="D119" s="22">
        <v>0.22019873473935223</v>
      </c>
      <c r="E119" s="22">
        <v>0.17431250000000001</v>
      </c>
      <c r="F119" s="22">
        <v>3.7986704653371284E-2</v>
      </c>
      <c r="G119" s="2">
        <f t="shared" si="1"/>
        <v>1.0379867046533713</v>
      </c>
      <c r="H119" s="2"/>
      <c r="I119" s="2"/>
    </row>
    <row r="120" spans="1:9" x14ac:dyDescent="0.25">
      <c r="A120">
        <v>1986</v>
      </c>
      <c r="B120" s="22">
        <v>0.16127561414020372</v>
      </c>
      <c r="C120" s="22">
        <v>0.65133791679682085</v>
      </c>
      <c r="D120" s="22">
        <v>0.1519209050357257</v>
      </c>
      <c r="E120" s="22">
        <v>0.16314970000000001</v>
      </c>
      <c r="F120" s="22">
        <v>1.0978956999085021E-2</v>
      </c>
      <c r="G120" s="2">
        <f t="shared" si="1"/>
        <v>1.010978956999085</v>
      </c>
      <c r="H120" s="2"/>
      <c r="I120" s="2"/>
    </row>
    <row r="121" spans="1:9" x14ac:dyDescent="0.25">
      <c r="A121">
        <v>1987</v>
      </c>
      <c r="B121" s="22">
        <v>1.6278609946075492E-2</v>
      </c>
      <c r="C121" s="22">
        <v>0.24127278888604797</v>
      </c>
      <c r="D121" s="22">
        <v>1.2405300000000001E-2</v>
      </c>
      <c r="E121" s="22">
        <v>1.73863E-2</v>
      </c>
      <c r="F121" s="22">
        <v>4.4343891402714997E-2</v>
      </c>
      <c r="G121" s="2">
        <f t="shared" si="1"/>
        <v>1.044343891402715</v>
      </c>
      <c r="H121" s="2"/>
      <c r="I121" s="2"/>
    </row>
    <row r="122" spans="1:9" x14ac:dyDescent="0.25">
      <c r="A122">
        <v>1988</v>
      </c>
      <c r="B122" s="22">
        <v>0.17964989015378469</v>
      </c>
      <c r="C122" s="22">
        <v>0.27271259058803243</v>
      </c>
      <c r="D122" s="22">
        <v>7.4813000000000004E-2</v>
      </c>
      <c r="E122" s="22">
        <v>0.1010182</v>
      </c>
      <c r="F122" s="22">
        <v>4.4194107452339537E-2</v>
      </c>
      <c r="G122" s="2">
        <f t="shared" si="1"/>
        <v>1.0441941074523395</v>
      </c>
      <c r="H122" s="2"/>
      <c r="I122" s="2"/>
    </row>
    <row r="123" spans="1:9" x14ac:dyDescent="0.25">
      <c r="A123">
        <v>1989</v>
      </c>
      <c r="B123" s="22">
        <v>0.2877984821250249</v>
      </c>
      <c r="C123" s="22">
        <v>0.1149662028973529</v>
      </c>
      <c r="D123" s="22">
        <v>0.13796839999999999</v>
      </c>
      <c r="E123" s="22">
        <v>0.1010321</v>
      </c>
      <c r="F123" s="22">
        <v>4.647302904564321E-2</v>
      </c>
      <c r="G123" s="2">
        <f t="shared" si="1"/>
        <v>1.0464730290456432</v>
      </c>
      <c r="H123" s="2"/>
      <c r="I123" s="2"/>
    </row>
    <row r="124" spans="1:9" x14ac:dyDescent="0.25">
      <c r="A124">
        <v>1990</v>
      </c>
      <c r="B124" s="22">
        <v>-5.9914719392850001E-2</v>
      </c>
      <c r="C124" s="22">
        <v>-0.23074771703677954</v>
      </c>
      <c r="D124" s="22">
        <v>8.7481400000000001E-2</v>
      </c>
      <c r="E124" s="22">
        <v>7.29799E-2</v>
      </c>
      <c r="F124" s="22">
        <v>6.1062648691514898E-2</v>
      </c>
      <c r="G124" s="2">
        <f t="shared" si="1"/>
        <v>1.0610626486915149</v>
      </c>
      <c r="H124" s="2"/>
      <c r="I124" s="2"/>
    </row>
    <row r="125" spans="1:9" x14ac:dyDescent="0.25">
      <c r="A125">
        <v>1991</v>
      </c>
      <c r="B125" s="22">
        <v>0.34581725584182144</v>
      </c>
      <c r="C125" s="22">
        <v>0.13407202929517856</v>
      </c>
      <c r="D125" s="22">
        <v>0.1534739</v>
      </c>
      <c r="E125" s="22">
        <v>0.1226122</v>
      </c>
      <c r="F125" s="22">
        <v>3.0642750373692129E-2</v>
      </c>
      <c r="G125" s="2">
        <f t="shared" si="1"/>
        <v>1.0306427503736921</v>
      </c>
      <c r="H125" s="2"/>
      <c r="I125" s="2"/>
    </row>
    <row r="126" spans="1:9" x14ac:dyDescent="0.25">
      <c r="A126">
        <v>1992</v>
      </c>
      <c r="B126" s="22">
        <v>9.7464949071300183E-2</v>
      </c>
      <c r="C126" s="22">
        <v>-0.11374946511195887</v>
      </c>
      <c r="D126" s="22">
        <v>7.2392700000000004E-2</v>
      </c>
      <c r="E126" s="22">
        <v>8.9549500000000004E-2</v>
      </c>
      <c r="F126" s="22">
        <v>2.9006526468455363E-2</v>
      </c>
      <c r="G126" s="2">
        <f t="shared" si="1"/>
        <v>1.0290065264684554</v>
      </c>
      <c r="H126" s="2"/>
      <c r="I126" s="2"/>
    </row>
    <row r="127" spans="1:9" x14ac:dyDescent="0.25">
      <c r="A127">
        <v>1993</v>
      </c>
      <c r="B127" s="22">
        <v>0.1072439</v>
      </c>
      <c r="C127" s="22">
        <v>0.34239272439636559</v>
      </c>
      <c r="D127" s="22">
        <v>9.7823200000000013E-2</v>
      </c>
      <c r="E127" s="22">
        <v>0.1165274</v>
      </c>
      <c r="F127" s="22">
        <v>2.748414376321362E-2</v>
      </c>
      <c r="G127" s="2">
        <f t="shared" si="1"/>
        <v>1.0274841437632136</v>
      </c>
      <c r="H127" s="2"/>
      <c r="I127" s="2"/>
    </row>
    <row r="128" spans="1:9" x14ac:dyDescent="0.25">
      <c r="A128">
        <v>1994</v>
      </c>
      <c r="B128" s="22">
        <v>-6.8649999999999983E-4</v>
      </c>
      <c r="C128" s="22">
        <v>6.1276652957726087E-2</v>
      </c>
      <c r="D128" s="22">
        <v>-2.55599E-2</v>
      </c>
      <c r="E128" s="22">
        <v>-2.0216599999999998E-2</v>
      </c>
      <c r="F128" s="22">
        <v>2.6748971193415461E-2</v>
      </c>
      <c r="G128" s="2">
        <f t="shared" si="1"/>
        <v>1.0267489711934155</v>
      </c>
      <c r="H128" s="2"/>
      <c r="I128" s="2"/>
    </row>
    <row r="129" spans="1:9" x14ac:dyDescent="0.25">
      <c r="A129">
        <v>1995</v>
      </c>
      <c r="B129" s="22">
        <v>0.35885280000000003</v>
      </c>
      <c r="C129" s="22">
        <v>9.4135960597328219E-2</v>
      </c>
      <c r="D129" s="22">
        <v>0.18281519999999998</v>
      </c>
      <c r="E129" s="22">
        <v>0.13744729999999999</v>
      </c>
      <c r="F129" s="22">
        <v>2.5384101536406245E-2</v>
      </c>
      <c r="G129" s="2">
        <f t="shared" si="1"/>
        <v>1.0253841015364062</v>
      </c>
      <c r="H129" s="2"/>
      <c r="I129" s="2"/>
    </row>
    <row r="130" spans="1:9" x14ac:dyDescent="0.25">
      <c r="A130">
        <v>1996</v>
      </c>
      <c r="B130" s="22">
        <v>0.2106198</v>
      </c>
      <c r="C130" s="22">
        <v>6.1732628924676722E-2</v>
      </c>
      <c r="D130" s="22">
        <v>3.6800200000000005E-2</v>
      </c>
      <c r="E130" s="22">
        <v>4.2964800000000004E-2</v>
      </c>
      <c r="F130" s="22">
        <v>3.3224755700325792E-2</v>
      </c>
      <c r="G130" s="2">
        <f t="shared" si="1"/>
        <v>1.0332247557003258</v>
      </c>
      <c r="H130" s="2"/>
      <c r="I130" s="2"/>
    </row>
    <row r="131" spans="1:9" x14ac:dyDescent="0.25">
      <c r="A131">
        <v>1997</v>
      </c>
      <c r="B131" s="22">
        <v>0.31094929999999998</v>
      </c>
      <c r="C131" s="22">
        <v>-6.7364E-3</v>
      </c>
      <c r="D131" s="22">
        <v>9.5420800000000014E-2</v>
      </c>
      <c r="E131" s="22">
        <v>7.1815099999999993E-2</v>
      </c>
      <c r="F131" s="22">
        <v>1.7023959646910614E-2</v>
      </c>
      <c r="G131" s="2">
        <f t="shared" si="1"/>
        <v>1.0170239596469106</v>
      </c>
      <c r="H131" s="2"/>
      <c r="I131" s="2"/>
    </row>
    <row r="132" spans="1:9" x14ac:dyDescent="0.25">
      <c r="A132">
        <v>1998</v>
      </c>
      <c r="B132" s="22">
        <v>0.23364220000000002</v>
      </c>
      <c r="C132" s="22">
        <v>0.15702840000000001</v>
      </c>
      <c r="D132" s="22">
        <v>8.6821799999999991E-2</v>
      </c>
      <c r="E132" s="22">
        <v>5.8596999999999996E-2</v>
      </c>
      <c r="F132" s="22">
        <v>1.6119032858028515E-2</v>
      </c>
      <c r="G132" s="2">
        <f t="shared" si="1"/>
        <v>1.0161190328580285</v>
      </c>
      <c r="H132" s="2"/>
      <c r="I132" s="2"/>
    </row>
    <row r="133" spans="1:9" x14ac:dyDescent="0.25">
      <c r="A133">
        <v>1999</v>
      </c>
      <c r="B133" s="22">
        <v>0.23913139999999999</v>
      </c>
      <c r="C133" s="22">
        <v>0.30019220000000002</v>
      </c>
      <c r="D133" s="22">
        <v>-6.5856999999999999E-3</v>
      </c>
      <c r="E133" s="22">
        <v>-4.0287999999999999E-3</v>
      </c>
      <c r="F133" s="22">
        <v>2.6845637583892579E-2</v>
      </c>
      <c r="G133" s="2">
        <f t="shared" si="1"/>
        <v>1.0268456375838926</v>
      </c>
      <c r="H133" s="2"/>
      <c r="I133" s="2"/>
    </row>
    <row r="134" spans="1:9" x14ac:dyDescent="0.25">
      <c r="A134">
        <v>2000</v>
      </c>
      <c r="B134" s="22">
        <v>-0.1047467</v>
      </c>
      <c r="C134" s="22">
        <v>-0.155142</v>
      </c>
      <c r="D134" s="22">
        <v>0.11492849999999999</v>
      </c>
      <c r="E134" s="22">
        <v>9.3413599999999999E-2</v>
      </c>
      <c r="F134" s="22">
        <v>3.3868092691621943E-2</v>
      </c>
      <c r="G134" s="2">
        <f t="shared" ref="G134:G154" si="2">F134+1</f>
        <v>1.0338680926916219</v>
      </c>
      <c r="H134" s="2"/>
      <c r="I134" s="2"/>
    </row>
    <row r="135" spans="1:9" x14ac:dyDescent="0.25">
      <c r="A135">
        <v>2001</v>
      </c>
      <c r="B135" s="22">
        <v>-0.10865909999999999</v>
      </c>
      <c r="C135" s="22">
        <v>-0.2005305</v>
      </c>
      <c r="D135" s="22">
        <v>8.52821E-2</v>
      </c>
      <c r="E135" s="22">
        <v>5.1542600000000001E-2</v>
      </c>
      <c r="F135" s="22">
        <v>1.551724137931032E-2</v>
      </c>
      <c r="G135" s="2">
        <f t="shared" si="2"/>
        <v>1.0155172413793103</v>
      </c>
      <c r="H135" s="2"/>
      <c r="I135" s="2"/>
    </row>
    <row r="136" spans="1:9" x14ac:dyDescent="0.25">
      <c r="A136">
        <v>2002</v>
      </c>
      <c r="B136" s="22">
        <v>-0.20860889999999999</v>
      </c>
      <c r="C136" s="22">
        <v>-0.1498273</v>
      </c>
      <c r="D136" s="22">
        <v>8.3579999999999988E-2</v>
      </c>
      <c r="E136" s="22">
        <v>8.0124899999999999E-2</v>
      </c>
      <c r="F136" s="22">
        <v>2.3769100169779289E-2</v>
      </c>
      <c r="G136" s="2">
        <f t="shared" si="2"/>
        <v>1.0237691001697793</v>
      </c>
      <c r="H136" s="2"/>
      <c r="I136" s="2"/>
    </row>
    <row r="137" spans="1:9" x14ac:dyDescent="0.25">
      <c r="A137">
        <v>2003</v>
      </c>
      <c r="B137" s="22">
        <v>0.31453799999999998</v>
      </c>
      <c r="C137" s="22">
        <v>0.40439350000000002</v>
      </c>
      <c r="D137" s="22">
        <v>4.0735300000000002E-2</v>
      </c>
      <c r="E137" s="22">
        <v>4.5595200000000002E-2</v>
      </c>
      <c r="F137" s="22">
        <v>1.8794914317302513E-2</v>
      </c>
      <c r="G137" s="2">
        <f t="shared" si="2"/>
        <v>1.0187949143173025</v>
      </c>
      <c r="H137" s="2"/>
      <c r="I137" s="2"/>
    </row>
    <row r="138" spans="1:9" x14ac:dyDescent="0.25">
      <c r="A138">
        <v>2004</v>
      </c>
      <c r="B138" s="22">
        <v>0.12615709999999999</v>
      </c>
      <c r="C138" s="22">
        <v>0.20936839999999998</v>
      </c>
      <c r="D138" s="22">
        <v>4.3371699999999999E-2</v>
      </c>
      <c r="E138" s="22">
        <v>3.3292200000000001E-2</v>
      </c>
      <c r="F138" s="22">
        <v>3.255561584373301E-2</v>
      </c>
      <c r="G138" s="2">
        <f t="shared" si="2"/>
        <v>1.032555615843733</v>
      </c>
      <c r="H138" s="2"/>
      <c r="I138" s="2"/>
    </row>
    <row r="139" spans="1:9" x14ac:dyDescent="0.25">
      <c r="A139">
        <v>2005</v>
      </c>
      <c r="B139" s="22">
        <v>6.0804000000000004E-2</v>
      </c>
      <c r="C139" s="22">
        <v>0.15671060000000001</v>
      </c>
      <c r="D139" s="22">
        <v>2.4957000000000003E-2</v>
      </c>
      <c r="E139" s="22">
        <v>2.33901E-2</v>
      </c>
      <c r="F139" s="22">
        <v>3.4156594850236477E-2</v>
      </c>
      <c r="G139" s="2">
        <f t="shared" si="2"/>
        <v>1.0341565948502365</v>
      </c>
      <c r="H139" s="2"/>
      <c r="I139" s="2"/>
    </row>
    <row r="140" spans="1:9" x14ac:dyDescent="0.25">
      <c r="A140">
        <v>2006</v>
      </c>
      <c r="B140" s="22">
        <v>0.1561101</v>
      </c>
      <c r="C140" s="22">
        <v>0.26736939999999998</v>
      </c>
      <c r="D140" s="22">
        <v>4.3687299999999998E-2</v>
      </c>
      <c r="E140" s="22">
        <v>4.5284499999999998E-2</v>
      </c>
      <c r="F140" s="22">
        <v>2.5406504065040636E-2</v>
      </c>
      <c r="G140" s="2">
        <f t="shared" si="2"/>
        <v>1.0254065040650406</v>
      </c>
      <c r="H140" s="2"/>
      <c r="I140" s="2"/>
    </row>
    <row r="141" spans="1:9" x14ac:dyDescent="0.25">
      <c r="A141">
        <v>2007</v>
      </c>
      <c r="B141" s="22">
        <v>5.5895100000000003E-2</v>
      </c>
      <c r="C141" s="22">
        <v>0.1562229</v>
      </c>
      <c r="D141" s="22">
        <v>7.0217399999999999E-2</v>
      </c>
      <c r="E141" s="22">
        <v>3.5268500000000001E-2</v>
      </c>
      <c r="F141" s="22">
        <v>4.0812685827551931E-2</v>
      </c>
      <c r="G141" s="2">
        <f t="shared" si="2"/>
        <v>1.0408126858275519</v>
      </c>
      <c r="H141" s="2"/>
      <c r="I141" s="2"/>
    </row>
    <row r="142" spans="1:9" x14ac:dyDescent="0.25">
      <c r="A142">
        <v>2008</v>
      </c>
      <c r="B142" s="22">
        <v>-0.36937759999999997</v>
      </c>
      <c r="C142" s="22">
        <v>-0.44000819999999996</v>
      </c>
      <c r="D142" s="22">
        <v>5.1526700000000002E-2</v>
      </c>
      <c r="E142" s="22">
        <v>-3.9039999999999995E-4</v>
      </c>
      <c r="F142" s="22">
        <v>9.1412900645604367E-4</v>
      </c>
      <c r="G142" s="2">
        <f t="shared" si="2"/>
        <v>1.000914129006456</v>
      </c>
      <c r="H142" s="2"/>
      <c r="I142" s="2"/>
    </row>
    <row r="143" spans="1:9" x14ac:dyDescent="0.25">
      <c r="A143">
        <v>2009</v>
      </c>
      <c r="B143" s="22">
        <v>0.2879796</v>
      </c>
      <c r="C143" s="22">
        <v>0.36826700000000001</v>
      </c>
      <c r="D143" s="22">
        <v>6.03461E-2</v>
      </c>
      <c r="E143" s="22">
        <v>0.1031622</v>
      </c>
      <c r="F143" s="22">
        <v>2.7213311262058282E-2</v>
      </c>
      <c r="G143" s="2">
        <f t="shared" si="2"/>
        <v>1.0272133112620583</v>
      </c>
      <c r="H143" s="2"/>
      <c r="I143" s="2"/>
    </row>
    <row r="144" spans="1:9" x14ac:dyDescent="0.25">
      <c r="A144">
        <v>2010</v>
      </c>
      <c r="B144" s="22">
        <v>0.17193710000000001</v>
      </c>
      <c r="C144" s="22">
        <v>0.1122092</v>
      </c>
      <c r="D144" s="22">
        <v>6.5215099999999998E-2</v>
      </c>
      <c r="E144" s="22">
        <v>2.23427E-2</v>
      </c>
      <c r="F144" s="22">
        <v>1.4957235273143077E-2</v>
      </c>
      <c r="G144" s="2">
        <f t="shared" si="2"/>
        <v>1.0149572352731431</v>
      </c>
      <c r="H144" s="2"/>
      <c r="I144" s="2"/>
    </row>
    <row r="145" spans="1:9" x14ac:dyDescent="0.25">
      <c r="A145">
        <v>2011</v>
      </c>
      <c r="B145" s="22">
        <v>1.0620399999999999E-2</v>
      </c>
      <c r="C145" s="22">
        <v>-0.1446442</v>
      </c>
      <c r="D145" s="22">
        <v>7.65792E-2</v>
      </c>
      <c r="E145" s="22">
        <v>9.7224399999999989E-2</v>
      </c>
      <c r="F145" s="22">
        <v>2.9624188448710953E-2</v>
      </c>
      <c r="G145" s="2">
        <f t="shared" si="2"/>
        <v>1.029624188448711</v>
      </c>
      <c r="H145" s="2"/>
      <c r="I145" s="2"/>
    </row>
    <row r="146" spans="1:9" x14ac:dyDescent="0.25">
      <c r="A146">
        <v>2012</v>
      </c>
      <c r="B146" s="22">
        <v>0.16353010000000001</v>
      </c>
      <c r="C146" s="22">
        <v>0.1824151</v>
      </c>
      <c r="D146" s="22">
        <v>4.1479900000000007E-2</v>
      </c>
      <c r="E146" s="22">
        <v>5.7956800000000003E-2</v>
      </c>
      <c r="F146" s="22">
        <v>1.7410223687475579E-2</v>
      </c>
      <c r="G146" s="2">
        <f t="shared" si="2"/>
        <v>1.0174102236874756</v>
      </c>
      <c r="H146" s="2"/>
      <c r="I146" s="2"/>
    </row>
    <row r="147" spans="1:9" x14ac:dyDescent="0.25">
      <c r="A147">
        <v>2013</v>
      </c>
      <c r="B147" s="22">
        <v>0.33449679999999998</v>
      </c>
      <c r="C147" s="22">
        <v>0.1514498</v>
      </c>
      <c r="D147" s="22">
        <v>-2.1623799999999999E-2</v>
      </c>
      <c r="E147" s="22">
        <v>-1.45512E-2</v>
      </c>
      <c r="F147" s="22">
        <v>1.501735619618394E-2</v>
      </c>
      <c r="G147" s="2">
        <f t="shared" si="2"/>
        <v>1.0150173561961839</v>
      </c>
      <c r="H147" s="2"/>
      <c r="I147" s="2"/>
    </row>
    <row r="148" spans="1:9" x14ac:dyDescent="0.25">
      <c r="A148">
        <v>2014</v>
      </c>
      <c r="B148" s="22">
        <v>0.12529261</v>
      </c>
      <c r="C148" s="22">
        <v>-4.1376889999999993E-2</v>
      </c>
      <c r="D148" s="22">
        <v>5.8574330000000001E-2</v>
      </c>
      <c r="E148" s="22">
        <v>7.3461979999999996E-2</v>
      </c>
      <c r="F148" s="22">
        <v>7.564932696557447E-3</v>
      </c>
      <c r="G148" s="2">
        <f t="shared" si="2"/>
        <v>1.0075649326965574</v>
      </c>
      <c r="H148" s="2"/>
      <c r="I148" s="2"/>
    </row>
    <row r="149" spans="1:9" x14ac:dyDescent="0.25">
      <c r="A149">
        <v>2015</v>
      </c>
      <c r="B149" s="22">
        <v>3.9368400000000005E-3</v>
      </c>
      <c r="C149" s="22">
        <v>-4.2734950000000001E-2</v>
      </c>
      <c r="D149" s="22">
        <v>3.9842999999999996E-3</v>
      </c>
      <c r="E149" s="22">
        <v>2.9576740000000001E-2</v>
      </c>
      <c r="F149" s="22">
        <v>7.2951978604158807E-3</v>
      </c>
      <c r="G149" s="2">
        <f t="shared" si="2"/>
        <v>1.0072951978604159</v>
      </c>
      <c r="H149" s="2"/>
      <c r="I149" s="2"/>
    </row>
    <row r="150" spans="1:9" x14ac:dyDescent="0.25">
      <c r="A150">
        <v>2016</v>
      </c>
      <c r="B150" s="22">
        <v>0.12633311</v>
      </c>
      <c r="C150" s="22">
        <v>4.7526280000000004E-2</v>
      </c>
      <c r="D150" s="22">
        <v>2.5975370000000001E-2</v>
      </c>
      <c r="E150" s="22">
        <v>1.82456E-3</v>
      </c>
      <c r="F150" s="22">
        <v>2.074622132966919E-2</v>
      </c>
      <c r="G150" s="2">
        <f t="shared" si="2"/>
        <v>1.0207462213296692</v>
      </c>
      <c r="H150" s="2"/>
      <c r="I150" s="2"/>
    </row>
    <row r="151" spans="1:9" x14ac:dyDescent="0.25">
      <c r="A151">
        <v>2017</v>
      </c>
      <c r="B151" s="22">
        <v>0.21151532000000001</v>
      </c>
      <c r="C151" s="22">
        <v>0.27495765999999999</v>
      </c>
      <c r="D151" s="22">
        <v>3.5613570000000004E-2</v>
      </c>
      <c r="E151" s="22">
        <v>4.6345860000000003E-2</v>
      </c>
      <c r="F151" s="22">
        <v>2.1090824745684245E-2</v>
      </c>
      <c r="G151" s="2">
        <f t="shared" si="2"/>
        <v>1.0210908247456842</v>
      </c>
      <c r="H151" s="2"/>
      <c r="I151" s="2"/>
    </row>
    <row r="152" spans="1:9" x14ac:dyDescent="0.25">
      <c r="A152">
        <v>2018</v>
      </c>
      <c r="B152" s="22">
        <v>-5.1561559999999999E-2</v>
      </c>
      <c r="C152" s="22">
        <v>-0.14342849999999999</v>
      </c>
      <c r="D152" s="22">
        <v>-2.7194000000000003E-4</v>
      </c>
      <c r="E152" s="22">
        <v>1.352248E-2</v>
      </c>
      <c r="F152" s="22">
        <v>1.9101588486313714E-2</v>
      </c>
      <c r="G152" s="2">
        <f t="shared" si="2"/>
        <v>1.0191015884863137</v>
      </c>
      <c r="H152" s="2"/>
      <c r="I152" s="2"/>
    </row>
    <row r="153" spans="1:9" x14ac:dyDescent="0.25">
      <c r="A153">
        <v>2019</v>
      </c>
      <c r="B153" s="17">
        <v>0.308</v>
      </c>
      <c r="C153" s="17">
        <v>0.21510000000000001</v>
      </c>
      <c r="D153" s="17">
        <v>8.7099999999999997E-2</v>
      </c>
      <c r="E153" s="17">
        <v>6.8699999999999997E-2</v>
      </c>
      <c r="F153" s="17">
        <v>2.1000000000000001E-2</v>
      </c>
      <c r="G153" s="2">
        <f t="shared" si="2"/>
        <v>1.0209999999999999</v>
      </c>
      <c r="I153" s="2"/>
    </row>
    <row r="154" spans="1:9" x14ac:dyDescent="0.25">
      <c r="A154">
        <v>2020</v>
      </c>
      <c r="B154" s="17">
        <v>0.2099</v>
      </c>
      <c r="C154" s="17">
        <v>0.1128</v>
      </c>
      <c r="D154" s="17">
        <v>7.7200000000000005E-2</v>
      </c>
      <c r="E154" s="17">
        <v>5.21E-2</v>
      </c>
      <c r="F154" s="17">
        <v>1.2E-2</v>
      </c>
      <c r="G154" s="2">
        <f t="shared" si="2"/>
        <v>1.012</v>
      </c>
      <c r="I154" s="2"/>
    </row>
    <row r="155" spans="1:9" x14ac:dyDescent="0.25">
      <c r="A155">
        <v>2021</v>
      </c>
      <c r="B155" s="17">
        <v>0.2571</v>
      </c>
      <c r="C155" s="17">
        <v>8.6199999999999999E-2</v>
      </c>
      <c r="D155" s="17">
        <v>-1.67E-2</v>
      </c>
      <c r="E155" s="17">
        <v>1.18E-2</v>
      </c>
      <c r="F155" s="17">
        <v>6.8000000000000005E-2</v>
      </c>
      <c r="G155" s="2">
        <f>F155+1</f>
        <v>1.0680000000000001</v>
      </c>
      <c r="I155" s="2"/>
    </row>
    <row r="156" spans="1:9" x14ac:dyDescent="0.25">
      <c r="A156">
        <v>2022</v>
      </c>
      <c r="B156" s="17">
        <v>-0.1953</v>
      </c>
      <c r="C156" s="17">
        <v>-0.16009999999999999</v>
      </c>
      <c r="D156" s="17">
        <v>-0.13159999999999999</v>
      </c>
      <c r="E156" s="17">
        <v>-6.83E-2</v>
      </c>
      <c r="F156" s="17">
        <v>7.0999999999999994E-2</v>
      </c>
      <c r="G156" s="2">
        <f>F156+1</f>
        <v>1.071</v>
      </c>
      <c r="I156" s="2"/>
    </row>
    <row r="157" spans="1:9" x14ac:dyDescent="0.25">
      <c r="A157">
        <v>2023</v>
      </c>
      <c r="B157" s="17">
        <v>0.2601</v>
      </c>
      <c r="C157" s="17">
        <v>0.15479999999999999</v>
      </c>
      <c r="D157" s="17">
        <v>5.7000000000000002E-2</v>
      </c>
      <c r="E157" s="17">
        <v>5.8999999999999997E-2</v>
      </c>
      <c r="F157" s="34">
        <v>3.1E-2</v>
      </c>
      <c r="G157" s="2">
        <f>F157+1</f>
        <v>1.0309999999999999</v>
      </c>
      <c r="H157" s="30" t="s">
        <v>50</v>
      </c>
      <c r="I157" s="2"/>
    </row>
    <row r="158" spans="1:9" x14ac:dyDescent="0.25">
      <c r="A158">
        <v>2024</v>
      </c>
      <c r="B158" s="17">
        <v>-6.7000000000000002E-3</v>
      </c>
      <c r="C158" s="17">
        <v>-8.9999999999999993E-3</v>
      </c>
      <c r="D158" s="17">
        <v>-8.0000000000000004E-4</v>
      </c>
      <c r="E158" s="17">
        <v>-2.2000000000000001E-3</v>
      </c>
      <c r="F158" s="34">
        <v>0</v>
      </c>
      <c r="G158" s="2">
        <f>F158+1</f>
        <v>1</v>
      </c>
    </row>
    <row r="159" spans="1:9" x14ac:dyDescent="0.25">
      <c r="F159" s="25" t="s">
        <v>46</v>
      </c>
      <c r="G159" s="28">
        <f>GEOMEAN($G$84:$G$156)-1</f>
        <v>3.5296670320969614E-2</v>
      </c>
    </row>
    <row r="160" spans="1:9" x14ac:dyDescent="0.25">
      <c r="F160" s="25" t="s">
        <v>47</v>
      </c>
      <c r="G160" s="28">
        <f>GEOMEAN($G$104:$G$156)-1</f>
        <v>3.9707949084109018E-2</v>
      </c>
    </row>
    <row r="161" spans="6:7" x14ac:dyDescent="0.25">
      <c r="F161" s="25" t="s">
        <v>48</v>
      </c>
      <c r="G161" s="28">
        <f>GEOMEAN($G$124:$G$156)-1</f>
        <v>2.629110044326044E-2</v>
      </c>
    </row>
    <row r="162" spans="6:7" x14ac:dyDescent="0.25">
      <c r="F162" s="25" t="s">
        <v>49</v>
      </c>
      <c r="G162" s="28">
        <f>GEOMEAN($G$144:$G$156)-1</f>
        <v>2.4797086256877154E-2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7814-8BAE-4721-AFA2-77177F790F33}">
  <dimension ref="A1:E156"/>
  <sheetViews>
    <sheetView topLeftCell="A118" workbookViewId="0">
      <selection activeCell="B155" sqref="B155"/>
    </sheetView>
  </sheetViews>
  <sheetFormatPr defaultRowHeight="15" x14ac:dyDescent="0.25"/>
  <cols>
    <col min="2" max="2" width="12.42578125" style="5" bestFit="1" customWidth="1"/>
    <col min="3" max="3" width="12.85546875" style="5" customWidth="1"/>
    <col min="4" max="4" width="19.7109375" bestFit="1" customWidth="1"/>
  </cols>
  <sheetData>
    <row r="1" spans="1:5" ht="34.9" customHeight="1" x14ac:dyDescent="0.25">
      <c r="A1" s="3" t="s">
        <v>12</v>
      </c>
      <c r="B1" s="6" t="s">
        <v>13</v>
      </c>
      <c r="C1" s="6" t="s">
        <v>27</v>
      </c>
      <c r="D1" s="3" t="s">
        <v>26</v>
      </c>
      <c r="E1" t="s">
        <v>32</v>
      </c>
    </row>
    <row r="2" spans="1:5" x14ac:dyDescent="0.25">
      <c r="B2" s="5">
        <v>0</v>
      </c>
    </row>
    <row r="3" spans="1:5" x14ac:dyDescent="0.25">
      <c r="A3">
        <v>1871</v>
      </c>
      <c r="B3" s="5">
        <f>IF(Summary!$C$12='Portfolio math'!A3,Summary!$C$10,0)*IFERROR((1+D3),0)+IF(B2&gt;0,(Summary!$C$11+B2)*(1+D3),0)</f>
        <v>0</v>
      </c>
      <c r="C3" s="5">
        <f>IF(AND(A3&gt;=Summary!$C$12,A3&lt;=Summary!$C$13),(B3-B2),0)</f>
        <v>0</v>
      </c>
      <c r="D3" s="1">
        <f>IF(AND(A3&gt;=Summary!$C$12,A3&lt;=Summary!$C$13),IF(Summary!$C$12&lt;='Portfolio math'!A3,IF(Summary!$D$3=0,0,Summary!$D$3*'Return data'!B5)+IF(Summary!$D$4=0,0,Summary!$D$4*'Return data'!C5)+IF(Summary!$D$5=0,0,Summary!$D$5*'Return data'!D5)+IF(Summary!$D$6=0,0,Summary!$D$6*'Return data'!E5),0),0)</f>
        <v>0</v>
      </c>
      <c r="E3" s="2">
        <f>D3+1</f>
        <v>1</v>
      </c>
    </row>
    <row r="4" spans="1:5" x14ac:dyDescent="0.25">
      <c r="A4">
        <v>1872</v>
      </c>
      <c r="B4" s="5">
        <f>IF(Summary!$C$12='Portfolio math'!A4,Summary!$C$10,0)*IFERROR((1+D4),0)+IF(B3&gt;0,(Summary!$C$11+B3)*(1+D4),0)</f>
        <v>0</v>
      </c>
      <c r="C4" s="5">
        <f>IF(AND(A4&gt;=Summary!$C$12,A4&lt;=Summary!$C$13),(B4-B3),0)</f>
        <v>0</v>
      </c>
      <c r="D4" s="1">
        <f>IF(AND(A4&gt;=Summary!$C$12,A4&lt;=Summary!$C$13),IF(Summary!$C$12&lt;='Portfolio math'!A4,IF(Summary!$D$3=0,0,Summary!$D$3*'Return data'!B6)+IF(Summary!$D$4=0,0,Summary!$D$4*'Return data'!C6)+IF(Summary!$D$5=0,0,Summary!$D$5*'Return data'!D6)+IF(Summary!$D$6=0,0,Summary!$D$6*'Return data'!E6),0),0)</f>
        <v>0</v>
      </c>
      <c r="E4" s="2">
        <f t="shared" ref="E4:E67" si="0">D4+1</f>
        <v>1</v>
      </c>
    </row>
    <row r="5" spans="1:5" x14ac:dyDescent="0.25">
      <c r="A5">
        <v>1873</v>
      </c>
      <c r="B5" s="5">
        <f>IF(Summary!$C$12='Portfolio math'!A5,Summary!$C$10,0)*IFERROR((1+D5),0)+IF(B4&gt;0,(Summary!$C$11+B4)*(1+D5),0)</f>
        <v>0</v>
      </c>
      <c r="C5" s="5">
        <f>IF(AND(A5&gt;=Summary!$C$12,A5&lt;=Summary!$C$13),(B5-B4),0)</f>
        <v>0</v>
      </c>
      <c r="D5" s="1">
        <f>IF(AND(A5&gt;=Summary!$C$12,A5&lt;=Summary!$C$13),IF(Summary!$C$12&lt;='Portfolio math'!A5,IF(Summary!$D$3=0,0,Summary!$D$3*'Return data'!B7)+IF(Summary!$D$4=0,0,Summary!$D$4*'Return data'!C7)+IF(Summary!$D$5=0,0,Summary!$D$5*'Return data'!D7)+IF(Summary!$D$6=0,0,Summary!$D$6*'Return data'!E7),0),0)</f>
        <v>0</v>
      </c>
      <c r="E5" s="2">
        <f t="shared" si="0"/>
        <v>1</v>
      </c>
    </row>
    <row r="6" spans="1:5" x14ac:dyDescent="0.25">
      <c r="A6">
        <v>1874</v>
      </c>
      <c r="B6" s="5">
        <f>IF(Summary!$C$12='Portfolio math'!A6,Summary!$C$10,0)*IFERROR((1+D6),0)+IF(B5&gt;0,(Summary!$C$11+B5)*(1+D6),0)</f>
        <v>0</v>
      </c>
      <c r="C6" s="5">
        <f>IF(AND(A6&gt;=Summary!$C$12,A6&lt;=Summary!$C$13),(B6-B5),0)</f>
        <v>0</v>
      </c>
      <c r="D6" s="1">
        <f>IF(AND(A6&gt;=Summary!$C$12,A6&lt;=Summary!$C$13),IF(Summary!$C$12&lt;='Portfolio math'!A6,IF(Summary!$D$3=0,0,Summary!$D$3*'Return data'!B8)+IF(Summary!$D$4=0,0,Summary!$D$4*'Return data'!C8)+IF(Summary!$D$5=0,0,Summary!$D$5*'Return data'!D8)+IF(Summary!$D$6=0,0,Summary!$D$6*'Return data'!E8),0),0)</f>
        <v>0</v>
      </c>
      <c r="E6" s="2">
        <f t="shared" si="0"/>
        <v>1</v>
      </c>
    </row>
    <row r="7" spans="1:5" x14ac:dyDescent="0.25">
      <c r="A7">
        <v>1875</v>
      </c>
      <c r="B7" s="5">
        <f>IF(Summary!$C$12='Portfolio math'!A7,Summary!$C$10,0)*IFERROR((1+D7),0)+IF(B6&gt;0,(Summary!$C$11+B6)*(1+D7),0)</f>
        <v>0</v>
      </c>
      <c r="C7" s="5">
        <f>IF(AND(A7&gt;=Summary!$C$12,A7&lt;=Summary!$C$13),(B7-B6),0)</f>
        <v>0</v>
      </c>
      <c r="D7" s="1">
        <f>IF(AND(A7&gt;=Summary!$C$12,A7&lt;=Summary!$C$13),IF(Summary!$C$12&lt;='Portfolio math'!A7,IF(Summary!$D$3=0,0,Summary!$D$3*'Return data'!B9)+IF(Summary!$D$4=0,0,Summary!$D$4*'Return data'!C9)+IF(Summary!$D$5=0,0,Summary!$D$5*'Return data'!D9)+IF(Summary!$D$6=0,0,Summary!$D$6*'Return data'!E9),0),0)</f>
        <v>0</v>
      </c>
      <c r="E7" s="2">
        <f t="shared" si="0"/>
        <v>1</v>
      </c>
    </row>
    <row r="8" spans="1:5" x14ac:dyDescent="0.25">
      <c r="A8">
        <v>1876</v>
      </c>
      <c r="B8" s="5">
        <f>IF(Summary!$C$12='Portfolio math'!A8,Summary!$C$10,0)*IFERROR((1+D8),0)+IF(B7&gt;0,(Summary!$C$11+B7)*(1+D8),0)</f>
        <v>0</v>
      </c>
      <c r="C8" s="5">
        <f>IF(AND(A8&gt;=Summary!$C$12,A8&lt;=Summary!$C$13),(B8-B7),0)</f>
        <v>0</v>
      </c>
      <c r="D8" s="1">
        <f>IF(AND(A8&gt;=Summary!$C$12,A8&lt;=Summary!$C$13),IF(Summary!$C$12&lt;='Portfolio math'!A8,IF(Summary!$D$3=0,0,Summary!$D$3*'Return data'!B10)+IF(Summary!$D$4=0,0,Summary!$D$4*'Return data'!C10)+IF(Summary!$D$5=0,0,Summary!$D$5*'Return data'!D10)+IF(Summary!$D$6=0,0,Summary!$D$6*'Return data'!E10),0),0)</f>
        <v>0</v>
      </c>
      <c r="E8" s="2">
        <f t="shared" si="0"/>
        <v>1</v>
      </c>
    </row>
    <row r="9" spans="1:5" x14ac:dyDescent="0.25">
      <c r="A9">
        <v>1877</v>
      </c>
      <c r="B9" s="5">
        <f>IF(Summary!$C$12='Portfolio math'!A9,Summary!$C$10,0)*IFERROR((1+D9),0)+IF(B8&gt;0,(Summary!$C$11+B8)*(1+D9),0)</f>
        <v>0</v>
      </c>
      <c r="C9" s="5">
        <f>IF(AND(A9&gt;=Summary!$C$12,A9&lt;=Summary!$C$13),(B9-B8),0)</f>
        <v>0</v>
      </c>
      <c r="D9" s="1">
        <f>IF(AND(A9&gt;=Summary!$C$12,A9&lt;=Summary!$C$13),IF(Summary!$C$12&lt;='Portfolio math'!A9,IF(Summary!$D$3=0,0,Summary!$D$3*'Return data'!B11)+IF(Summary!$D$4=0,0,Summary!$D$4*'Return data'!C11)+IF(Summary!$D$5=0,0,Summary!$D$5*'Return data'!D11)+IF(Summary!$D$6=0,0,Summary!$D$6*'Return data'!E11),0),0)</f>
        <v>0</v>
      </c>
      <c r="E9" s="2">
        <f t="shared" si="0"/>
        <v>1</v>
      </c>
    </row>
    <row r="10" spans="1:5" x14ac:dyDescent="0.25">
      <c r="A10">
        <v>1878</v>
      </c>
      <c r="B10" s="5">
        <f>IF(Summary!$C$12='Portfolio math'!A10,Summary!$C$10,0)*IFERROR((1+D10),0)+IF(B9&gt;0,(Summary!$C$11+B9)*(1+D10),0)</f>
        <v>0</v>
      </c>
      <c r="C10" s="5">
        <f>IF(AND(A10&gt;=Summary!$C$12,A10&lt;=Summary!$C$13),(B10-B9),0)</f>
        <v>0</v>
      </c>
      <c r="D10" s="1">
        <f>IF(AND(A10&gt;=Summary!$C$12,A10&lt;=Summary!$C$13),IF(Summary!$C$12&lt;='Portfolio math'!A10,IF(Summary!$D$3=0,0,Summary!$D$3*'Return data'!B12)+IF(Summary!$D$4=0,0,Summary!$D$4*'Return data'!C12)+IF(Summary!$D$5=0,0,Summary!$D$5*'Return data'!D12)+IF(Summary!$D$6=0,0,Summary!$D$6*'Return data'!E12),0),0)</f>
        <v>0</v>
      </c>
      <c r="E10" s="2">
        <f t="shared" si="0"/>
        <v>1</v>
      </c>
    </row>
    <row r="11" spans="1:5" x14ac:dyDescent="0.25">
      <c r="A11">
        <v>1879</v>
      </c>
      <c r="B11" s="5">
        <f>IF(Summary!$C$12='Portfolio math'!A11,Summary!$C$10,0)*IFERROR((1+D11),0)+IF(B10&gt;0,(Summary!$C$11+B10)*(1+D11),0)</f>
        <v>0</v>
      </c>
      <c r="C11" s="5">
        <f>IF(AND(A11&gt;=Summary!$C$12,A11&lt;=Summary!$C$13),(B11-B10),0)</f>
        <v>0</v>
      </c>
      <c r="D11" s="1">
        <f>IF(AND(A11&gt;=Summary!$C$12,A11&lt;=Summary!$C$13),IF(Summary!$C$12&lt;='Portfolio math'!A11,IF(Summary!$D$3=0,0,Summary!$D$3*'Return data'!B13)+IF(Summary!$D$4=0,0,Summary!$D$4*'Return data'!C13)+IF(Summary!$D$5=0,0,Summary!$D$5*'Return data'!D13)+IF(Summary!$D$6=0,0,Summary!$D$6*'Return data'!E13),0),0)</f>
        <v>0</v>
      </c>
      <c r="E11" s="2">
        <f t="shared" si="0"/>
        <v>1</v>
      </c>
    </row>
    <row r="12" spans="1:5" x14ac:dyDescent="0.25">
      <c r="A12">
        <v>1880</v>
      </c>
      <c r="B12" s="5">
        <f>IF(Summary!$C$12='Portfolio math'!A12,Summary!$C$10,0)*IFERROR((1+D12),0)+IF(B11&gt;0,(Summary!$C$11+B11)*(1+D12),0)</f>
        <v>0</v>
      </c>
      <c r="C12" s="5">
        <f>IF(AND(A12&gt;=Summary!$C$12,A12&lt;=Summary!$C$13),(B12-B11),0)</f>
        <v>0</v>
      </c>
      <c r="D12" s="1">
        <f>IF(AND(A12&gt;=Summary!$C$12,A12&lt;=Summary!$C$13),IF(Summary!$C$12&lt;='Portfolio math'!A12,IF(Summary!$D$3=0,0,Summary!$D$3*'Return data'!B14)+IF(Summary!$D$4=0,0,Summary!$D$4*'Return data'!C14)+IF(Summary!$D$5=0,0,Summary!$D$5*'Return data'!D14)+IF(Summary!$D$6=0,0,Summary!$D$6*'Return data'!E14),0),0)</f>
        <v>0</v>
      </c>
      <c r="E12" s="2">
        <f t="shared" si="0"/>
        <v>1</v>
      </c>
    </row>
    <row r="13" spans="1:5" x14ac:dyDescent="0.25">
      <c r="A13">
        <v>1881</v>
      </c>
      <c r="B13" s="5">
        <f>IF(Summary!$C$12='Portfolio math'!A13,Summary!$C$10,0)*IFERROR((1+D13),0)+IF(B12&gt;0,(Summary!$C$11+B12)*(1+D13),0)</f>
        <v>0</v>
      </c>
      <c r="C13" s="5">
        <f>IF(AND(A13&gt;=Summary!$C$12,A13&lt;=Summary!$C$13),(B13-B12),0)</f>
        <v>0</v>
      </c>
      <c r="D13" s="1">
        <f>IF(AND(A13&gt;=Summary!$C$12,A13&lt;=Summary!$C$13),IF(Summary!$C$12&lt;='Portfolio math'!A13,IF(Summary!$D$3=0,0,Summary!$D$3*'Return data'!B15)+IF(Summary!$D$4=0,0,Summary!$D$4*'Return data'!C15)+IF(Summary!$D$5=0,0,Summary!$D$5*'Return data'!D15)+IF(Summary!$D$6=0,0,Summary!$D$6*'Return data'!E15),0),0)</f>
        <v>0</v>
      </c>
      <c r="E13" s="2">
        <f t="shared" si="0"/>
        <v>1</v>
      </c>
    </row>
    <row r="14" spans="1:5" x14ac:dyDescent="0.25">
      <c r="A14">
        <v>1882</v>
      </c>
      <c r="B14" s="5">
        <f>IF(Summary!$C$12='Portfolio math'!A14,Summary!$C$10,0)*IFERROR((1+D14),0)+IF(B13&gt;0,(Summary!$C$11+B13)*(1+D14),0)</f>
        <v>0</v>
      </c>
      <c r="C14" s="5">
        <f>IF(AND(A14&gt;=Summary!$C$12,A14&lt;=Summary!$C$13),(B14-B13),0)</f>
        <v>0</v>
      </c>
      <c r="D14" s="1">
        <f>IF(AND(A14&gt;=Summary!$C$12,A14&lt;=Summary!$C$13),IF(Summary!$C$12&lt;='Portfolio math'!A14,IF(Summary!$D$3=0,0,Summary!$D$3*'Return data'!B16)+IF(Summary!$D$4=0,0,Summary!$D$4*'Return data'!C16)+IF(Summary!$D$5=0,0,Summary!$D$5*'Return data'!D16)+IF(Summary!$D$6=0,0,Summary!$D$6*'Return data'!E16),0),0)</f>
        <v>0</v>
      </c>
      <c r="E14" s="2">
        <f t="shared" si="0"/>
        <v>1</v>
      </c>
    </row>
    <row r="15" spans="1:5" x14ac:dyDescent="0.25">
      <c r="A15">
        <v>1883</v>
      </c>
      <c r="B15" s="5">
        <f>IF(Summary!$C$12='Portfolio math'!A15,Summary!$C$10,0)*IFERROR((1+D15),0)+IF(B14&gt;0,(Summary!$C$11+B14)*(1+D15),0)</f>
        <v>0</v>
      </c>
      <c r="C15" s="5">
        <f>IF(AND(A15&gt;=Summary!$C$12,A15&lt;=Summary!$C$13),(B15-B14),0)</f>
        <v>0</v>
      </c>
      <c r="D15" s="1">
        <f>IF(AND(A15&gt;=Summary!$C$12,A15&lt;=Summary!$C$13),IF(Summary!$C$12&lt;='Portfolio math'!A15,IF(Summary!$D$3=0,0,Summary!$D$3*'Return data'!B17)+IF(Summary!$D$4=0,0,Summary!$D$4*'Return data'!C17)+IF(Summary!$D$5=0,0,Summary!$D$5*'Return data'!D17)+IF(Summary!$D$6=0,0,Summary!$D$6*'Return data'!E17),0),0)</f>
        <v>0</v>
      </c>
      <c r="E15" s="2">
        <f t="shared" si="0"/>
        <v>1</v>
      </c>
    </row>
    <row r="16" spans="1:5" x14ac:dyDescent="0.25">
      <c r="A16">
        <v>1884</v>
      </c>
      <c r="B16" s="5">
        <f>IF(Summary!$C$12='Portfolio math'!A16,Summary!$C$10,0)*IFERROR((1+D16),0)+IF(B15&gt;0,(Summary!$C$11+B15)*(1+D16),0)</f>
        <v>0</v>
      </c>
      <c r="C16" s="5">
        <f>IF(AND(A16&gt;=Summary!$C$12,A16&lt;=Summary!$C$13),(B16-B15),0)</f>
        <v>0</v>
      </c>
      <c r="D16" s="1">
        <f>IF(AND(A16&gt;=Summary!$C$12,A16&lt;=Summary!$C$13),IF(Summary!$C$12&lt;='Portfolio math'!A16,IF(Summary!$D$3=0,0,Summary!$D$3*'Return data'!B18)+IF(Summary!$D$4=0,0,Summary!$D$4*'Return data'!C18)+IF(Summary!$D$5=0,0,Summary!$D$5*'Return data'!D18)+IF(Summary!$D$6=0,0,Summary!$D$6*'Return data'!E18),0),0)</f>
        <v>0</v>
      </c>
      <c r="E16" s="2">
        <f t="shared" si="0"/>
        <v>1</v>
      </c>
    </row>
    <row r="17" spans="1:5" x14ac:dyDescent="0.25">
      <c r="A17">
        <v>1885</v>
      </c>
      <c r="B17" s="5">
        <f>IF(Summary!$C$12='Portfolio math'!A17,Summary!$C$10,0)*IFERROR((1+D17),0)+IF(B16&gt;0,(Summary!$C$11+B16)*(1+D17),0)</f>
        <v>0</v>
      </c>
      <c r="C17" s="5">
        <f>IF(AND(A17&gt;=Summary!$C$12,A17&lt;=Summary!$C$13),(B17-B16),0)</f>
        <v>0</v>
      </c>
      <c r="D17" s="1">
        <f>IF(AND(A17&gt;=Summary!$C$12,A17&lt;=Summary!$C$13),IF(Summary!$C$12&lt;='Portfolio math'!A17,IF(Summary!$D$3=0,0,Summary!$D$3*'Return data'!B19)+IF(Summary!$D$4=0,0,Summary!$D$4*'Return data'!C19)+IF(Summary!$D$5=0,0,Summary!$D$5*'Return data'!D19)+IF(Summary!$D$6=0,0,Summary!$D$6*'Return data'!E19),0),0)</f>
        <v>0</v>
      </c>
      <c r="E17" s="2">
        <f t="shared" si="0"/>
        <v>1</v>
      </c>
    </row>
    <row r="18" spans="1:5" x14ac:dyDescent="0.25">
      <c r="A18">
        <v>1886</v>
      </c>
      <c r="B18" s="5">
        <f>IF(Summary!$C$12='Portfolio math'!A18,Summary!$C$10,0)*IFERROR((1+D18),0)+IF(B17&gt;0,(Summary!$C$11+B17)*(1+D18),0)</f>
        <v>0</v>
      </c>
      <c r="C18" s="5">
        <f>IF(AND(A18&gt;=Summary!$C$12,A18&lt;=Summary!$C$13),(B18-B17),0)</f>
        <v>0</v>
      </c>
      <c r="D18" s="1">
        <f>IF(AND(A18&gt;=Summary!$C$12,A18&lt;=Summary!$C$13),IF(Summary!$C$12&lt;='Portfolio math'!A18,IF(Summary!$D$3=0,0,Summary!$D$3*'Return data'!B20)+IF(Summary!$D$4=0,0,Summary!$D$4*'Return data'!C20)+IF(Summary!$D$5=0,0,Summary!$D$5*'Return data'!D20)+IF(Summary!$D$6=0,0,Summary!$D$6*'Return data'!E20),0),0)</f>
        <v>0</v>
      </c>
      <c r="E18" s="2">
        <f t="shared" si="0"/>
        <v>1</v>
      </c>
    </row>
    <row r="19" spans="1:5" x14ac:dyDescent="0.25">
      <c r="A19">
        <v>1887</v>
      </c>
      <c r="B19" s="5">
        <f>IF(Summary!$C$12='Portfolio math'!A19,Summary!$C$10,0)*IFERROR((1+D19),0)+IF(B18&gt;0,(Summary!$C$11+B18)*(1+D19),0)</f>
        <v>0</v>
      </c>
      <c r="C19" s="5">
        <f>IF(AND(A19&gt;=Summary!$C$12,A19&lt;=Summary!$C$13),(B19-B18),0)</f>
        <v>0</v>
      </c>
      <c r="D19" s="1">
        <f>IF(AND(A19&gt;=Summary!$C$12,A19&lt;=Summary!$C$13),IF(Summary!$C$12&lt;='Portfolio math'!A19,IF(Summary!$D$3=0,0,Summary!$D$3*'Return data'!B21)+IF(Summary!$D$4=0,0,Summary!$D$4*'Return data'!C21)+IF(Summary!$D$5=0,0,Summary!$D$5*'Return data'!D21)+IF(Summary!$D$6=0,0,Summary!$D$6*'Return data'!E21),0),0)</f>
        <v>0</v>
      </c>
      <c r="E19" s="2">
        <f t="shared" si="0"/>
        <v>1</v>
      </c>
    </row>
    <row r="20" spans="1:5" x14ac:dyDescent="0.25">
      <c r="A20">
        <v>1888</v>
      </c>
      <c r="B20" s="5">
        <f>IF(Summary!$C$12='Portfolio math'!A20,Summary!$C$10,0)*IFERROR((1+D20),0)+IF(B19&gt;0,(Summary!$C$11+B19)*(1+D20),0)</f>
        <v>0</v>
      </c>
      <c r="C20" s="5">
        <f>IF(AND(A20&gt;=Summary!$C$12,A20&lt;=Summary!$C$13),(B20-B19),0)</f>
        <v>0</v>
      </c>
      <c r="D20" s="1">
        <f>IF(AND(A20&gt;=Summary!$C$12,A20&lt;=Summary!$C$13),IF(Summary!$C$12&lt;='Portfolio math'!A20,IF(Summary!$D$3=0,0,Summary!$D$3*'Return data'!B22)+IF(Summary!$D$4=0,0,Summary!$D$4*'Return data'!C22)+IF(Summary!$D$5=0,0,Summary!$D$5*'Return data'!D22)+IF(Summary!$D$6=0,0,Summary!$D$6*'Return data'!E22),0),0)</f>
        <v>0</v>
      </c>
      <c r="E20" s="2">
        <f t="shared" si="0"/>
        <v>1</v>
      </c>
    </row>
    <row r="21" spans="1:5" x14ac:dyDescent="0.25">
      <c r="A21">
        <v>1889</v>
      </c>
      <c r="B21" s="5">
        <f>IF(Summary!$C$12='Portfolio math'!A21,Summary!$C$10,0)*IFERROR((1+D21),0)+IF(B20&gt;0,(Summary!$C$11+B20)*(1+D21),0)</f>
        <v>0</v>
      </c>
      <c r="C21" s="5">
        <f>IF(AND(A21&gt;=Summary!$C$12,A21&lt;=Summary!$C$13),(B21-B20),0)</f>
        <v>0</v>
      </c>
      <c r="D21" s="1">
        <f>IF(AND(A21&gt;=Summary!$C$12,A21&lt;=Summary!$C$13),IF(Summary!$C$12&lt;='Portfolio math'!A21,IF(Summary!$D$3=0,0,Summary!$D$3*'Return data'!B23)+IF(Summary!$D$4=0,0,Summary!$D$4*'Return data'!C23)+IF(Summary!$D$5=0,0,Summary!$D$5*'Return data'!D23)+IF(Summary!$D$6=0,0,Summary!$D$6*'Return data'!E23),0),0)</f>
        <v>0</v>
      </c>
      <c r="E21" s="2">
        <f t="shared" si="0"/>
        <v>1</v>
      </c>
    </row>
    <row r="22" spans="1:5" x14ac:dyDescent="0.25">
      <c r="A22">
        <v>1890</v>
      </c>
      <c r="B22" s="5">
        <f>IF(Summary!$C$12='Portfolio math'!A22,Summary!$C$10,0)*IFERROR((1+D22),0)+IF(B21&gt;0,(Summary!$C$11+B21)*(1+D22),0)</f>
        <v>0</v>
      </c>
      <c r="C22" s="5">
        <f>IF(AND(A22&gt;=Summary!$C$12,A22&lt;=Summary!$C$13),(B22-B21),0)</f>
        <v>0</v>
      </c>
      <c r="D22" s="1">
        <f>IF(AND(A22&gt;=Summary!$C$12,A22&lt;=Summary!$C$13),IF(Summary!$C$12&lt;='Portfolio math'!A22,IF(Summary!$D$3=0,0,Summary!$D$3*'Return data'!B24)+IF(Summary!$D$4=0,0,Summary!$D$4*'Return data'!C24)+IF(Summary!$D$5=0,0,Summary!$D$5*'Return data'!D24)+IF(Summary!$D$6=0,0,Summary!$D$6*'Return data'!E24),0),0)</f>
        <v>0</v>
      </c>
      <c r="E22" s="2">
        <f t="shared" si="0"/>
        <v>1</v>
      </c>
    </row>
    <row r="23" spans="1:5" x14ac:dyDescent="0.25">
      <c r="A23">
        <v>1891</v>
      </c>
      <c r="B23" s="5">
        <f>IF(Summary!$C$12='Portfolio math'!A23,Summary!$C$10,0)*IFERROR((1+D23),0)+IF(B22&gt;0,(Summary!$C$11+B22)*(1+D23),0)</f>
        <v>0</v>
      </c>
      <c r="C23" s="5">
        <f>IF(AND(A23&gt;=Summary!$C$12,A23&lt;=Summary!$C$13),(B23-B22),0)</f>
        <v>0</v>
      </c>
      <c r="D23" s="1">
        <f>IF(AND(A23&gt;=Summary!$C$12,A23&lt;=Summary!$C$13),IF(Summary!$C$12&lt;='Portfolio math'!A23,IF(Summary!$D$3=0,0,Summary!$D$3*'Return data'!B25)+IF(Summary!$D$4=0,0,Summary!$D$4*'Return data'!C25)+IF(Summary!$D$5=0,0,Summary!$D$5*'Return data'!D25)+IF(Summary!$D$6=0,0,Summary!$D$6*'Return data'!E25),0),0)</f>
        <v>0</v>
      </c>
      <c r="E23" s="2">
        <f t="shared" si="0"/>
        <v>1</v>
      </c>
    </row>
    <row r="24" spans="1:5" x14ac:dyDescent="0.25">
      <c r="A24">
        <v>1892</v>
      </c>
      <c r="B24" s="5">
        <f>IF(Summary!$C$12='Portfolio math'!A24,Summary!$C$10,0)*IFERROR((1+D24),0)+IF(B23&gt;0,(Summary!$C$11+B23)*(1+D24),0)</f>
        <v>0</v>
      </c>
      <c r="C24" s="5">
        <f>IF(AND(A24&gt;=Summary!$C$12,A24&lt;=Summary!$C$13),(B24-B23),0)</f>
        <v>0</v>
      </c>
      <c r="D24" s="1">
        <f>IF(AND(A24&gt;=Summary!$C$12,A24&lt;=Summary!$C$13),IF(Summary!$C$12&lt;='Portfolio math'!A24,IF(Summary!$D$3=0,0,Summary!$D$3*'Return data'!B26)+IF(Summary!$D$4=0,0,Summary!$D$4*'Return data'!C26)+IF(Summary!$D$5=0,0,Summary!$D$5*'Return data'!D26)+IF(Summary!$D$6=0,0,Summary!$D$6*'Return data'!E26),0),0)</f>
        <v>0</v>
      </c>
      <c r="E24" s="2">
        <f t="shared" si="0"/>
        <v>1</v>
      </c>
    </row>
    <row r="25" spans="1:5" x14ac:dyDescent="0.25">
      <c r="A25">
        <v>1893</v>
      </c>
      <c r="B25" s="5">
        <f>IF(Summary!$C$12='Portfolio math'!A25,Summary!$C$10,0)*IFERROR((1+D25),0)+IF(B24&gt;0,(Summary!$C$11+B24)*(1+D25),0)</f>
        <v>0</v>
      </c>
      <c r="C25" s="5">
        <f>IF(AND(A25&gt;=Summary!$C$12,A25&lt;=Summary!$C$13),(B25-B24),0)</f>
        <v>0</v>
      </c>
      <c r="D25" s="1">
        <f>IF(AND(A25&gt;=Summary!$C$12,A25&lt;=Summary!$C$13),IF(Summary!$C$12&lt;='Portfolio math'!A25,IF(Summary!$D$3=0,0,Summary!$D$3*'Return data'!B27)+IF(Summary!$D$4=0,0,Summary!$D$4*'Return data'!C27)+IF(Summary!$D$5=0,0,Summary!$D$5*'Return data'!D27)+IF(Summary!$D$6=0,0,Summary!$D$6*'Return data'!E27),0),0)</f>
        <v>0</v>
      </c>
      <c r="E25" s="2">
        <f t="shared" si="0"/>
        <v>1</v>
      </c>
    </row>
    <row r="26" spans="1:5" x14ac:dyDescent="0.25">
      <c r="A26">
        <v>1894</v>
      </c>
      <c r="B26" s="5">
        <f>IF(Summary!$C$12='Portfolio math'!A26,Summary!$C$10,0)*IFERROR((1+D26),0)+IF(B25&gt;0,(Summary!$C$11+B25)*(1+D26),0)</f>
        <v>0</v>
      </c>
      <c r="C26" s="5">
        <f>IF(AND(A26&gt;=Summary!$C$12,A26&lt;=Summary!$C$13),(B26-B25),0)</f>
        <v>0</v>
      </c>
      <c r="D26" s="1">
        <f>IF(AND(A26&gt;=Summary!$C$12,A26&lt;=Summary!$C$13),IF(Summary!$C$12&lt;='Portfolio math'!A26,IF(Summary!$D$3=0,0,Summary!$D$3*'Return data'!B28)+IF(Summary!$D$4=0,0,Summary!$D$4*'Return data'!C28)+IF(Summary!$D$5=0,0,Summary!$D$5*'Return data'!D28)+IF(Summary!$D$6=0,0,Summary!$D$6*'Return data'!E28),0),0)</f>
        <v>0</v>
      </c>
      <c r="E26" s="2">
        <f t="shared" si="0"/>
        <v>1</v>
      </c>
    </row>
    <row r="27" spans="1:5" x14ac:dyDescent="0.25">
      <c r="A27">
        <v>1895</v>
      </c>
      <c r="B27" s="5">
        <f>IF(Summary!$C$12='Portfolio math'!A27,Summary!$C$10,0)*IFERROR((1+D27),0)+IF(B26&gt;0,(Summary!$C$11+B26)*(1+D27),0)</f>
        <v>0</v>
      </c>
      <c r="C27" s="5">
        <f>IF(AND(A27&gt;=Summary!$C$12,A27&lt;=Summary!$C$13),(B27-B26),0)</f>
        <v>0</v>
      </c>
      <c r="D27" s="1">
        <f>IF(AND(A27&gt;=Summary!$C$12,A27&lt;=Summary!$C$13),IF(Summary!$C$12&lt;='Portfolio math'!A27,IF(Summary!$D$3=0,0,Summary!$D$3*'Return data'!B29)+IF(Summary!$D$4=0,0,Summary!$D$4*'Return data'!C29)+IF(Summary!$D$5=0,0,Summary!$D$5*'Return data'!D29)+IF(Summary!$D$6=0,0,Summary!$D$6*'Return data'!E29),0),0)</f>
        <v>0</v>
      </c>
      <c r="E27" s="2">
        <f t="shared" si="0"/>
        <v>1</v>
      </c>
    </row>
    <row r="28" spans="1:5" x14ac:dyDescent="0.25">
      <c r="A28">
        <v>1896</v>
      </c>
      <c r="B28" s="5">
        <f>IF(Summary!$C$12='Portfolio math'!A28,Summary!$C$10,0)*IFERROR((1+D28),0)+IF(B27&gt;0,(Summary!$C$11+B27)*(1+D28),0)</f>
        <v>0</v>
      </c>
      <c r="C28" s="5">
        <f>IF(AND(A28&gt;=Summary!$C$12,A28&lt;=Summary!$C$13),(B28-B27),0)</f>
        <v>0</v>
      </c>
      <c r="D28" s="1">
        <f>IF(AND(A28&gt;=Summary!$C$12,A28&lt;=Summary!$C$13),IF(Summary!$C$12&lt;='Portfolio math'!A28,IF(Summary!$D$3=0,0,Summary!$D$3*'Return data'!B30)+IF(Summary!$D$4=0,0,Summary!$D$4*'Return data'!C30)+IF(Summary!$D$5=0,0,Summary!$D$5*'Return data'!D30)+IF(Summary!$D$6=0,0,Summary!$D$6*'Return data'!E30),0),0)</f>
        <v>0</v>
      </c>
      <c r="E28" s="2">
        <f t="shared" si="0"/>
        <v>1</v>
      </c>
    </row>
    <row r="29" spans="1:5" x14ac:dyDescent="0.25">
      <c r="A29">
        <v>1897</v>
      </c>
      <c r="B29" s="5">
        <f>IF(Summary!$C$12='Portfolio math'!A29,Summary!$C$10,0)*IFERROR((1+D29),0)+IF(B28&gt;0,(Summary!$C$11+B28)*(1+D29),0)</f>
        <v>0</v>
      </c>
      <c r="C29" s="5">
        <f>IF(AND(A29&gt;=Summary!$C$12,A29&lt;=Summary!$C$13),(B29-B28),0)</f>
        <v>0</v>
      </c>
      <c r="D29" s="1">
        <f>IF(AND(A29&gt;=Summary!$C$12,A29&lt;=Summary!$C$13),IF(Summary!$C$12&lt;='Portfolio math'!A29,IF(Summary!$D$3=0,0,Summary!$D$3*'Return data'!B31)+IF(Summary!$D$4=0,0,Summary!$D$4*'Return data'!C31)+IF(Summary!$D$5=0,0,Summary!$D$5*'Return data'!D31)+IF(Summary!$D$6=0,0,Summary!$D$6*'Return data'!E31),0),0)</f>
        <v>0</v>
      </c>
      <c r="E29" s="2">
        <f t="shared" si="0"/>
        <v>1</v>
      </c>
    </row>
    <row r="30" spans="1:5" x14ac:dyDescent="0.25">
      <c r="A30">
        <v>1898</v>
      </c>
      <c r="B30" s="5">
        <f>IF(Summary!$C$12='Portfolio math'!A30,Summary!$C$10,0)*IFERROR((1+D30),0)+IF(B29&gt;0,(Summary!$C$11+B29)*(1+D30),0)</f>
        <v>0</v>
      </c>
      <c r="C30" s="5">
        <f>IF(AND(A30&gt;=Summary!$C$12,A30&lt;=Summary!$C$13),(B30-B29),0)</f>
        <v>0</v>
      </c>
      <c r="D30" s="1">
        <f>IF(AND(A30&gt;=Summary!$C$12,A30&lt;=Summary!$C$13),IF(Summary!$C$12&lt;='Portfolio math'!A30,IF(Summary!$D$3=0,0,Summary!$D$3*'Return data'!B32)+IF(Summary!$D$4=0,0,Summary!$D$4*'Return data'!C32)+IF(Summary!$D$5=0,0,Summary!$D$5*'Return data'!D32)+IF(Summary!$D$6=0,0,Summary!$D$6*'Return data'!E32),0),0)</f>
        <v>0</v>
      </c>
      <c r="E30" s="2">
        <f t="shared" si="0"/>
        <v>1</v>
      </c>
    </row>
    <row r="31" spans="1:5" x14ac:dyDescent="0.25">
      <c r="A31">
        <v>1899</v>
      </c>
      <c r="B31" s="5">
        <f>IF(Summary!$C$12='Portfolio math'!A31,Summary!$C$10,0)*IFERROR((1+D31),0)+IF(B30&gt;0,(Summary!$C$11+B30)*(1+D31),0)</f>
        <v>0</v>
      </c>
      <c r="C31" s="5">
        <f>IF(AND(A31&gt;=Summary!$C$12,A31&lt;=Summary!$C$13),(B31-B30),0)</f>
        <v>0</v>
      </c>
      <c r="D31" s="1">
        <f>IF(AND(A31&gt;=Summary!$C$12,A31&lt;=Summary!$C$13),IF(Summary!$C$12&lt;='Portfolio math'!A31,IF(Summary!$D$3=0,0,Summary!$D$3*'Return data'!B33)+IF(Summary!$D$4=0,0,Summary!$D$4*'Return data'!C33)+IF(Summary!$D$5=0,0,Summary!$D$5*'Return data'!D33)+IF(Summary!$D$6=0,0,Summary!$D$6*'Return data'!E33),0),0)</f>
        <v>0</v>
      </c>
      <c r="E31" s="2">
        <f t="shared" si="0"/>
        <v>1</v>
      </c>
    </row>
    <row r="32" spans="1:5" x14ac:dyDescent="0.25">
      <c r="A32">
        <v>1900</v>
      </c>
      <c r="B32" s="5">
        <f>IF(Summary!$C$12='Portfolio math'!A32,Summary!$C$10,0)*IFERROR((1+D32),0)+IF(B31&gt;0,(Summary!$C$11+B31)*(1+D32),0)</f>
        <v>0</v>
      </c>
      <c r="C32" s="5">
        <f>IF(AND(A32&gt;=Summary!$C$12,A32&lt;=Summary!$C$13),(B32-B31),0)</f>
        <v>0</v>
      </c>
      <c r="D32" s="1">
        <f>IF(AND(A32&gt;=Summary!$C$12,A32&lt;=Summary!$C$13),IF(Summary!$C$12&lt;='Portfolio math'!A32,IF(Summary!$D$3=0,0,Summary!$D$3*'Return data'!B34)+IF(Summary!$D$4=0,0,Summary!$D$4*'Return data'!C34)+IF(Summary!$D$5=0,0,Summary!$D$5*'Return data'!D34)+IF(Summary!$D$6=0,0,Summary!$D$6*'Return data'!E34),0),0)</f>
        <v>0</v>
      </c>
      <c r="E32" s="2">
        <f t="shared" si="0"/>
        <v>1</v>
      </c>
    </row>
    <row r="33" spans="1:5" x14ac:dyDescent="0.25">
      <c r="A33">
        <v>1901</v>
      </c>
      <c r="B33" s="5">
        <f>IF(Summary!$C$12='Portfolio math'!A33,Summary!$C$10,0)*IFERROR((1+D33),0)+IF(B32&gt;0,(Summary!$C$11+B32)*(1+D33),0)</f>
        <v>0</v>
      </c>
      <c r="C33" s="5">
        <f>IF(AND(A33&gt;=Summary!$C$12,A33&lt;=Summary!$C$13),(B33-B32),0)</f>
        <v>0</v>
      </c>
      <c r="D33" s="1">
        <f>IF(AND(A33&gt;=Summary!$C$12,A33&lt;=Summary!$C$13),IF(Summary!$C$12&lt;='Portfolio math'!A33,IF(Summary!$D$3=0,0,Summary!$D$3*'Return data'!B35)+IF(Summary!$D$4=0,0,Summary!$D$4*'Return data'!C35)+IF(Summary!$D$5=0,0,Summary!$D$5*'Return data'!D35)+IF(Summary!$D$6=0,0,Summary!$D$6*'Return data'!E35),0),0)</f>
        <v>0</v>
      </c>
      <c r="E33" s="2">
        <f t="shared" si="0"/>
        <v>1</v>
      </c>
    </row>
    <row r="34" spans="1:5" x14ac:dyDescent="0.25">
      <c r="A34">
        <v>1902</v>
      </c>
      <c r="B34" s="5">
        <f>IF(Summary!$C$12='Portfolio math'!A34,Summary!$C$10,0)*IFERROR((1+D34),0)+IF(B33&gt;0,(Summary!$C$11+B33)*(1+D34),0)</f>
        <v>0</v>
      </c>
      <c r="C34" s="5">
        <f>IF(AND(A34&gt;=Summary!$C$12,A34&lt;=Summary!$C$13),(B34-B33),0)</f>
        <v>0</v>
      </c>
      <c r="D34" s="1">
        <f>IF(AND(A34&gt;=Summary!$C$12,A34&lt;=Summary!$C$13),IF(Summary!$C$12&lt;='Portfolio math'!A34,IF(Summary!$D$3=0,0,Summary!$D$3*'Return data'!B36)+IF(Summary!$D$4=0,0,Summary!$D$4*'Return data'!C36)+IF(Summary!$D$5=0,0,Summary!$D$5*'Return data'!D36)+IF(Summary!$D$6=0,0,Summary!$D$6*'Return data'!E36),0),0)</f>
        <v>0</v>
      </c>
      <c r="E34" s="2">
        <f t="shared" si="0"/>
        <v>1</v>
      </c>
    </row>
    <row r="35" spans="1:5" x14ac:dyDescent="0.25">
      <c r="A35">
        <v>1903</v>
      </c>
      <c r="B35" s="5">
        <f>IF(Summary!$C$12='Portfolio math'!A35,Summary!$C$10,0)*IFERROR((1+D35),0)+IF(B34&gt;0,(Summary!$C$11+B34)*(1+D35),0)</f>
        <v>0</v>
      </c>
      <c r="C35" s="5">
        <f>IF(AND(A35&gt;=Summary!$C$12,A35&lt;=Summary!$C$13),(B35-B34),0)</f>
        <v>0</v>
      </c>
      <c r="D35" s="1">
        <f>IF(AND(A35&gt;=Summary!$C$12,A35&lt;=Summary!$C$13),IF(Summary!$C$12&lt;='Portfolio math'!A35,IF(Summary!$D$3=0,0,Summary!$D$3*'Return data'!B37)+IF(Summary!$D$4=0,0,Summary!$D$4*'Return data'!C37)+IF(Summary!$D$5=0,0,Summary!$D$5*'Return data'!D37)+IF(Summary!$D$6=0,0,Summary!$D$6*'Return data'!E37),0),0)</f>
        <v>0</v>
      </c>
      <c r="E35" s="2">
        <f t="shared" si="0"/>
        <v>1</v>
      </c>
    </row>
    <row r="36" spans="1:5" x14ac:dyDescent="0.25">
      <c r="A36">
        <v>1904</v>
      </c>
      <c r="B36" s="5">
        <f>IF(Summary!$C$12='Portfolio math'!A36,Summary!$C$10,0)*IFERROR((1+D36),0)+IF(B35&gt;0,(Summary!$C$11+B35)*(1+D36),0)</f>
        <v>0</v>
      </c>
      <c r="C36" s="5">
        <f>IF(AND(A36&gt;=Summary!$C$12,A36&lt;=Summary!$C$13),(B36-B35),0)</f>
        <v>0</v>
      </c>
      <c r="D36" s="1">
        <f>IF(AND(A36&gt;=Summary!$C$12,A36&lt;=Summary!$C$13),IF(Summary!$C$12&lt;='Portfolio math'!A36,IF(Summary!$D$3=0,0,Summary!$D$3*'Return data'!B38)+IF(Summary!$D$4=0,0,Summary!$D$4*'Return data'!C38)+IF(Summary!$D$5=0,0,Summary!$D$5*'Return data'!D38)+IF(Summary!$D$6=0,0,Summary!$D$6*'Return data'!E38),0),0)</f>
        <v>0</v>
      </c>
      <c r="E36" s="2">
        <f t="shared" si="0"/>
        <v>1</v>
      </c>
    </row>
    <row r="37" spans="1:5" x14ac:dyDescent="0.25">
      <c r="A37">
        <v>1905</v>
      </c>
      <c r="B37" s="5">
        <f>IF(Summary!$C$12='Portfolio math'!A37,Summary!$C$10,0)*IFERROR((1+D37),0)+IF(B36&gt;0,(Summary!$C$11+B36)*(1+D37),0)</f>
        <v>0</v>
      </c>
      <c r="C37" s="5">
        <f>IF(AND(A37&gt;=Summary!$C$12,A37&lt;=Summary!$C$13),(B37-B36),0)</f>
        <v>0</v>
      </c>
      <c r="D37" s="1">
        <f>IF(AND(A37&gt;=Summary!$C$12,A37&lt;=Summary!$C$13),IF(Summary!$C$12&lt;='Portfolio math'!A37,IF(Summary!$D$3=0,0,Summary!$D$3*'Return data'!B39)+IF(Summary!$D$4=0,0,Summary!$D$4*'Return data'!C39)+IF(Summary!$D$5=0,0,Summary!$D$5*'Return data'!D39)+IF(Summary!$D$6=0,0,Summary!$D$6*'Return data'!E39),0),0)</f>
        <v>0</v>
      </c>
      <c r="E37" s="2">
        <f t="shared" si="0"/>
        <v>1</v>
      </c>
    </row>
    <row r="38" spans="1:5" x14ac:dyDescent="0.25">
      <c r="A38">
        <v>1906</v>
      </c>
      <c r="B38" s="5">
        <f>IF(Summary!$C$12='Portfolio math'!A38,Summary!$C$10,0)*IFERROR((1+D38),0)+IF(B37&gt;0,(Summary!$C$11+B37)*(1+D38),0)</f>
        <v>0</v>
      </c>
      <c r="C38" s="5">
        <f>IF(AND(A38&gt;=Summary!$C$12,A38&lt;=Summary!$C$13),(B38-B37),0)</f>
        <v>0</v>
      </c>
      <c r="D38" s="1">
        <f>IF(AND(A38&gt;=Summary!$C$12,A38&lt;=Summary!$C$13),IF(Summary!$C$12&lt;='Portfolio math'!A38,IF(Summary!$D$3=0,0,Summary!$D$3*'Return data'!B40)+IF(Summary!$D$4=0,0,Summary!$D$4*'Return data'!C40)+IF(Summary!$D$5=0,0,Summary!$D$5*'Return data'!D40)+IF(Summary!$D$6=0,0,Summary!$D$6*'Return data'!E40),0),0)</f>
        <v>0</v>
      </c>
      <c r="E38" s="2">
        <f t="shared" si="0"/>
        <v>1</v>
      </c>
    </row>
    <row r="39" spans="1:5" x14ac:dyDescent="0.25">
      <c r="A39">
        <v>1907</v>
      </c>
      <c r="B39" s="5">
        <f>IF(Summary!$C$12='Portfolio math'!A39,Summary!$C$10,0)*IFERROR((1+D39),0)+IF(B38&gt;0,(Summary!$C$11+B38)*(1+D39),0)</f>
        <v>0</v>
      </c>
      <c r="C39" s="5">
        <f>IF(AND(A39&gt;=Summary!$C$12,A39&lt;=Summary!$C$13),(B39-B38),0)</f>
        <v>0</v>
      </c>
      <c r="D39" s="1">
        <f>IF(AND(A39&gt;=Summary!$C$12,A39&lt;=Summary!$C$13),IF(Summary!$C$12&lt;='Portfolio math'!A39,IF(Summary!$D$3=0,0,Summary!$D$3*'Return data'!B41)+IF(Summary!$D$4=0,0,Summary!$D$4*'Return data'!C41)+IF(Summary!$D$5=0,0,Summary!$D$5*'Return data'!D41)+IF(Summary!$D$6=0,0,Summary!$D$6*'Return data'!E41),0),0)</f>
        <v>0</v>
      </c>
      <c r="E39" s="2">
        <f t="shared" si="0"/>
        <v>1</v>
      </c>
    </row>
    <row r="40" spans="1:5" x14ac:dyDescent="0.25">
      <c r="A40">
        <v>1908</v>
      </c>
      <c r="B40" s="5">
        <f>IF(Summary!$C$12='Portfolio math'!A40,Summary!$C$10,0)*IFERROR((1+D40),0)+IF(B39&gt;0,(Summary!$C$11+B39)*(1+D40),0)</f>
        <v>0</v>
      </c>
      <c r="C40" s="5">
        <f>IF(AND(A40&gt;=Summary!$C$12,A40&lt;=Summary!$C$13),(B40-B39),0)</f>
        <v>0</v>
      </c>
      <c r="D40" s="1">
        <f>IF(AND(A40&gt;=Summary!$C$12,A40&lt;=Summary!$C$13),IF(Summary!$C$12&lt;='Portfolio math'!A40,IF(Summary!$D$3=0,0,Summary!$D$3*'Return data'!B42)+IF(Summary!$D$4=0,0,Summary!$D$4*'Return data'!C42)+IF(Summary!$D$5=0,0,Summary!$D$5*'Return data'!D42)+IF(Summary!$D$6=0,0,Summary!$D$6*'Return data'!E42),0),0)</f>
        <v>0</v>
      </c>
      <c r="E40" s="2">
        <f t="shared" si="0"/>
        <v>1</v>
      </c>
    </row>
    <row r="41" spans="1:5" x14ac:dyDescent="0.25">
      <c r="A41">
        <v>1909</v>
      </c>
      <c r="B41" s="5">
        <f>IF(Summary!$C$12='Portfolio math'!A41,Summary!$C$10,0)*IFERROR((1+D41),0)+IF(B40&gt;0,(Summary!$C$11+B40)*(1+D41),0)</f>
        <v>0</v>
      </c>
      <c r="C41" s="5">
        <f>IF(AND(A41&gt;=Summary!$C$12,A41&lt;=Summary!$C$13),(B41-B40),0)</f>
        <v>0</v>
      </c>
      <c r="D41" s="1">
        <f>IF(AND(A41&gt;=Summary!$C$12,A41&lt;=Summary!$C$13),IF(Summary!$C$12&lt;='Portfolio math'!A41,IF(Summary!$D$3=0,0,Summary!$D$3*'Return data'!B43)+IF(Summary!$D$4=0,0,Summary!$D$4*'Return data'!C43)+IF(Summary!$D$5=0,0,Summary!$D$5*'Return data'!D43)+IF(Summary!$D$6=0,0,Summary!$D$6*'Return data'!E43),0),0)</f>
        <v>0</v>
      </c>
      <c r="E41" s="2">
        <f t="shared" si="0"/>
        <v>1</v>
      </c>
    </row>
    <row r="42" spans="1:5" x14ac:dyDescent="0.25">
      <c r="A42">
        <v>1910</v>
      </c>
      <c r="B42" s="5">
        <f>IF(Summary!$C$12='Portfolio math'!A42,Summary!$C$10,0)*IFERROR((1+D42),0)+IF(B41&gt;0,(Summary!$C$11+B41)*(1+D42),0)</f>
        <v>0</v>
      </c>
      <c r="C42" s="5">
        <f>IF(AND(A42&gt;=Summary!$C$12,A42&lt;=Summary!$C$13),(B42-B41),0)</f>
        <v>0</v>
      </c>
      <c r="D42" s="1">
        <f>IF(AND(A42&gt;=Summary!$C$12,A42&lt;=Summary!$C$13),IF(Summary!$C$12&lt;='Portfolio math'!A42,IF(Summary!$D$3=0,0,Summary!$D$3*'Return data'!B44)+IF(Summary!$D$4=0,0,Summary!$D$4*'Return data'!C44)+IF(Summary!$D$5=0,0,Summary!$D$5*'Return data'!D44)+IF(Summary!$D$6=0,0,Summary!$D$6*'Return data'!E44),0),0)</f>
        <v>0</v>
      </c>
      <c r="E42" s="2">
        <f t="shared" si="0"/>
        <v>1</v>
      </c>
    </row>
    <row r="43" spans="1:5" x14ac:dyDescent="0.25">
      <c r="A43">
        <v>1911</v>
      </c>
      <c r="B43" s="5">
        <f>IF(Summary!$C$12='Portfolio math'!A43,Summary!$C$10,0)*IFERROR((1+D43),0)+IF(B42&gt;0,(Summary!$C$11+B42)*(1+D43),0)</f>
        <v>0</v>
      </c>
      <c r="C43" s="5">
        <f>IF(AND(A43&gt;=Summary!$C$12,A43&lt;=Summary!$C$13),(B43-B42),0)</f>
        <v>0</v>
      </c>
      <c r="D43" s="1">
        <f>IF(AND(A43&gt;=Summary!$C$12,A43&lt;=Summary!$C$13),IF(Summary!$C$12&lt;='Portfolio math'!A43,IF(Summary!$D$3=0,0,Summary!$D$3*'Return data'!B45)+IF(Summary!$D$4=0,0,Summary!$D$4*'Return data'!C45)+IF(Summary!$D$5=0,0,Summary!$D$5*'Return data'!D45)+IF(Summary!$D$6=0,0,Summary!$D$6*'Return data'!E45),0),0)</f>
        <v>0</v>
      </c>
      <c r="E43" s="2">
        <f t="shared" si="0"/>
        <v>1</v>
      </c>
    </row>
    <row r="44" spans="1:5" x14ac:dyDescent="0.25">
      <c r="A44">
        <v>1912</v>
      </c>
      <c r="B44" s="5">
        <f>IF(Summary!$C$12='Portfolio math'!A44,Summary!$C$10,0)*IFERROR((1+D44),0)+IF(B43&gt;0,(Summary!$C$11+B43)*(1+D44),0)</f>
        <v>0</v>
      </c>
      <c r="C44" s="5">
        <f>IF(AND(A44&gt;=Summary!$C$12,A44&lt;=Summary!$C$13),(B44-B43),0)</f>
        <v>0</v>
      </c>
      <c r="D44" s="1">
        <f>IF(AND(A44&gt;=Summary!$C$12,A44&lt;=Summary!$C$13),IF(Summary!$C$12&lt;='Portfolio math'!A44,IF(Summary!$D$3=0,0,Summary!$D$3*'Return data'!B46)+IF(Summary!$D$4=0,0,Summary!$D$4*'Return data'!C46)+IF(Summary!$D$5=0,0,Summary!$D$5*'Return data'!D46)+IF(Summary!$D$6=0,0,Summary!$D$6*'Return data'!E46),0),0)</f>
        <v>0</v>
      </c>
      <c r="E44" s="2">
        <f t="shared" si="0"/>
        <v>1</v>
      </c>
    </row>
    <row r="45" spans="1:5" x14ac:dyDescent="0.25">
      <c r="A45">
        <v>1913</v>
      </c>
      <c r="B45" s="5">
        <f>IF(Summary!$C$12='Portfolio math'!A45,Summary!$C$10,0)*IFERROR((1+D45),0)+IF(B44&gt;0,(Summary!$C$11+B44)*(1+D45),0)</f>
        <v>0</v>
      </c>
      <c r="C45" s="5">
        <f>IF(AND(A45&gt;=Summary!$C$12,A45&lt;=Summary!$C$13),(B45-B44),0)</f>
        <v>0</v>
      </c>
      <c r="D45" s="1">
        <f>IF(AND(A45&gt;=Summary!$C$12,A45&lt;=Summary!$C$13),IF(Summary!$C$12&lt;='Portfolio math'!A45,IF(Summary!$D$3=0,0,Summary!$D$3*'Return data'!B47)+IF(Summary!$D$4=0,0,Summary!$D$4*'Return data'!C47)+IF(Summary!$D$5=0,0,Summary!$D$5*'Return data'!D47)+IF(Summary!$D$6=0,0,Summary!$D$6*'Return data'!E47),0),0)</f>
        <v>0</v>
      </c>
      <c r="E45" s="2">
        <f t="shared" si="0"/>
        <v>1</v>
      </c>
    </row>
    <row r="46" spans="1:5" x14ac:dyDescent="0.25">
      <c r="A46">
        <v>1914</v>
      </c>
      <c r="B46" s="5">
        <f>IF(Summary!$C$12='Portfolio math'!A46,Summary!$C$10,0)*IFERROR((1+D46),0)+IF(B45&gt;0,(Summary!$C$11+B45)*(1+D46),0)</f>
        <v>0</v>
      </c>
      <c r="C46" s="5">
        <f>IF(AND(A46&gt;=Summary!$C$12,A46&lt;=Summary!$C$13),(B46-B45),0)</f>
        <v>0</v>
      </c>
      <c r="D46" s="1">
        <f>IF(AND(A46&gt;=Summary!$C$12,A46&lt;=Summary!$C$13),IF(Summary!$C$12&lt;='Portfolio math'!A46,IF(Summary!$D$3=0,0,Summary!$D$3*'Return data'!B48)+IF(Summary!$D$4=0,0,Summary!$D$4*'Return data'!C48)+IF(Summary!$D$5=0,0,Summary!$D$5*'Return data'!D48)+IF(Summary!$D$6=0,0,Summary!$D$6*'Return data'!E48),0),0)</f>
        <v>0</v>
      </c>
      <c r="E46" s="2">
        <f t="shared" si="0"/>
        <v>1</v>
      </c>
    </row>
    <row r="47" spans="1:5" x14ac:dyDescent="0.25">
      <c r="A47">
        <v>1915</v>
      </c>
      <c r="B47" s="5">
        <f>IF(Summary!$C$12='Portfolio math'!A47,Summary!$C$10,0)*IFERROR((1+D47),0)+IF(B46&gt;0,(Summary!$C$11+B46)*(1+D47),0)</f>
        <v>0</v>
      </c>
      <c r="C47" s="5">
        <f>IF(AND(A47&gt;=Summary!$C$12,A47&lt;=Summary!$C$13),(B47-B46),0)</f>
        <v>0</v>
      </c>
      <c r="D47" s="1">
        <f>IF(AND(A47&gt;=Summary!$C$12,A47&lt;=Summary!$C$13),IF(Summary!$C$12&lt;='Portfolio math'!A47,IF(Summary!$D$3=0,0,Summary!$D$3*'Return data'!B49)+IF(Summary!$D$4=0,0,Summary!$D$4*'Return data'!C49)+IF(Summary!$D$5=0,0,Summary!$D$5*'Return data'!D49)+IF(Summary!$D$6=0,0,Summary!$D$6*'Return data'!E49),0),0)</f>
        <v>0</v>
      </c>
      <c r="E47" s="2">
        <f t="shared" si="0"/>
        <v>1</v>
      </c>
    </row>
    <row r="48" spans="1:5" x14ac:dyDescent="0.25">
      <c r="A48">
        <v>1916</v>
      </c>
      <c r="B48" s="5">
        <f>IF(Summary!$C$12='Portfolio math'!A48,Summary!$C$10,0)*IFERROR((1+D48),0)+IF(B47&gt;0,(Summary!$C$11+B47)*(1+D48),0)</f>
        <v>0</v>
      </c>
      <c r="C48" s="5">
        <f>IF(AND(A48&gt;=Summary!$C$12,A48&lt;=Summary!$C$13),(B48-B47),0)</f>
        <v>0</v>
      </c>
      <c r="D48" s="1">
        <f>IF(AND(A48&gt;=Summary!$C$12,A48&lt;=Summary!$C$13),IF(Summary!$C$12&lt;='Portfolio math'!A48,IF(Summary!$D$3=0,0,Summary!$D$3*'Return data'!B50)+IF(Summary!$D$4=0,0,Summary!$D$4*'Return data'!C50)+IF(Summary!$D$5=0,0,Summary!$D$5*'Return data'!D50)+IF(Summary!$D$6=0,0,Summary!$D$6*'Return data'!E50),0),0)</f>
        <v>0</v>
      </c>
      <c r="E48" s="2">
        <f t="shared" si="0"/>
        <v>1</v>
      </c>
    </row>
    <row r="49" spans="1:5" x14ac:dyDescent="0.25">
      <c r="A49">
        <v>1917</v>
      </c>
      <c r="B49" s="5">
        <f>IF(Summary!$C$12='Portfolio math'!A49,Summary!$C$10,0)*IFERROR((1+D49),0)+IF(B48&gt;0,(Summary!$C$11+B48)*(1+D49),0)</f>
        <v>0</v>
      </c>
      <c r="C49" s="5">
        <f>IF(AND(A49&gt;=Summary!$C$12,A49&lt;=Summary!$C$13),(B49-B48),0)</f>
        <v>0</v>
      </c>
      <c r="D49" s="1">
        <f>IF(AND(A49&gt;=Summary!$C$12,A49&lt;=Summary!$C$13),IF(Summary!$C$12&lt;='Portfolio math'!A49,IF(Summary!$D$3=0,0,Summary!$D$3*'Return data'!B51)+IF(Summary!$D$4=0,0,Summary!$D$4*'Return data'!C51)+IF(Summary!$D$5=0,0,Summary!$D$5*'Return data'!D51)+IF(Summary!$D$6=0,0,Summary!$D$6*'Return data'!E51),0),0)</f>
        <v>0</v>
      </c>
      <c r="E49" s="2">
        <f t="shared" si="0"/>
        <v>1</v>
      </c>
    </row>
    <row r="50" spans="1:5" x14ac:dyDescent="0.25">
      <c r="A50">
        <v>1918</v>
      </c>
      <c r="B50" s="5">
        <f>IF(Summary!$C$12='Portfolio math'!A50,Summary!$C$10,0)*IFERROR((1+D50),0)+IF(B49&gt;0,(Summary!$C$11+B49)*(1+D50),0)</f>
        <v>0</v>
      </c>
      <c r="C50" s="5">
        <f>IF(AND(A50&gt;=Summary!$C$12,A50&lt;=Summary!$C$13),(B50-B49),0)</f>
        <v>0</v>
      </c>
      <c r="D50" s="1">
        <f>IF(AND(A50&gt;=Summary!$C$12,A50&lt;=Summary!$C$13),IF(Summary!$C$12&lt;='Portfolio math'!A50,IF(Summary!$D$3=0,0,Summary!$D$3*'Return data'!B52)+IF(Summary!$D$4=0,0,Summary!$D$4*'Return data'!C52)+IF(Summary!$D$5=0,0,Summary!$D$5*'Return data'!D52)+IF(Summary!$D$6=0,0,Summary!$D$6*'Return data'!E52),0),0)</f>
        <v>0</v>
      </c>
      <c r="E50" s="2">
        <f t="shared" si="0"/>
        <v>1</v>
      </c>
    </row>
    <row r="51" spans="1:5" x14ac:dyDescent="0.25">
      <c r="A51">
        <v>1919</v>
      </c>
      <c r="B51" s="5">
        <f>IF(Summary!$C$12='Portfolio math'!A51,Summary!$C$10,0)*IFERROR((1+D51),0)+IF(B50&gt;0,(Summary!$C$11+B50)*(1+D51),0)</f>
        <v>0</v>
      </c>
      <c r="C51" s="5">
        <f>IF(AND(A51&gt;=Summary!$C$12,A51&lt;=Summary!$C$13),(B51-B50),0)</f>
        <v>0</v>
      </c>
      <c r="D51" s="1">
        <f>IF(AND(A51&gt;=Summary!$C$12,A51&lt;=Summary!$C$13),IF(Summary!$C$12&lt;='Portfolio math'!A51,IF(Summary!$D$3=0,0,Summary!$D$3*'Return data'!B53)+IF(Summary!$D$4=0,0,Summary!$D$4*'Return data'!C53)+IF(Summary!$D$5=0,0,Summary!$D$5*'Return data'!D53)+IF(Summary!$D$6=0,0,Summary!$D$6*'Return data'!E53),0),0)</f>
        <v>0</v>
      </c>
      <c r="E51" s="2">
        <f t="shared" si="0"/>
        <v>1</v>
      </c>
    </row>
    <row r="52" spans="1:5" x14ac:dyDescent="0.25">
      <c r="A52">
        <v>1920</v>
      </c>
      <c r="B52" s="5">
        <f>IF(Summary!$C$12='Portfolio math'!A52,Summary!$C$10,0)*IFERROR((1+D52),0)+IF(B51&gt;0,(Summary!$C$11+B51)*(1+D52),0)</f>
        <v>0</v>
      </c>
      <c r="C52" s="5">
        <f>IF(AND(A52&gt;=Summary!$C$12,A52&lt;=Summary!$C$13),(B52-B51),0)</f>
        <v>0</v>
      </c>
      <c r="D52" s="1">
        <f>IF(AND(A52&gt;=Summary!$C$12,A52&lt;=Summary!$C$13),IF(Summary!$C$12&lt;='Portfolio math'!A52,IF(Summary!$D$3=0,0,Summary!$D$3*'Return data'!B54)+IF(Summary!$D$4=0,0,Summary!$D$4*'Return data'!C54)+IF(Summary!$D$5=0,0,Summary!$D$5*'Return data'!D54)+IF(Summary!$D$6=0,0,Summary!$D$6*'Return data'!E54),0),0)</f>
        <v>0</v>
      </c>
      <c r="E52" s="2">
        <f t="shared" si="0"/>
        <v>1</v>
      </c>
    </row>
    <row r="53" spans="1:5" x14ac:dyDescent="0.25">
      <c r="A53">
        <v>1921</v>
      </c>
      <c r="B53" s="5">
        <f>IF(Summary!$C$12='Portfolio math'!A53,Summary!$C$10,0)*IFERROR((1+D53),0)+IF(B52&gt;0,(Summary!$C$11+B52)*(1+D53),0)</f>
        <v>0</v>
      </c>
      <c r="C53" s="5">
        <f>IF(AND(A53&gt;=Summary!$C$12,A53&lt;=Summary!$C$13),(B53-B52),0)</f>
        <v>0</v>
      </c>
      <c r="D53" s="1">
        <f>IF(AND(A53&gt;=Summary!$C$12,A53&lt;=Summary!$C$13),IF(Summary!$C$12&lt;='Portfolio math'!A53,IF(Summary!$D$3=0,0,Summary!$D$3*'Return data'!B55)+IF(Summary!$D$4=0,0,Summary!$D$4*'Return data'!C55)+IF(Summary!$D$5=0,0,Summary!$D$5*'Return data'!D55)+IF(Summary!$D$6=0,0,Summary!$D$6*'Return data'!E55),0),0)</f>
        <v>0</v>
      </c>
      <c r="E53" s="2">
        <f t="shared" si="0"/>
        <v>1</v>
      </c>
    </row>
    <row r="54" spans="1:5" x14ac:dyDescent="0.25">
      <c r="A54">
        <v>1922</v>
      </c>
      <c r="B54" s="5">
        <f>IF(Summary!$C$12='Portfolio math'!A54,Summary!$C$10,0)*IFERROR((1+D54),0)+IF(B53&gt;0,(Summary!$C$11+B53)*(1+D54),0)</f>
        <v>0</v>
      </c>
      <c r="C54" s="5">
        <f>IF(AND(A54&gt;=Summary!$C$12,A54&lt;=Summary!$C$13),(B54-B53),0)</f>
        <v>0</v>
      </c>
      <c r="D54" s="1">
        <f>IF(AND(A54&gt;=Summary!$C$12,A54&lt;=Summary!$C$13),IF(Summary!$C$12&lt;='Portfolio math'!A54,IF(Summary!$D$3=0,0,Summary!$D$3*'Return data'!B56)+IF(Summary!$D$4=0,0,Summary!$D$4*'Return data'!C56)+IF(Summary!$D$5=0,0,Summary!$D$5*'Return data'!D56)+IF(Summary!$D$6=0,0,Summary!$D$6*'Return data'!E56),0),0)</f>
        <v>0</v>
      </c>
      <c r="E54" s="2">
        <f t="shared" si="0"/>
        <v>1</v>
      </c>
    </row>
    <row r="55" spans="1:5" x14ac:dyDescent="0.25">
      <c r="A55">
        <v>1923</v>
      </c>
      <c r="B55" s="5">
        <f>IF(Summary!$C$12='Portfolio math'!A55,Summary!$C$10,0)*IFERROR((1+D55),0)+IF(B54&gt;0,(Summary!$C$11+B54)*(1+D55),0)</f>
        <v>0</v>
      </c>
      <c r="C55" s="5">
        <f>IF(AND(A55&gt;=Summary!$C$12,A55&lt;=Summary!$C$13),(B55-B54),0)</f>
        <v>0</v>
      </c>
      <c r="D55" s="1">
        <f>IF(AND(A55&gt;=Summary!$C$12,A55&lt;=Summary!$C$13),IF(Summary!$C$12&lt;='Portfolio math'!A55,IF(Summary!$D$3=0,0,Summary!$D$3*'Return data'!B57)+IF(Summary!$D$4=0,0,Summary!$D$4*'Return data'!C57)+IF(Summary!$D$5=0,0,Summary!$D$5*'Return data'!D57)+IF(Summary!$D$6=0,0,Summary!$D$6*'Return data'!E57),0),0)</f>
        <v>0</v>
      </c>
      <c r="E55" s="2">
        <f t="shared" si="0"/>
        <v>1</v>
      </c>
    </row>
    <row r="56" spans="1:5" x14ac:dyDescent="0.25">
      <c r="A56">
        <v>1924</v>
      </c>
      <c r="B56" s="5">
        <f>IF(Summary!$C$12='Portfolio math'!A56,Summary!$C$10,0)*IFERROR((1+D56),0)+IF(B55&gt;0,(Summary!$C$11+B55)*(1+D56),0)</f>
        <v>0</v>
      </c>
      <c r="C56" s="5">
        <f>IF(AND(A56&gt;=Summary!$C$12,A56&lt;=Summary!$C$13),(B56-B55),0)</f>
        <v>0</v>
      </c>
      <c r="D56" s="1">
        <f>IF(AND(A56&gt;=Summary!$C$12,A56&lt;=Summary!$C$13),IF(Summary!$C$12&lt;='Portfolio math'!A56,IF(Summary!$D$3=0,0,Summary!$D$3*'Return data'!B58)+IF(Summary!$D$4=0,0,Summary!$D$4*'Return data'!C58)+IF(Summary!$D$5=0,0,Summary!$D$5*'Return data'!D58)+IF(Summary!$D$6=0,0,Summary!$D$6*'Return data'!E58),0),0)</f>
        <v>0</v>
      </c>
      <c r="E56" s="2">
        <f t="shared" si="0"/>
        <v>1</v>
      </c>
    </row>
    <row r="57" spans="1:5" x14ac:dyDescent="0.25">
      <c r="A57">
        <v>1925</v>
      </c>
      <c r="B57" s="5">
        <f>IF(Summary!$C$12='Portfolio math'!A57,Summary!$C$10,0)*IFERROR((1+D57),0)+IF(B56&gt;0,(Summary!$C$11+B56)*(1+D57),0)</f>
        <v>0</v>
      </c>
      <c r="C57" s="5">
        <f>IF(AND(A57&gt;=Summary!$C$12,A57&lt;=Summary!$C$13),(B57-B56),0)</f>
        <v>0</v>
      </c>
      <c r="D57" s="1">
        <f>IF(AND(A57&gt;=Summary!$C$12,A57&lt;=Summary!$C$13),IF(Summary!$C$12&lt;='Portfolio math'!A57,IF(Summary!$D$3=0,0,Summary!$D$3*'Return data'!B59)+IF(Summary!$D$4=0,0,Summary!$D$4*'Return data'!C59)+IF(Summary!$D$5=0,0,Summary!$D$5*'Return data'!D59)+IF(Summary!$D$6=0,0,Summary!$D$6*'Return data'!E59),0),0)</f>
        <v>0</v>
      </c>
      <c r="E57" s="2">
        <f t="shared" si="0"/>
        <v>1</v>
      </c>
    </row>
    <row r="58" spans="1:5" x14ac:dyDescent="0.25">
      <c r="A58">
        <v>1926</v>
      </c>
      <c r="B58" s="5">
        <f>IF(Summary!$C$12='Portfolio math'!A58,Summary!$C$10,0)*IFERROR((1+D58),0)+IF(B57&gt;0,(Summary!$C$11+B57)*(1+D58),0)</f>
        <v>0</v>
      </c>
      <c r="C58" s="5">
        <f>IF(AND(A58&gt;=Summary!$C$12,A58&lt;=Summary!$C$13),(B58-B57),0)</f>
        <v>0</v>
      </c>
      <c r="D58" s="1">
        <f>IF(AND(A58&gt;=Summary!$C$12,A58&lt;=Summary!$C$13),IF(Summary!$C$12&lt;='Portfolio math'!A58,IF(Summary!$D$3=0,0,Summary!$D$3*'Return data'!B60)+IF(Summary!$D$4=0,0,Summary!$D$4*'Return data'!C60)+IF(Summary!$D$5=0,0,Summary!$D$5*'Return data'!D60)+IF(Summary!$D$6=0,0,Summary!$D$6*'Return data'!E60),0),0)</f>
        <v>0</v>
      </c>
      <c r="E58" s="2">
        <f t="shared" si="0"/>
        <v>1</v>
      </c>
    </row>
    <row r="59" spans="1:5" x14ac:dyDescent="0.25">
      <c r="A59">
        <v>1927</v>
      </c>
      <c r="B59" s="5">
        <f>IF(Summary!$C$12='Portfolio math'!A59,Summary!$C$10,0)*IFERROR((1+D59),0)+IF(B58&gt;0,(Summary!$C$11+B58)*(1+D59),0)</f>
        <v>0</v>
      </c>
      <c r="C59" s="5">
        <f>IF(AND(A59&gt;=Summary!$C$12,A59&lt;=Summary!$C$13),(B59-B58),0)</f>
        <v>0</v>
      </c>
      <c r="D59" s="1">
        <f>IF(AND(A59&gt;=Summary!$C$12,A59&lt;=Summary!$C$13),IF(Summary!$C$12&lt;='Portfolio math'!A59,IF(Summary!$D$3=0,0,Summary!$D$3*'Return data'!B61)+IF(Summary!$D$4=0,0,Summary!$D$4*'Return data'!C61)+IF(Summary!$D$5=0,0,Summary!$D$5*'Return data'!D61)+IF(Summary!$D$6=0,0,Summary!$D$6*'Return data'!E61),0),0)</f>
        <v>0</v>
      </c>
      <c r="E59" s="2">
        <f t="shared" si="0"/>
        <v>1</v>
      </c>
    </row>
    <row r="60" spans="1:5" x14ac:dyDescent="0.25">
      <c r="A60">
        <v>1928</v>
      </c>
      <c r="B60" s="5">
        <f>IF(Summary!$C$12='Portfolio math'!A60,Summary!$C$10,0)*IFERROR((1+D60),0)+IF(B59&gt;0,(Summary!$C$11+B59)*(1+D60),0)</f>
        <v>0</v>
      </c>
      <c r="C60" s="5">
        <f>IF(AND(A60&gt;=Summary!$C$12,A60&lt;=Summary!$C$13),(B60-B59),0)</f>
        <v>0</v>
      </c>
      <c r="D60" s="1">
        <f>IF(AND(A60&gt;=Summary!$C$12,A60&lt;=Summary!$C$13),IF(Summary!$C$12&lt;='Portfolio math'!A60,IF(Summary!$D$3=0,0,Summary!$D$3*'Return data'!B62)+IF(Summary!$D$4=0,0,Summary!$D$4*'Return data'!C62)+IF(Summary!$D$5=0,0,Summary!$D$5*'Return data'!D62)+IF(Summary!$D$6=0,0,Summary!$D$6*'Return data'!E62),0),0)</f>
        <v>0</v>
      </c>
      <c r="E60" s="2">
        <f t="shared" si="0"/>
        <v>1</v>
      </c>
    </row>
    <row r="61" spans="1:5" x14ac:dyDescent="0.25">
      <c r="A61">
        <v>1929</v>
      </c>
      <c r="B61" s="5">
        <f>IF(Summary!$C$12='Portfolio math'!A61,Summary!$C$10,0)*IFERROR((1+D61),0)+IF(B60&gt;0,(Summary!$C$11+B60)*(1+D61),0)</f>
        <v>0</v>
      </c>
      <c r="C61" s="5">
        <f>IF(AND(A61&gt;=Summary!$C$12,A61&lt;=Summary!$C$13),(B61-B60),0)</f>
        <v>0</v>
      </c>
      <c r="D61" s="1">
        <f>IF(AND(A61&gt;=Summary!$C$12,A61&lt;=Summary!$C$13),IF(Summary!$C$12&lt;='Portfolio math'!A61,IF(Summary!$D$3=0,0,Summary!$D$3*'Return data'!B63)+IF(Summary!$D$4=0,0,Summary!$D$4*'Return data'!C63)+IF(Summary!$D$5=0,0,Summary!$D$5*'Return data'!D63)+IF(Summary!$D$6=0,0,Summary!$D$6*'Return data'!E63),0),0)</f>
        <v>0</v>
      </c>
      <c r="E61" s="2">
        <f t="shared" si="0"/>
        <v>1</v>
      </c>
    </row>
    <row r="62" spans="1:5" x14ac:dyDescent="0.25">
      <c r="A62">
        <v>1930</v>
      </c>
      <c r="B62" s="5">
        <f>IF(Summary!$C$12='Portfolio math'!A62,Summary!$C$10,0)*IFERROR((1+D62),0)+IF(B61&gt;0,(Summary!$C$11+B61)*(1+D62),0)</f>
        <v>0</v>
      </c>
      <c r="C62" s="5">
        <f>IF(AND(A62&gt;=Summary!$C$12,A62&lt;=Summary!$C$13),(B62-B61),0)</f>
        <v>0</v>
      </c>
      <c r="D62" s="1">
        <f>IF(AND(A62&gt;=Summary!$C$12,A62&lt;=Summary!$C$13),IF(Summary!$C$12&lt;='Portfolio math'!A62,IF(Summary!$D$3=0,0,Summary!$D$3*'Return data'!B64)+IF(Summary!$D$4=0,0,Summary!$D$4*'Return data'!C64)+IF(Summary!$D$5=0,0,Summary!$D$5*'Return data'!D64)+IF(Summary!$D$6=0,0,Summary!$D$6*'Return data'!E64),0),0)</f>
        <v>0</v>
      </c>
      <c r="E62" s="2">
        <f t="shared" si="0"/>
        <v>1</v>
      </c>
    </row>
    <row r="63" spans="1:5" x14ac:dyDescent="0.25">
      <c r="A63">
        <v>1931</v>
      </c>
      <c r="B63" s="5">
        <f>IF(Summary!$C$12='Portfolio math'!A63,Summary!$C$10,0)*IFERROR((1+D63),0)+IF(B62&gt;0,(Summary!$C$11+B62)*(1+D63),0)</f>
        <v>0</v>
      </c>
      <c r="C63" s="5">
        <f>IF(AND(A63&gt;=Summary!$C$12,A63&lt;=Summary!$C$13),(B63-B62),0)</f>
        <v>0</v>
      </c>
      <c r="D63" s="1">
        <f>IF(AND(A63&gt;=Summary!$C$12,A63&lt;=Summary!$C$13),IF(Summary!$C$12&lt;='Portfolio math'!A63,IF(Summary!$D$3=0,0,Summary!$D$3*'Return data'!B65)+IF(Summary!$D$4=0,0,Summary!$D$4*'Return data'!C65)+IF(Summary!$D$5=0,0,Summary!$D$5*'Return data'!D65)+IF(Summary!$D$6=0,0,Summary!$D$6*'Return data'!E65),0),0)</f>
        <v>0</v>
      </c>
      <c r="E63" s="2">
        <f t="shared" si="0"/>
        <v>1</v>
      </c>
    </row>
    <row r="64" spans="1:5" x14ac:dyDescent="0.25">
      <c r="A64">
        <v>1932</v>
      </c>
      <c r="B64" s="5">
        <f>IF(Summary!$C$12='Portfolio math'!A64,Summary!$C$10,0)*IFERROR((1+D64),0)+IF(B63&gt;0,(Summary!$C$11+B63)*(1+D64),0)</f>
        <v>0</v>
      </c>
      <c r="C64" s="5">
        <f>IF(AND(A64&gt;=Summary!$C$12,A64&lt;=Summary!$C$13),(B64-B63),0)</f>
        <v>0</v>
      </c>
      <c r="D64" s="1">
        <f>IF(AND(A64&gt;=Summary!$C$12,A64&lt;=Summary!$C$13),IF(Summary!$C$12&lt;='Portfolio math'!A64,IF(Summary!$D$3=0,0,Summary!$D$3*'Return data'!B66)+IF(Summary!$D$4=0,0,Summary!$D$4*'Return data'!C66)+IF(Summary!$D$5=0,0,Summary!$D$5*'Return data'!D66)+IF(Summary!$D$6=0,0,Summary!$D$6*'Return data'!E66),0),0)</f>
        <v>0</v>
      </c>
      <c r="E64" s="2">
        <f t="shared" si="0"/>
        <v>1</v>
      </c>
    </row>
    <row r="65" spans="1:5" x14ac:dyDescent="0.25">
      <c r="A65">
        <v>1933</v>
      </c>
      <c r="B65" s="5">
        <f>IF(Summary!$C$12='Portfolio math'!A65,Summary!$C$10,0)*IFERROR((1+D65),0)+IF(B64&gt;0,(Summary!$C$11+B64)*(1+D65),0)</f>
        <v>0</v>
      </c>
      <c r="C65" s="5">
        <f>IF(AND(A65&gt;=Summary!$C$12,A65&lt;=Summary!$C$13),(B65-B64),0)</f>
        <v>0</v>
      </c>
      <c r="D65" s="1">
        <f>IF(AND(A65&gt;=Summary!$C$12,A65&lt;=Summary!$C$13),IF(Summary!$C$12&lt;='Portfolio math'!A65,IF(Summary!$D$3=0,0,Summary!$D$3*'Return data'!B67)+IF(Summary!$D$4=0,0,Summary!$D$4*'Return data'!C67)+IF(Summary!$D$5=0,0,Summary!$D$5*'Return data'!D67)+IF(Summary!$D$6=0,0,Summary!$D$6*'Return data'!E67),0),0)</f>
        <v>0</v>
      </c>
      <c r="E65" s="2">
        <f t="shared" si="0"/>
        <v>1</v>
      </c>
    </row>
    <row r="66" spans="1:5" x14ac:dyDescent="0.25">
      <c r="A66">
        <v>1934</v>
      </c>
      <c r="B66" s="5">
        <f>IF(Summary!$C$12='Portfolio math'!A66,Summary!$C$10,0)*IFERROR((1+D66),0)+IF(B65&gt;0,(Summary!$C$11+B65)*(1+D66),0)</f>
        <v>0</v>
      </c>
      <c r="C66" s="5">
        <f>IF(AND(A66&gt;=Summary!$C$12,A66&lt;=Summary!$C$13),(B66-B65),0)</f>
        <v>0</v>
      </c>
      <c r="D66" s="1">
        <f>IF(AND(A66&gt;=Summary!$C$12,A66&lt;=Summary!$C$13),IF(Summary!$C$12&lt;='Portfolio math'!A66,IF(Summary!$D$3=0,0,Summary!$D$3*'Return data'!B68)+IF(Summary!$D$4=0,0,Summary!$D$4*'Return data'!C68)+IF(Summary!$D$5=0,0,Summary!$D$5*'Return data'!D68)+IF(Summary!$D$6=0,0,Summary!$D$6*'Return data'!E68),0),0)</f>
        <v>0</v>
      </c>
      <c r="E66" s="2">
        <f t="shared" si="0"/>
        <v>1</v>
      </c>
    </row>
    <row r="67" spans="1:5" x14ac:dyDescent="0.25">
      <c r="A67">
        <v>1935</v>
      </c>
      <c r="B67" s="5">
        <f>IF(Summary!$C$12='Portfolio math'!A67,Summary!$C$10,0)*IFERROR((1+D67),0)+IF(B66&gt;0,(Summary!$C$11+B66)*(1+D67),0)</f>
        <v>0</v>
      </c>
      <c r="C67" s="5">
        <f>IF(AND(A67&gt;=Summary!$C$12,A67&lt;=Summary!$C$13),(B67-B66),0)</f>
        <v>0</v>
      </c>
      <c r="D67" s="1">
        <f>IF(AND(A67&gt;=Summary!$C$12,A67&lt;=Summary!$C$13),IF(Summary!$C$12&lt;='Portfolio math'!A67,IF(Summary!$D$3=0,0,Summary!$D$3*'Return data'!B69)+IF(Summary!$D$4=0,0,Summary!$D$4*'Return data'!C69)+IF(Summary!$D$5=0,0,Summary!$D$5*'Return data'!D69)+IF(Summary!$D$6=0,0,Summary!$D$6*'Return data'!E69),0),0)</f>
        <v>0</v>
      </c>
      <c r="E67" s="2">
        <f t="shared" si="0"/>
        <v>1</v>
      </c>
    </row>
    <row r="68" spans="1:5" x14ac:dyDescent="0.25">
      <c r="A68">
        <v>1936</v>
      </c>
      <c r="B68" s="5">
        <f>IF(Summary!$C$12='Portfolio math'!A68,Summary!$C$10,0)*IFERROR((1+D68),0)+IF(B67&gt;0,(Summary!$C$11+B67)*(1+D68),0)</f>
        <v>0</v>
      </c>
      <c r="C68" s="5">
        <f>IF(AND(A68&gt;=Summary!$C$12,A68&lt;=Summary!$C$13),(B68-B67),0)</f>
        <v>0</v>
      </c>
      <c r="D68" s="1">
        <f>IF(AND(A68&gt;=Summary!$C$12,A68&lt;=Summary!$C$13),IF(Summary!$C$12&lt;='Portfolio math'!A68,IF(Summary!$D$3=0,0,Summary!$D$3*'Return data'!B70)+IF(Summary!$D$4=0,0,Summary!$D$4*'Return data'!C70)+IF(Summary!$D$5=0,0,Summary!$D$5*'Return data'!D70)+IF(Summary!$D$6=0,0,Summary!$D$6*'Return data'!E70),0),0)</f>
        <v>0</v>
      </c>
      <c r="E68" s="2">
        <f t="shared" ref="E68:E131" si="1">D68+1</f>
        <v>1</v>
      </c>
    </row>
    <row r="69" spans="1:5" x14ac:dyDescent="0.25">
      <c r="A69">
        <v>1937</v>
      </c>
      <c r="B69" s="5">
        <f>IF(Summary!$C$12='Portfolio math'!A69,Summary!$C$10,0)*IFERROR((1+D69),0)+IF(B68&gt;0,(Summary!$C$11+B68)*(1+D69),0)</f>
        <v>0</v>
      </c>
      <c r="C69" s="5">
        <f>IF(AND(A69&gt;=Summary!$C$12,A69&lt;=Summary!$C$13),(B69-B68),0)</f>
        <v>0</v>
      </c>
      <c r="D69" s="1">
        <f>IF(AND(A69&gt;=Summary!$C$12,A69&lt;=Summary!$C$13),IF(Summary!$C$12&lt;='Portfolio math'!A69,IF(Summary!$D$3=0,0,Summary!$D$3*'Return data'!B71)+IF(Summary!$D$4=0,0,Summary!$D$4*'Return data'!C71)+IF(Summary!$D$5=0,0,Summary!$D$5*'Return data'!D71)+IF(Summary!$D$6=0,0,Summary!$D$6*'Return data'!E71),0),0)</f>
        <v>0</v>
      </c>
      <c r="E69" s="2">
        <f t="shared" si="1"/>
        <v>1</v>
      </c>
    </row>
    <row r="70" spans="1:5" x14ac:dyDescent="0.25">
      <c r="A70">
        <v>1938</v>
      </c>
      <c r="B70" s="5">
        <f>IF(Summary!$C$12='Portfolio math'!A70,Summary!$C$10,0)*IFERROR((1+D70),0)+IF(B69&gt;0,(Summary!$C$11+B69)*(1+D70),0)</f>
        <v>0</v>
      </c>
      <c r="C70" s="5">
        <f>IF(AND(A70&gt;=Summary!$C$12,A70&lt;=Summary!$C$13),(B70-B69),0)</f>
        <v>0</v>
      </c>
      <c r="D70" s="1">
        <f>IF(AND(A70&gt;=Summary!$C$12,A70&lt;=Summary!$C$13),IF(Summary!$C$12&lt;='Portfolio math'!A70,IF(Summary!$D$3=0,0,Summary!$D$3*'Return data'!B72)+IF(Summary!$D$4=0,0,Summary!$D$4*'Return data'!C72)+IF(Summary!$D$5=0,0,Summary!$D$5*'Return data'!D72)+IF(Summary!$D$6=0,0,Summary!$D$6*'Return data'!E72),0),0)</f>
        <v>0</v>
      </c>
      <c r="E70" s="2">
        <f t="shared" si="1"/>
        <v>1</v>
      </c>
    </row>
    <row r="71" spans="1:5" x14ac:dyDescent="0.25">
      <c r="A71">
        <v>1939</v>
      </c>
      <c r="B71" s="5">
        <f>IF(Summary!$C$12='Portfolio math'!A71,Summary!$C$10,0)*IFERROR((1+D71),0)+IF(B70&gt;0,(Summary!$C$11+B70)*(1+D71),0)</f>
        <v>0</v>
      </c>
      <c r="C71" s="5">
        <f>IF(AND(A71&gt;=Summary!$C$12,A71&lt;=Summary!$C$13),(B71-B70),0)</f>
        <v>0</v>
      </c>
      <c r="D71" s="1">
        <f>IF(AND(A71&gt;=Summary!$C$12,A71&lt;=Summary!$C$13),IF(Summary!$C$12&lt;='Portfolio math'!A71,IF(Summary!$D$3=0,0,Summary!$D$3*'Return data'!B73)+IF(Summary!$D$4=0,0,Summary!$D$4*'Return data'!C73)+IF(Summary!$D$5=0,0,Summary!$D$5*'Return data'!D73)+IF(Summary!$D$6=0,0,Summary!$D$6*'Return data'!E73),0),0)</f>
        <v>0</v>
      </c>
      <c r="E71" s="2">
        <f t="shared" si="1"/>
        <v>1</v>
      </c>
    </row>
    <row r="72" spans="1:5" x14ac:dyDescent="0.25">
      <c r="A72">
        <v>1940</v>
      </c>
      <c r="B72" s="5">
        <f>IF(Summary!$C$12='Portfolio math'!A72,Summary!$C$10,0)*IFERROR((1+D72),0)+IF(B71&gt;0,(Summary!$C$11+B71)*(1+D72),0)</f>
        <v>0</v>
      </c>
      <c r="C72" s="5">
        <f>IF(AND(A72&gt;=Summary!$C$12,A72&lt;=Summary!$C$13),(B72-B71),0)</f>
        <v>0</v>
      </c>
      <c r="D72" s="1">
        <f>IF(AND(A72&gt;=Summary!$C$12,A72&lt;=Summary!$C$13),IF(Summary!$C$12&lt;='Portfolio math'!A72,IF(Summary!$D$3=0,0,Summary!$D$3*'Return data'!B74)+IF(Summary!$D$4=0,0,Summary!$D$4*'Return data'!C74)+IF(Summary!$D$5=0,0,Summary!$D$5*'Return data'!D74)+IF(Summary!$D$6=0,0,Summary!$D$6*'Return data'!E74),0),0)</f>
        <v>0</v>
      </c>
      <c r="E72" s="2">
        <f t="shared" si="1"/>
        <v>1</v>
      </c>
    </row>
    <row r="73" spans="1:5" x14ac:dyDescent="0.25">
      <c r="A73">
        <v>1941</v>
      </c>
      <c r="B73" s="5">
        <f>IF(Summary!$C$12='Portfolio math'!A73,Summary!$C$10,0)*IFERROR((1+D73),0)+IF(B72&gt;0,(Summary!$C$11+B72)*(1+D73),0)</f>
        <v>0</v>
      </c>
      <c r="C73" s="5">
        <f>IF(AND(A73&gt;=Summary!$C$12,A73&lt;=Summary!$C$13),(B73-B72),0)</f>
        <v>0</v>
      </c>
      <c r="D73" s="1">
        <f>IF(AND(A73&gt;=Summary!$C$12,A73&lt;=Summary!$C$13),IF(Summary!$C$12&lt;='Portfolio math'!A73,IF(Summary!$D$3=0,0,Summary!$D$3*'Return data'!B75)+IF(Summary!$D$4=0,0,Summary!$D$4*'Return data'!C75)+IF(Summary!$D$5=0,0,Summary!$D$5*'Return data'!D75)+IF(Summary!$D$6=0,0,Summary!$D$6*'Return data'!E75),0),0)</f>
        <v>0</v>
      </c>
      <c r="E73" s="2">
        <f t="shared" si="1"/>
        <v>1</v>
      </c>
    </row>
    <row r="74" spans="1:5" x14ac:dyDescent="0.25">
      <c r="A74">
        <v>1942</v>
      </c>
      <c r="B74" s="5">
        <f>IF(Summary!$C$12='Portfolio math'!A74,Summary!$C$10,0)*IFERROR((1+D74),0)+IF(B73&gt;0,(Summary!$C$11+B73)*(1+D74),0)</f>
        <v>0</v>
      </c>
      <c r="C74" s="5">
        <f>IF(AND(A74&gt;=Summary!$C$12,A74&lt;=Summary!$C$13),(B74-B73),0)</f>
        <v>0</v>
      </c>
      <c r="D74" s="1">
        <f>IF(AND(A74&gt;=Summary!$C$12,A74&lt;=Summary!$C$13),IF(Summary!$C$12&lt;='Portfolio math'!A74,IF(Summary!$D$3=0,0,Summary!$D$3*'Return data'!B76)+IF(Summary!$D$4=0,0,Summary!$D$4*'Return data'!C76)+IF(Summary!$D$5=0,0,Summary!$D$5*'Return data'!D76)+IF(Summary!$D$6=0,0,Summary!$D$6*'Return data'!E76),0),0)</f>
        <v>0</v>
      </c>
      <c r="E74" s="2">
        <f t="shared" si="1"/>
        <v>1</v>
      </c>
    </row>
    <row r="75" spans="1:5" x14ac:dyDescent="0.25">
      <c r="A75">
        <v>1943</v>
      </c>
      <c r="B75" s="5">
        <f>IF(Summary!$C$12='Portfolio math'!A75,Summary!$C$10,0)*IFERROR((1+D75),0)+IF(B74&gt;0,(Summary!$C$11+B74)*(1+D75),0)</f>
        <v>0</v>
      </c>
      <c r="C75" s="5">
        <f>IF(AND(A75&gt;=Summary!$C$12,A75&lt;=Summary!$C$13),(B75-B74),0)</f>
        <v>0</v>
      </c>
      <c r="D75" s="1">
        <f>IF(AND(A75&gt;=Summary!$C$12,A75&lt;=Summary!$C$13),IF(Summary!$C$12&lt;='Portfolio math'!A75,IF(Summary!$D$3=0,0,Summary!$D$3*'Return data'!B77)+IF(Summary!$D$4=0,0,Summary!$D$4*'Return data'!C77)+IF(Summary!$D$5=0,0,Summary!$D$5*'Return data'!D77)+IF(Summary!$D$6=0,0,Summary!$D$6*'Return data'!E77),0),0)</f>
        <v>0</v>
      </c>
      <c r="E75" s="2">
        <f t="shared" si="1"/>
        <v>1</v>
      </c>
    </row>
    <row r="76" spans="1:5" x14ac:dyDescent="0.25">
      <c r="A76">
        <v>1944</v>
      </c>
      <c r="B76" s="5">
        <f>IF(Summary!$C$12='Portfolio math'!A76,Summary!$C$10,0)*IFERROR((1+D76),0)+IF(B75&gt;0,(Summary!$C$11+B75)*(1+D76),0)</f>
        <v>0</v>
      </c>
      <c r="C76" s="5">
        <f>IF(AND(A76&gt;=Summary!$C$12,A76&lt;=Summary!$C$13),(B76-B75),0)</f>
        <v>0</v>
      </c>
      <c r="D76" s="1">
        <f>IF(AND(A76&gt;=Summary!$C$12,A76&lt;=Summary!$C$13),IF(Summary!$C$12&lt;='Portfolio math'!A76,IF(Summary!$D$3=0,0,Summary!$D$3*'Return data'!B78)+IF(Summary!$D$4=0,0,Summary!$D$4*'Return data'!C78)+IF(Summary!$D$5=0,0,Summary!$D$5*'Return data'!D78)+IF(Summary!$D$6=0,0,Summary!$D$6*'Return data'!E78),0),0)</f>
        <v>0</v>
      </c>
      <c r="E76" s="2">
        <f t="shared" si="1"/>
        <v>1</v>
      </c>
    </row>
    <row r="77" spans="1:5" x14ac:dyDescent="0.25">
      <c r="A77">
        <v>1945</v>
      </c>
      <c r="B77" s="5">
        <f>IF(Summary!$C$12='Portfolio math'!A77,Summary!$C$10,0)*IFERROR((1+D77),0)+IF(B76&gt;0,(Summary!$C$11+B76)*(1+D77),0)</f>
        <v>0</v>
      </c>
      <c r="C77" s="5">
        <f>IF(AND(A77&gt;=Summary!$C$12,A77&lt;=Summary!$C$13),(B77-B76),0)</f>
        <v>0</v>
      </c>
      <c r="D77" s="1">
        <f>IF(AND(A77&gt;=Summary!$C$12,A77&lt;=Summary!$C$13),IF(Summary!$C$12&lt;='Portfolio math'!A77,IF(Summary!$D$3=0,0,Summary!$D$3*'Return data'!B79)+IF(Summary!$D$4=0,0,Summary!$D$4*'Return data'!C79)+IF(Summary!$D$5=0,0,Summary!$D$5*'Return data'!D79)+IF(Summary!$D$6=0,0,Summary!$D$6*'Return data'!E79),0),0)</f>
        <v>0</v>
      </c>
      <c r="E77" s="2">
        <f t="shared" si="1"/>
        <v>1</v>
      </c>
    </row>
    <row r="78" spans="1:5" x14ac:dyDescent="0.25">
      <c r="A78">
        <v>1946</v>
      </c>
      <c r="B78" s="5">
        <f>IF(Summary!$C$12='Portfolio math'!A78,Summary!$C$10,0)*IFERROR((1+D78),0)+IF(B77&gt;0,(Summary!$C$11+B77)*(1+D78),0)</f>
        <v>0</v>
      </c>
      <c r="C78" s="5">
        <f>IF(AND(A78&gt;=Summary!$C$12,A78&lt;=Summary!$C$13),(B78-B77),0)</f>
        <v>0</v>
      </c>
      <c r="D78" s="1">
        <f>IF(AND(A78&gt;=Summary!$C$12,A78&lt;=Summary!$C$13),IF(Summary!$C$12&lt;='Portfolio math'!A78,IF(Summary!$D$3=0,0,Summary!$D$3*'Return data'!B80)+IF(Summary!$D$4=0,0,Summary!$D$4*'Return data'!C80)+IF(Summary!$D$5=0,0,Summary!$D$5*'Return data'!D80)+IF(Summary!$D$6=0,0,Summary!$D$6*'Return data'!E80),0),0)</f>
        <v>0</v>
      </c>
      <c r="E78" s="2">
        <f t="shared" si="1"/>
        <v>1</v>
      </c>
    </row>
    <row r="79" spans="1:5" x14ac:dyDescent="0.25">
      <c r="A79">
        <v>1947</v>
      </c>
      <c r="B79" s="5">
        <f>IF(Summary!$C$12='Portfolio math'!A79,Summary!$C$10,0)*IFERROR((1+D79),0)+IF(B78&gt;0,(Summary!$C$11+B78)*(1+D79),0)</f>
        <v>0</v>
      </c>
      <c r="C79" s="5">
        <f>IF(AND(A79&gt;=Summary!$C$12,A79&lt;=Summary!$C$13),(B79-B78),0)</f>
        <v>0</v>
      </c>
      <c r="D79" s="1">
        <f>IF(AND(A79&gt;=Summary!$C$12,A79&lt;=Summary!$C$13),IF(Summary!$C$12&lt;='Portfolio math'!A79,IF(Summary!$D$3=0,0,Summary!$D$3*'Return data'!B81)+IF(Summary!$D$4=0,0,Summary!$D$4*'Return data'!C81)+IF(Summary!$D$5=0,0,Summary!$D$5*'Return data'!D81)+IF(Summary!$D$6=0,0,Summary!$D$6*'Return data'!E81),0),0)</f>
        <v>0</v>
      </c>
      <c r="E79" s="2">
        <f t="shared" si="1"/>
        <v>1</v>
      </c>
    </row>
    <row r="80" spans="1:5" x14ac:dyDescent="0.25">
      <c r="A80">
        <v>1948</v>
      </c>
      <c r="B80" s="5">
        <f>IF(Summary!$C$12='Portfolio math'!A80,Summary!$C$10,0)*IFERROR((1+D80),0)+IF(B79&gt;0,(Summary!$C$11+B79)*(1+D80),0)</f>
        <v>0</v>
      </c>
      <c r="C80" s="5">
        <f>IF(AND(A80&gt;=Summary!$C$12,A80&lt;=Summary!$C$13),(B80-B79),0)</f>
        <v>0</v>
      </c>
      <c r="D80" s="1">
        <f>IF(AND(A80&gt;=Summary!$C$12,A80&lt;=Summary!$C$13),IF(Summary!$C$12&lt;='Portfolio math'!A80,IF(Summary!$D$3=0,0,Summary!$D$3*'Return data'!B82)+IF(Summary!$D$4=0,0,Summary!$D$4*'Return data'!C82)+IF(Summary!$D$5=0,0,Summary!$D$5*'Return data'!D82)+IF(Summary!$D$6=0,0,Summary!$D$6*'Return data'!E82),0),0)</f>
        <v>0</v>
      </c>
      <c r="E80" s="2">
        <f t="shared" si="1"/>
        <v>1</v>
      </c>
    </row>
    <row r="81" spans="1:5" x14ac:dyDescent="0.25">
      <c r="A81">
        <v>1949</v>
      </c>
      <c r="B81" s="5">
        <f>IF(Summary!$C$12='Portfolio math'!A81,Summary!$C$10,0)*IFERROR((1+D81),0)+IF(B80&gt;0,(Summary!$C$11+B80)*(1+D81),0)</f>
        <v>0</v>
      </c>
      <c r="C81" s="5">
        <f>IF(AND(A81&gt;=Summary!$C$12,A81&lt;=Summary!$C$13),(B81-B80),0)</f>
        <v>0</v>
      </c>
      <c r="D81" s="1">
        <f>IF(AND(A81&gt;=Summary!$C$12,A81&lt;=Summary!$C$13),IF(Summary!$C$12&lt;='Portfolio math'!A81,IF(Summary!$D$3=0,0,Summary!$D$3*'Return data'!B83)+IF(Summary!$D$4=0,0,Summary!$D$4*'Return data'!C83)+IF(Summary!$D$5=0,0,Summary!$D$5*'Return data'!D83)+IF(Summary!$D$6=0,0,Summary!$D$6*'Return data'!E83),0),0)</f>
        <v>0</v>
      </c>
      <c r="E81" s="2">
        <f t="shared" si="1"/>
        <v>1</v>
      </c>
    </row>
    <row r="82" spans="1:5" x14ac:dyDescent="0.25">
      <c r="A82">
        <v>1950</v>
      </c>
      <c r="B82" s="5">
        <f>IF(Summary!$C$12='Portfolio math'!A82,Summary!$C$10,0)*IFERROR((1+D82),0)+IF(B81&gt;0,(Summary!$C$11+B81)*(1+D82),0)</f>
        <v>0</v>
      </c>
      <c r="C82" s="5">
        <f>IF(AND(A82&gt;=Summary!$C$12,A82&lt;=Summary!$C$13),(B82-B81),0)</f>
        <v>0</v>
      </c>
      <c r="D82" s="1">
        <f>IF(AND(A82&gt;=Summary!$C$12,A82&lt;=Summary!$C$13),IF(Summary!$C$12&lt;='Portfolio math'!A82,IF(Summary!$D$3=0,0,Summary!$D$3*'Return data'!B84)+IF(Summary!$D$4=0,0,Summary!$D$4*'Return data'!C84)+IF(Summary!$D$5=0,0,Summary!$D$5*'Return data'!D84)+IF(Summary!$D$6=0,0,Summary!$D$6*'Return data'!E84),0),0)</f>
        <v>0</v>
      </c>
      <c r="E82" s="2">
        <f t="shared" si="1"/>
        <v>1</v>
      </c>
    </row>
    <row r="83" spans="1:5" x14ac:dyDescent="0.25">
      <c r="A83">
        <v>1951</v>
      </c>
      <c r="B83" s="5">
        <f>IF(Summary!$C$12='Portfolio math'!A83,Summary!$C$10,0)*IFERROR((1+D83),0)+IF(B82&gt;0,(Summary!$C$11+B82)*(1+D83),0)</f>
        <v>0</v>
      </c>
      <c r="C83" s="5">
        <f>IF(AND(A83&gt;=Summary!$C$12,A83&lt;=Summary!$C$13),(B83-B82),0)</f>
        <v>0</v>
      </c>
      <c r="D83" s="1">
        <f>IF(AND(A83&gt;=Summary!$C$12,A83&lt;=Summary!$C$13),IF(Summary!$C$12&lt;='Portfolio math'!A83,IF(Summary!$D$3=0,0,Summary!$D$3*'Return data'!B85)+IF(Summary!$D$4=0,0,Summary!$D$4*'Return data'!C85)+IF(Summary!$D$5=0,0,Summary!$D$5*'Return data'!D85)+IF(Summary!$D$6=0,0,Summary!$D$6*'Return data'!E85),0),0)</f>
        <v>0</v>
      </c>
      <c r="E83" s="2">
        <f t="shared" si="1"/>
        <v>1</v>
      </c>
    </row>
    <row r="84" spans="1:5" x14ac:dyDescent="0.25">
      <c r="A84">
        <v>1952</v>
      </c>
      <c r="B84" s="5">
        <f>IF(Summary!$C$12='Portfolio math'!A84,Summary!$C$10,0)*IFERROR((1+D84),0)+IF(B83&gt;0,(Summary!$C$11+B83)*(1+D84),0)</f>
        <v>0</v>
      </c>
      <c r="C84" s="5">
        <f>IF(AND(A84&gt;=Summary!$C$12,A84&lt;=Summary!$C$13),(B84-B83),0)</f>
        <v>0</v>
      </c>
      <c r="D84" s="1">
        <f>IF(AND(A84&gt;=Summary!$C$12,A84&lt;=Summary!$C$13),IF(Summary!$C$12&lt;='Portfolio math'!A84,IF(Summary!$D$3=0,0,Summary!$D$3*'Return data'!B86)+IF(Summary!$D$4=0,0,Summary!$D$4*'Return data'!C86)+IF(Summary!$D$5=0,0,Summary!$D$5*'Return data'!D86)+IF(Summary!$D$6=0,0,Summary!$D$6*'Return data'!E86),0),0)</f>
        <v>0</v>
      </c>
      <c r="E84" s="2">
        <f t="shared" si="1"/>
        <v>1</v>
      </c>
    </row>
    <row r="85" spans="1:5" x14ac:dyDescent="0.25">
      <c r="A85">
        <v>1953</v>
      </c>
      <c r="B85" s="5">
        <f>IF(Summary!$C$12='Portfolio math'!A85,Summary!$C$10,0)*IFERROR((1+D85),0)+IF(B84&gt;0,(Summary!$C$11+B84)*(1+D85),0)</f>
        <v>0</v>
      </c>
      <c r="C85" s="5">
        <f>IF(AND(A85&gt;=Summary!$C$12,A85&lt;=Summary!$C$13),(B85-B84),0)</f>
        <v>0</v>
      </c>
      <c r="D85" s="1">
        <f>IF(AND(A85&gt;=Summary!$C$12,A85&lt;=Summary!$C$13),IF(Summary!$C$12&lt;='Portfolio math'!A85,IF(Summary!$D$3=0,0,Summary!$D$3*'Return data'!B87)+IF(Summary!$D$4=0,0,Summary!$D$4*'Return data'!C87)+IF(Summary!$D$5=0,0,Summary!$D$5*'Return data'!D87)+IF(Summary!$D$6=0,0,Summary!$D$6*'Return data'!E87),0),0)</f>
        <v>0</v>
      </c>
      <c r="E85" s="2">
        <f t="shared" si="1"/>
        <v>1</v>
      </c>
    </row>
    <row r="86" spans="1:5" x14ac:dyDescent="0.25">
      <c r="A86">
        <v>1954</v>
      </c>
      <c r="B86" s="5">
        <f>IF(Summary!$C$12='Portfolio math'!A86,Summary!$C$10,0)*IFERROR((1+D86),0)+IF(B85&gt;0,(Summary!$C$11+B85)*(1+D86),0)</f>
        <v>0</v>
      </c>
      <c r="C86" s="5">
        <f>IF(AND(A86&gt;=Summary!$C$12,A86&lt;=Summary!$C$13),(B86-B85),0)</f>
        <v>0</v>
      </c>
      <c r="D86" s="1">
        <f>IF(AND(A86&gt;=Summary!$C$12,A86&lt;=Summary!$C$13),IF(Summary!$C$12&lt;='Portfolio math'!A86,IF(Summary!$D$3=0,0,Summary!$D$3*'Return data'!B88)+IF(Summary!$D$4=0,0,Summary!$D$4*'Return data'!C88)+IF(Summary!$D$5=0,0,Summary!$D$5*'Return data'!D88)+IF(Summary!$D$6=0,0,Summary!$D$6*'Return data'!E88),0),0)</f>
        <v>0</v>
      </c>
      <c r="E86" s="2">
        <f t="shared" si="1"/>
        <v>1</v>
      </c>
    </row>
    <row r="87" spans="1:5" x14ac:dyDescent="0.25">
      <c r="A87">
        <v>1955</v>
      </c>
      <c r="B87" s="5">
        <f>IF(Summary!$C$12='Portfolio math'!A87,Summary!$C$10,0)*IFERROR((1+D87),0)+IF(B86&gt;0,(Summary!$C$11+B86)*(1+D87),0)</f>
        <v>0</v>
      </c>
      <c r="C87" s="5">
        <f>IF(AND(A87&gt;=Summary!$C$12,A87&lt;=Summary!$C$13),(B87-B86),0)</f>
        <v>0</v>
      </c>
      <c r="D87" s="1">
        <f>IF(AND(A87&gt;=Summary!$C$12,A87&lt;=Summary!$C$13),IF(Summary!$C$12&lt;='Portfolio math'!A87,IF(Summary!$D$3=0,0,Summary!$D$3*'Return data'!B89)+IF(Summary!$D$4=0,0,Summary!$D$4*'Return data'!C89)+IF(Summary!$D$5=0,0,Summary!$D$5*'Return data'!D89)+IF(Summary!$D$6=0,0,Summary!$D$6*'Return data'!E89),0),0)</f>
        <v>0</v>
      </c>
      <c r="E87" s="2">
        <f t="shared" si="1"/>
        <v>1</v>
      </c>
    </row>
    <row r="88" spans="1:5" x14ac:dyDescent="0.25">
      <c r="A88">
        <v>1956</v>
      </c>
      <c r="B88" s="5">
        <f>IF(Summary!$C$12='Portfolio math'!A88,Summary!$C$10,0)*IFERROR((1+D88),0)+IF(B87&gt;0,(Summary!$C$11+B87)*(1+D88),0)</f>
        <v>0</v>
      </c>
      <c r="C88" s="5">
        <f>IF(AND(A88&gt;=Summary!$C$12,A88&lt;=Summary!$C$13),(B88-B87),0)</f>
        <v>0</v>
      </c>
      <c r="D88" s="1">
        <f>IF(AND(A88&gt;=Summary!$C$12,A88&lt;=Summary!$C$13),IF(Summary!$C$12&lt;='Portfolio math'!A88,IF(Summary!$D$3=0,0,Summary!$D$3*'Return data'!B90)+IF(Summary!$D$4=0,0,Summary!$D$4*'Return data'!C90)+IF(Summary!$D$5=0,0,Summary!$D$5*'Return data'!D90)+IF(Summary!$D$6=0,0,Summary!$D$6*'Return data'!E90),0),0)</f>
        <v>0</v>
      </c>
      <c r="E88" s="2">
        <f t="shared" si="1"/>
        <v>1</v>
      </c>
    </row>
    <row r="89" spans="1:5" x14ac:dyDescent="0.25">
      <c r="A89">
        <v>1957</v>
      </c>
      <c r="B89" s="5">
        <f>IF(Summary!$C$12='Portfolio math'!A89,Summary!$C$10,0)*IFERROR((1+D89),0)+IF(B88&gt;0,(Summary!$C$11+B88)*(1+D89),0)</f>
        <v>0</v>
      </c>
      <c r="C89" s="5">
        <f>IF(AND(A89&gt;=Summary!$C$12,A89&lt;=Summary!$C$13),(B89-B88),0)</f>
        <v>0</v>
      </c>
      <c r="D89" s="1">
        <f>IF(AND(A89&gt;=Summary!$C$12,A89&lt;=Summary!$C$13),IF(Summary!$C$12&lt;='Portfolio math'!A89,IF(Summary!$D$3=0,0,Summary!$D$3*'Return data'!B91)+IF(Summary!$D$4=0,0,Summary!$D$4*'Return data'!C91)+IF(Summary!$D$5=0,0,Summary!$D$5*'Return data'!D91)+IF(Summary!$D$6=0,0,Summary!$D$6*'Return data'!E91),0),0)</f>
        <v>0</v>
      </c>
      <c r="E89" s="2">
        <f t="shared" si="1"/>
        <v>1</v>
      </c>
    </row>
    <row r="90" spans="1:5" x14ac:dyDescent="0.25">
      <c r="A90">
        <v>1958</v>
      </c>
      <c r="B90" s="5">
        <f>IF(Summary!$C$12='Portfolio math'!A90,Summary!$C$10,0)*IFERROR((1+D90),0)+IF(B89&gt;0,(Summary!$C$11+B89)*(1+D90),0)</f>
        <v>0</v>
      </c>
      <c r="C90" s="5">
        <f>IF(AND(A90&gt;=Summary!$C$12,A90&lt;=Summary!$C$13),(B90-B89),0)</f>
        <v>0</v>
      </c>
      <c r="D90" s="1">
        <f>IF(AND(A90&gt;=Summary!$C$12,A90&lt;=Summary!$C$13),IF(Summary!$C$12&lt;='Portfolio math'!A90,IF(Summary!$D$3=0,0,Summary!$D$3*'Return data'!B92)+IF(Summary!$D$4=0,0,Summary!$D$4*'Return data'!C92)+IF(Summary!$D$5=0,0,Summary!$D$5*'Return data'!D92)+IF(Summary!$D$6=0,0,Summary!$D$6*'Return data'!E92),0),0)</f>
        <v>0</v>
      </c>
      <c r="E90" s="2">
        <f t="shared" si="1"/>
        <v>1</v>
      </c>
    </row>
    <row r="91" spans="1:5" x14ac:dyDescent="0.25">
      <c r="A91">
        <v>1959</v>
      </c>
      <c r="B91" s="5">
        <f>IF(Summary!$C$12='Portfolio math'!A91,Summary!$C$10,0)*IFERROR((1+D91),0)+IF(B90&gt;0,(Summary!$C$11+B90)*(1+D91),0)</f>
        <v>0</v>
      </c>
      <c r="C91" s="5">
        <f>IF(AND(A91&gt;=Summary!$C$12,A91&lt;=Summary!$C$13),(B91-B90),0)</f>
        <v>0</v>
      </c>
      <c r="D91" s="1">
        <f>IF(AND(A91&gt;=Summary!$C$12,A91&lt;=Summary!$C$13),IF(Summary!$C$12&lt;='Portfolio math'!A91,IF(Summary!$D$3=0,0,Summary!$D$3*'Return data'!B93)+IF(Summary!$D$4=0,0,Summary!$D$4*'Return data'!C93)+IF(Summary!$D$5=0,0,Summary!$D$5*'Return data'!D93)+IF(Summary!$D$6=0,0,Summary!$D$6*'Return data'!E93),0),0)</f>
        <v>0</v>
      </c>
      <c r="E91" s="2">
        <f t="shared" si="1"/>
        <v>1</v>
      </c>
    </row>
    <row r="92" spans="1:5" x14ac:dyDescent="0.25">
      <c r="A92">
        <v>1960</v>
      </c>
      <c r="B92" s="5">
        <f>IF(Summary!$C$12='Portfolio math'!A92,Summary!$C$10,0)*IFERROR((1+D92),0)+IF(B91&gt;0,(Summary!$C$11+B91)*(1+D92),0)</f>
        <v>0</v>
      </c>
      <c r="C92" s="5">
        <f>IF(AND(A92&gt;=Summary!$C$12,A92&lt;=Summary!$C$13),(B92-B91),0)</f>
        <v>0</v>
      </c>
      <c r="D92" s="1">
        <f>IF(AND(A92&gt;=Summary!$C$12,A92&lt;=Summary!$C$13),IF(Summary!$C$12&lt;='Portfolio math'!A92,IF(Summary!$D$3=0,0,Summary!$D$3*'Return data'!B94)+IF(Summary!$D$4=0,0,Summary!$D$4*'Return data'!C94)+IF(Summary!$D$5=0,0,Summary!$D$5*'Return data'!D94)+IF(Summary!$D$6=0,0,Summary!$D$6*'Return data'!E94),0),0)</f>
        <v>0</v>
      </c>
      <c r="E92" s="2">
        <f t="shared" si="1"/>
        <v>1</v>
      </c>
    </row>
    <row r="93" spans="1:5" x14ac:dyDescent="0.25">
      <c r="A93">
        <v>1961</v>
      </c>
      <c r="B93" s="5">
        <f>IF(Summary!$C$12='Portfolio math'!A93,Summary!$C$10,0)*IFERROR((1+D93),0)+IF(B92&gt;0,(Summary!$C$11+B92)*(1+D93),0)</f>
        <v>0</v>
      </c>
      <c r="C93" s="5">
        <f>IF(AND(A93&gt;=Summary!$C$12,A93&lt;=Summary!$C$13),(B93-B92),0)</f>
        <v>0</v>
      </c>
      <c r="D93" s="1">
        <f>IF(AND(A93&gt;=Summary!$C$12,A93&lt;=Summary!$C$13),IF(Summary!$C$12&lt;='Portfolio math'!A93,IF(Summary!$D$3=0,0,Summary!$D$3*'Return data'!B95)+IF(Summary!$D$4=0,0,Summary!$D$4*'Return data'!C95)+IF(Summary!$D$5=0,0,Summary!$D$5*'Return data'!D95)+IF(Summary!$D$6=0,0,Summary!$D$6*'Return data'!E95),0),0)</f>
        <v>0</v>
      </c>
      <c r="E93" s="2">
        <f t="shared" si="1"/>
        <v>1</v>
      </c>
    </row>
    <row r="94" spans="1:5" x14ac:dyDescent="0.25">
      <c r="A94">
        <v>1962</v>
      </c>
      <c r="B94" s="5">
        <f>IF(Summary!$C$12='Portfolio math'!A94,Summary!$C$10,0)*IFERROR((1+D94),0)+IF(B93&gt;0,(Summary!$C$11+B93)*(1+D94),0)</f>
        <v>0</v>
      </c>
      <c r="C94" s="5">
        <f>IF(AND(A94&gt;=Summary!$C$12,A94&lt;=Summary!$C$13),(B94-B93),0)</f>
        <v>0</v>
      </c>
      <c r="D94" s="1">
        <f>IF(AND(A94&gt;=Summary!$C$12,A94&lt;=Summary!$C$13),IF(Summary!$C$12&lt;='Portfolio math'!A94,IF(Summary!$D$3=0,0,Summary!$D$3*'Return data'!B96)+IF(Summary!$D$4=0,0,Summary!$D$4*'Return data'!C96)+IF(Summary!$D$5=0,0,Summary!$D$5*'Return data'!D96)+IF(Summary!$D$6=0,0,Summary!$D$6*'Return data'!E96),0),0)</f>
        <v>0</v>
      </c>
      <c r="E94" s="2">
        <f t="shared" si="1"/>
        <v>1</v>
      </c>
    </row>
    <row r="95" spans="1:5" x14ac:dyDescent="0.25">
      <c r="A95">
        <v>1963</v>
      </c>
      <c r="B95" s="5">
        <f>IF(Summary!$C$12='Portfolio math'!A95,Summary!$C$10,0)*IFERROR((1+D95),0)+IF(B94&gt;0,(Summary!$C$11+B94)*(1+D95),0)</f>
        <v>0</v>
      </c>
      <c r="C95" s="5">
        <f>IF(AND(A95&gt;=Summary!$C$12,A95&lt;=Summary!$C$13),(B95-B94),0)</f>
        <v>0</v>
      </c>
      <c r="D95" s="1">
        <f>IF(AND(A95&gt;=Summary!$C$12,A95&lt;=Summary!$C$13),IF(Summary!$C$12&lt;='Portfolio math'!A95,IF(Summary!$D$3=0,0,Summary!$D$3*'Return data'!B97)+IF(Summary!$D$4=0,0,Summary!$D$4*'Return data'!C97)+IF(Summary!$D$5=0,0,Summary!$D$5*'Return data'!D97)+IF(Summary!$D$6=0,0,Summary!$D$6*'Return data'!E97),0),0)</f>
        <v>0</v>
      </c>
      <c r="E95" s="2">
        <f t="shared" si="1"/>
        <v>1</v>
      </c>
    </row>
    <row r="96" spans="1:5" x14ac:dyDescent="0.25">
      <c r="A96">
        <v>1964</v>
      </c>
      <c r="B96" s="5">
        <f>IF(Summary!$C$12='Portfolio math'!A96,Summary!$C$10,0)*IFERROR((1+D96),0)+IF(B95&gt;0,(Summary!$C$11+B95)*(1+D96),0)</f>
        <v>0</v>
      </c>
      <c r="C96" s="5">
        <f>IF(AND(A96&gt;=Summary!$C$12,A96&lt;=Summary!$C$13),(B96-B95),0)</f>
        <v>0</v>
      </c>
      <c r="D96" s="1">
        <f>IF(AND(A96&gt;=Summary!$C$12,A96&lt;=Summary!$C$13),IF(Summary!$C$12&lt;='Portfolio math'!A96,IF(Summary!$D$3=0,0,Summary!$D$3*'Return data'!B98)+IF(Summary!$D$4=0,0,Summary!$D$4*'Return data'!C98)+IF(Summary!$D$5=0,0,Summary!$D$5*'Return data'!D98)+IF(Summary!$D$6=0,0,Summary!$D$6*'Return data'!E98),0),0)</f>
        <v>0</v>
      </c>
      <c r="E96" s="2">
        <f t="shared" si="1"/>
        <v>1</v>
      </c>
    </row>
    <row r="97" spans="1:5" x14ac:dyDescent="0.25">
      <c r="A97">
        <v>1965</v>
      </c>
      <c r="B97" s="5">
        <f>IF(Summary!$C$12='Portfolio math'!A97,Summary!$C$10,0)*IFERROR((1+D97),0)+IF(B96&gt;0,(Summary!$C$11+B96)*(1+D97),0)</f>
        <v>0</v>
      </c>
      <c r="C97" s="5">
        <f>IF(AND(A97&gt;=Summary!$C$12,A97&lt;=Summary!$C$13),(B97-B96),0)</f>
        <v>0</v>
      </c>
      <c r="D97" s="1">
        <f>IF(AND(A97&gt;=Summary!$C$12,A97&lt;=Summary!$C$13),IF(Summary!$C$12&lt;='Portfolio math'!A97,IF(Summary!$D$3=0,0,Summary!$D$3*'Return data'!B99)+IF(Summary!$D$4=0,0,Summary!$D$4*'Return data'!C99)+IF(Summary!$D$5=0,0,Summary!$D$5*'Return data'!D99)+IF(Summary!$D$6=0,0,Summary!$D$6*'Return data'!E99),0),0)</f>
        <v>0</v>
      </c>
      <c r="E97" s="2">
        <f t="shared" si="1"/>
        <v>1</v>
      </c>
    </row>
    <row r="98" spans="1:5" x14ac:dyDescent="0.25">
      <c r="A98">
        <v>1966</v>
      </c>
      <c r="B98" s="5">
        <f>IF(Summary!$C$12='Portfolio math'!A98,Summary!$C$10,0)*IFERROR((1+D98),0)+IF(B97&gt;0,(Summary!$C$11+B97)*(1+D98),0)</f>
        <v>0</v>
      </c>
      <c r="C98" s="5">
        <f>IF(AND(A98&gt;=Summary!$C$12,A98&lt;=Summary!$C$13),(B98-B97),0)</f>
        <v>0</v>
      </c>
      <c r="D98" s="1">
        <f>IF(AND(A98&gt;=Summary!$C$12,A98&lt;=Summary!$C$13),IF(Summary!$C$12&lt;='Portfolio math'!A98,IF(Summary!$D$3=0,0,Summary!$D$3*'Return data'!B100)+IF(Summary!$D$4=0,0,Summary!$D$4*'Return data'!C100)+IF(Summary!$D$5=0,0,Summary!$D$5*'Return data'!D100)+IF(Summary!$D$6=0,0,Summary!$D$6*'Return data'!E100),0),0)</f>
        <v>0</v>
      </c>
      <c r="E98" s="2">
        <f t="shared" si="1"/>
        <v>1</v>
      </c>
    </row>
    <row r="99" spans="1:5" x14ac:dyDescent="0.25">
      <c r="A99">
        <v>1967</v>
      </c>
      <c r="B99" s="5">
        <f>IF(Summary!$C$12='Portfolio math'!A99,Summary!$C$10,0)*IFERROR((1+D99),0)+IF(B98&gt;0,(Summary!$C$11+B98)*(1+D99),0)</f>
        <v>0</v>
      </c>
      <c r="C99" s="5">
        <f>IF(AND(A99&gt;=Summary!$C$12,A99&lt;=Summary!$C$13),(B99-B98),0)</f>
        <v>0</v>
      </c>
      <c r="D99" s="1">
        <f>IF(AND(A99&gt;=Summary!$C$12,A99&lt;=Summary!$C$13),IF(Summary!$C$12&lt;='Portfolio math'!A99,IF(Summary!$D$3=0,0,Summary!$D$3*'Return data'!B101)+IF(Summary!$D$4=0,0,Summary!$D$4*'Return data'!C101)+IF(Summary!$D$5=0,0,Summary!$D$5*'Return data'!D101)+IF(Summary!$D$6=0,0,Summary!$D$6*'Return data'!E101),0),0)</f>
        <v>0</v>
      </c>
      <c r="E99" s="2">
        <f t="shared" si="1"/>
        <v>1</v>
      </c>
    </row>
    <row r="100" spans="1:5" x14ac:dyDescent="0.25">
      <c r="A100">
        <v>1968</v>
      </c>
      <c r="B100" s="5">
        <f>IF(Summary!$C$12='Portfolio math'!A100,Summary!$C$10,0)*IFERROR((1+D100),0)+IF(B99&gt;0,(Summary!$C$11+B99)*(1+D100),0)</f>
        <v>0</v>
      </c>
      <c r="C100" s="5">
        <f>IF(AND(A100&gt;=Summary!$C$12,A100&lt;=Summary!$C$13),(B100-B99),0)</f>
        <v>0</v>
      </c>
      <c r="D100" s="1">
        <f>IF(AND(A100&gt;=Summary!$C$12,A100&lt;=Summary!$C$13),IF(Summary!$C$12&lt;='Portfolio math'!A100,IF(Summary!$D$3=0,0,Summary!$D$3*'Return data'!B102)+IF(Summary!$D$4=0,0,Summary!$D$4*'Return data'!C102)+IF(Summary!$D$5=0,0,Summary!$D$5*'Return data'!D102)+IF(Summary!$D$6=0,0,Summary!$D$6*'Return data'!E102),0),0)</f>
        <v>0</v>
      </c>
      <c r="E100" s="2">
        <f t="shared" si="1"/>
        <v>1</v>
      </c>
    </row>
    <row r="101" spans="1:5" x14ac:dyDescent="0.25">
      <c r="A101">
        <v>1969</v>
      </c>
      <c r="B101" s="5">
        <f>IF(Summary!$C$12='Portfolio math'!A101,Summary!$C$10,0)*IFERROR((1+D101),0)+IF(B100&gt;0,(Summary!$C$11+B100)*(1+D101),0)</f>
        <v>0</v>
      </c>
      <c r="C101" s="5">
        <f>IF(AND(A101&gt;=Summary!$C$12,A101&lt;=Summary!$C$13),(B101-B100),0)</f>
        <v>0</v>
      </c>
      <c r="D101" s="1">
        <f>IF(AND(A101&gt;=Summary!$C$12,A101&lt;=Summary!$C$13),IF(Summary!$C$12&lt;='Portfolio math'!A101,IF(Summary!$D$3=0,0,Summary!$D$3*'Return data'!B103)+IF(Summary!$D$4=0,0,Summary!$D$4*'Return data'!C103)+IF(Summary!$D$5=0,0,Summary!$D$5*'Return data'!D103)+IF(Summary!$D$6=0,0,Summary!$D$6*'Return data'!E103),0),0)</f>
        <v>0</v>
      </c>
      <c r="E101" s="2">
        <f t="shared" si="1"/>
        <v>1</v>
      </c>
    </row>
    <row r="102" spans="1:5" x14ac:dyDescent="0.25">
      <c r="A102">
        <v>1970</v>
      </c>
      <c r="B102" s="5">
        <f>IF(Summary!$C$12='Portfolio math'!A102,Summary!$C$10,0)*IFERROR((1+D102),0)+IF(B101&gt;0,(Summary!$C$11+B101)*(1+D102),0)</f>
        <v>0</v>
      </c>
      <c r="C102" s="5">
        <f>IF(AND(A102&gt;=Summary!$C$12,A102&lt;=Summary!$C$13),(B102-B101),0)</f>
        <v>0</v>
      </c>
      <c r="D102" s="1">
        <f>IF(AND(A102&gt;=Summary!$C$12,A102&lt;=Summary!$C$13),IF(Summary!$C$12&lt;='Portfolio math'!A102,IF(Summary!$D$3=0,0,Summary!$D$3*'Return data'!B104)+IF(Summary!$D$4=0,0,Summary!$D$4*'Return data'!C104)+IF(Summary!$D$5=0,0,Summary!$D$5*'Return data'!D104)+IF(Summary!$D$6=0,0,Summary!$D$6*'Return data'!E104),0),0)</f>
        <v>0</v>
      </c>
      <c r="E102" s="2">
        <f t="shared" si="1"/>
        <v>1</v>
      </c>
    </row>
    <row r="103" spans="1:5" x14ac:dyDescent="0.25">
      <c r="A103">
        <v>1971</v>
      </c>
      <c r="B103" s="5">
        <f>IF(Summary!$C$12='Portfolio math'!A103,Summary!$C$10,0)*IFERROR((1+D103),0)+IF(B102&gt;0,(Summary!$C$11+B102)*(1+D103),0)</f>
        <v>0</v>
      </c>
      <c r="C103" s="5">
        <f>IF(AND(A103&gt;=Summary!$C$12,A103&lt;=Summary!$C$13),(B103-B102),0)</f>
        <v>0</v>
      </c>
      <c r="D103" s="1">
        <f>IF(AND(A103&gt;=Summary!$C$12,A103&lt;=Summary!$C$13),IF(Summary!$C$12&lt;='Portfolio math'!A103,IF(Summary!$D$3=0,0,Summary!$D$3*'Return data'!B105)+IF(Summary!$D$4=0,0,Summary!$D$4*'Return data'!C105)+IF(Summary!$D$5=0,0,Summary!$D$5*'Return data'!D105)+IF(Summary!$D$6=0,0,Summary!$D$6*'Return data'!E105),0),0)</f>
        <v>0</v>
      </c>
      <c r="E103" s="2">
        <f t="shared" si="1"/>
        <v>1</v>
      </c>
    </row>
    <row r="104" spans="1:5" x14ac:dyDescent="0.25">
      <c r="A104">
        <v>1972</v>
      </c>
      <c r="B104" s="5">
        <f>IF(Summary!$C$12='Portfolio math'!A104,Summary!$C$10,0)*IFERROR((1+D104),0)+IF(B103&gt;0,(Summary!$C$11+B103)*(1+D104),0)</f>
        <v>0</v>
      </c>
      <c r="C104" s="5">
        <f>IF(AND(A104&gt;=Summary!$C$12,A104&lt;=Summary!$C$13),(B104-B103),0)</f>
        <v>0</v>
      </c>
      <c r="D104" s="1">
        <f>IF(AND(A104&gt;=Summary!$C$12,A104&lt;=Summary!$C$13),IF(Summary!$C$12&lt;='Portfolio math'!A104,IF(Summary!$D$3=0,0,Summary!$D$3*'Return data'!B106)+IF(Summary!$D$4=0,0,Summary!$D$4*'Return data'!C106)+IF(Summary!$D$5=0,0,Summary!$D$5*'Return data'!D106)+IF(Summary!$D$6=0,0,Summary!$D$6*'Return data'!E106),0),0)</f>
        <v>0</v>
      </c>
      <c r="E104" s="2">
        <f t="shared" si="1"/>
        <v>1</v>
      </c>
    </row>
    <row r="105" spans="1:5" x14ac:dyDescent="0.25">
      <c r="A105">
        <v>1973</v>
      </c>
      <c r="B105" s="5">
        <f>IF(Summary!$C$12='Portfolio math'!A105,Summary!$C$10,0)*IFERROR((1+D105),0)+IF(B104&gt;0,(Summary!$C$11+B104)*(1+D105),0)</f>
        <v>0</v>
      </c>
      <c r="C105" s="5">
        <f>IF(AND(A105&gt;=Summary!$C$12,A105&lt;=Summary!$C$13),(B105-B104),0)</f>
        <v>0</v>
      </c>
      <c r="D105" s="1">
        <f>IF(AND(A105&gt;=Summary!$C$12,A105&lt;=Summary!$C$13),IF(Summary!$C$12&lt;='Portfolio math'!A105,IF(Summary!$D$3=0,0,Summary!$D$3*'Return data'!B107)+IF(Summary!$D$4=0,0,Summary!$D$4*'Return data'!C107)+IF(Summary!$D$5=0,0,Summary!$D$5*'Return data'!D107)+IF(Summary!$D$6=0,0,Summary!$D$6*'Return data'!E107),0),0)</f>
        <v>0</v>
      </c>
      <c r="E105" s="2">
        <f t="shared" si="1"/>
        <v>1</v>
      </c>
    </row>
    <row r="106" spans="1:5" x14ac:dyDescent="0.25">
      <c r="A106">
        <v>1974</v>
      </c>
      <c r="B106" s="5">
        <f>IF(Summary!$C$12='Portfolio math'!A106,Summary!$C$10,0)*IFERROR((1+D106),0)+IF(B105&gt;0,(Summary!$C$11+B105)*(1+D106),0)</f>
        <v>0</v>
      </c>
      <c r="C106" s="5">
        <f>IF(AND(A106&gt;=Summary!$C$12,A106&lt;=Summary!$C$13),(B106-B105),0)</f>
        <v>0</v>
      </c>
      <c r="D106" s="1">
        <f>IF(AND(A106&gt;=Summary!$C$12,A106&lt;=Summary!$C$13),IF(Summary!$C$12&lt;='Portfolio math'!A106,IF(Summary!$D$3=0,0,Summary!$D$3*'Return data'!B108)+IF(Summary!$D$4=0,0,Summary!$D$4*'Return data'!C108)+IF(Summary!$D$5=0,0,Summary!$D$5*'Return data'!D108)+IF(Summary!$D$6=0,0,Summary!$D$6*'Return data'!E108),0),0)</f>
        <v>0</v>
      </c>
      <c r="E106" s="2">
        <f t="shared" si="1"/>
        <v>1</v>
      </c>
    </row>
    <row r="107" spans="1:5" x14ac:dyDescent="0.25">
      <c r="A107">
        <v>1975</v>
      </c>
      <c r="B107" s="5">
        <f>IF(Summary!$C$12='Portfolio math'!A107,Summary!$C$10,0)*IFERROR((1+D107),0)+IF(B106&gt;0,(Summary!$C$11+B106)*(1+D107),0)</f>
        <v>0</v>
      </c>
      <c r="C107" s="5">
        <f>IF(AND(A107&gt;=Summary!$C$12,A107&lt;=Summary!$C$13),(B107-B106),0)</f>
        <v>0</v>
      </c>
      <c r="D107" s="1">
        <f>IF(AND(A107&gt;=Summary!$C$12,A107&lt;=Summary!$C$13),IF(Summary!$C$12&lt;='Portfolio math'!A107,IF(Summary!$D$3=0,0,Summary!$D$3*'Return data'!B109)+IF(Summary!$D$4=0,0,Summary!$D$4*'Return data'!C109)+IF(Summary!$D$5=0,0,Summary!$D$5*'Return data'!D109)+IF(Summary!$D$6=0,0,Summary!$D$6*'Return data'!E109),0),0)</f>
        <v>0</v>
      </c>
      <c r="E107" s="2">
        <f t="shared" si="1"/>
        <v>1</v>
      </c>
    </row>
    <row r="108" spans="1:5" x14ac:dyDescent="0.25">
      <c r="A108">
        <v>1976</v>
      </c>
      <c r="B108" s="5">
        <f>IF(Summary!$C$12='Portfolio math'!A108,Summary!$C$10,0)*IFERROR((1+D108),0)+IF(B107&gt;0,(Summary!$C$11+B107)*(1+D108),0)</f>
        <v>0</v>
      </c>
      <c r="C108" s="5">
        <f>IF(AND(A108&gt;=Summary!$C$12,A108&lt;=Summary!$C$13),(B108-B107),0)</f>
        <v>0</v>
      </c>
      <c r="D108" s="1">
        <f>IF(AND(A108&gt;=Summary!$C$12,A108&lt;=Summary!$C$13),IF(Summary!$C$12&lt;='Portfolio math'!A108,IF(Summary!$D$3=0,0,Summary!$D$3*'Return data'!B110)+IF(Summary!$D$4=0,0,Summary!$D$4*'Return data'!C110)+IF(Summary!$D$5=0,0,Summary!$D$5*'Return data'!D110)+IF(Summary!$D$6=0,0,Summary!$D$6*'Return data'!E110),0),0)</f>
        <v>0</v>
      </c>
      <c r="E108" s="2">
        <f t="shared" si="1"/>
        <v>1</v>
      </c>
    </row>
    <row r="109" spans="1:5" x14ac:dyDescent="0.25">
      <c r="A109">
        <v>1977</v>
      </c>
      <c r="B109" s="5">
        <f>IF(Summary!$C$12='Portfolio math'!A109,Summary!$C$10,0)*IFERROR((1+D109),0)+IF(B108&gt;0,(Summary!$C$11+B108)*(1+D109),0)</f>
        <v>0</v>
      </c>
      <c r="C109" s="5">
        <f>IF(AND(A109&gt;=Summary!$C$12,A109&lt;=Summary!$C$13),(B109-B108),0)</f>
        <v>0</v>
      </c>
      <c r="D109" s="1">
        <f>IF(AND(A109&gt;=Summary!$C$12,A109&lt;=Summary!$C$13),IF(Summary!$C$12&lt;='Portfolio math'!A109,IF(Summary!$D$3=0,0,Summary!$D$3*'Return data'!B111)+IF(Summary!$D$4=0,0,Summary!$D$4*'Return data'!C111)+IF(Summary!$D$5=0,0,Summary!$D$5*'Return data'!D111)+IF(Summary!$D$6=0,0,Summary!$D$6*'Return data'!E111),0),0)</f>
        <v>0</v>
      </c>
      <c r="E109" s="2">
        <f t="shared" si="1"/>
        <v>1</v>
      </c>
    </row>
    <row r="110" spans="1:5" x14ac:dyDescent="0.25">
      <c r="A110">
        <v>1978</v>
      </c>
      <c r="B110" s="5">
        <f>IF(Summary!$C$12='Portfolio math'!A110,Summary!$C$10,0)*IFERROR((1+D110),0)+IF(B109&gt;0,(Summary!$C$11+B109)*(1+D110),0)</f>
        <v>0</v>
      </c>
      <c r="C110" s="5">
        <f>IF(AND(A110&gt;=Summary!$C$12,A110&lt;=Summary!$C$13),(B110-B109),0)</f>
        <v>0</v>
      </c>
      <c r="D110" s="1">
        <f>IF(AND(A110&gt;=Summary!$C$12,A110&lt;=Summary!$C$13),IF(Summary!$C$12&lt;='Portfolio math'!A110,IF(Summary!$D$3=0,0,Summary!$D$3*'Return data'!B112)+IF(Summary!$D$4=0,0,Summary!$D$4*'Return data'!C112)+IF(Summary!$D$5=0,0,Summary!$D$5*'Return data'!D112)+IF(Summary!$D$6=0,0,Summary!$D$6*'Return data'!E112),0),0)</f>
        <v>0</v>
      </c>
      <c r="E110" s="2">
        <f t="shared" si="1"/>
        <v>1</v>
      </c>
    </row>
    <row r="111" spans="1:5" x14ac:dyDescent="0.25">
      <c r="A111">
        <v>1979</v>
      </c>
      <c r="B111" s="5">
        <f>IF(Summary!$C$12='Portfolio math'!A111,Summary!$C$10,0)*IFERROR((1+D111),0)+IF(B110&gt;0,(Summary!$C$11+B110)*(1+D111),0)</f>
        <v>0</v>
      </c>
      <c r="C111" s="5">
        <f>IF(AND(A111&gt;=Summary!$C$12,A111&lt;=Summary!$C$13),(B111-B110),0)</f>
        <v>0</v>
      </c>
      <c r="D111" s="1">
        <f>IF(AND(A111&gt;=Summary!$C$12,A111&lt;=Summary!$C$13),IF(Summary!$C$12&lt;='Portfolio math'!A111,IF(Summary!$D$3=0,0,Summary!$D$3*'Return data'!B113)+IF(Summary!$D$4=0,0,Summary!$D$4*'Return data'!C113)+IF(Summary!$D$5=0,0,Summary!$D$5*'Return data'!D113)+IF(Summary!$D$6=0,0,Summary!$D$6*'Return data'!E113),0),0)</f>
        <v>0</v>
      </c>
      <c r="E111" s="2">
        <f t="shared" si="1"/>
        <v>1</v>
      </c>
    </row>
    <row r="112" spans="1:5" x14ac:dyDescent="0.25">
      <c r="A112">
        <v>1980</v>
      </c>
      <c r="B112" s="5">
        <f>IF(Summary!$C$12='Portfolio math'!A112,Summary!$C$10,0)*IFERROR((1+D112),0)+IF(B111&gt;0,(Summary!$C$11+B111)*(1+D112),0)</f>
        <v>0</v>
      </c>
      <c r="C112" s="5">
        <f>IF(AND(A112&gt;=Summary!$C$12,A112&lt;=Summary!$C$13),(B112-B111),0)</f>
        <v>0</v>
      </c>
      <c r="D112" s="1">
        <f>IF(AND(A112&gt;=Summary!$C$12,A112&lt;=Summary!$C$13),IF(Summary!$C$12&lt;='Portfolio math'!A112,IF(Summary!$D$3=0,0,Summary!$D$3*'Return data'!B114)+IF(Summary!$D$4=0,0,Summary!$D$4*'Return data'!C114)+IF(Summary!$D$5=0,0,Summary!$D$5*'Return data'!D114)+IF(Summary!$D$6=0,0,Summary!$D$6*'Return data'!E114),0),0)</f>
        <v>0</v>
      </c>
      <c r="E112" s="2">
        <f t="shared" si="1"/>
        <v>1</v>
      </c>
    </row>
    <row r="113" spans="1:5" x14ac:dyDescent="0.25">
      <c r="A113">
        <v>1981</v>
      </c>
      <c r="B113" s="5">
        <f>IF(Summary!$C$12='Portfolio math'!A113,Summary!$C$10,0)*IFERROR((1+D113),0)+IF(B112&gt;0,(Summary!$C$11+B112)*(1+D113),0)</f>
        <v>0</v>
      </c>
      <c r="C113" s="5">
        <f>IF(AND(A113&gt;=Summary!$C$12,A113&lt;=Summary!$C$13),(B113-B112),0)</f>
        <v>0</v>
      </c>
      <c r="D113" s="1">
        <f>IF(AND(A113&gt;=Summary!$C$12,A113&lt;=Summary!$C$13),IF(Summary!$C$12&lt;='Portfolio math'!A113,IF(Summary!$D$3=0,0,Summary!$D$3*'Return data'!B115)+IF(Summary!$D$4=0,0,Summary!$D$4*'Return data'!C115)+IF(Summary!$D$5=0,0,Summary!$D$5*'Return data'!D115)+IF(Summary!$D$6=0,0,Summary!$D$6*'Return data'!E115),0),0)</f>
        <v>0</v>
      </c>
      <c r="E113" s="2">
        <f t="shared" si="1"/>
        <v>1</v>
      </c>
    </row>
    <row r="114" spans="1:5" x14ac:dyDescent="0.25">
      <c r="A114">
        <v>1982</v>
      </c>
      <c r="B114" s="5">
        <f>IF(Summary!$C$12='Portfolio math'!A114,Summary!$C$10,0)*IFERROR((1+D114),0)+IF(B113&gt;0,(Summary!$C$11+B113)*(1+D114),0)</f>
        <v>0</v>
      </c>
      <c r="C114" s="5">
        <f>IF(AND(A114&gt;=Summary!$C$12,A114&lt;=Summary!$C$13),(B114-B113),0)</f>
        <v>0</v>
      </c>
      <c r="D114" s="1">
        <f>IF(AND(A114&gt;=Summary!$C$12,A114&lt;=Summary!$C$13),IF(Summary!$C$12&lt;='Portfolio math'!A114,IF(Summary!$D$3=0,0,Summary!$D$3*'Return data'!B116)+IF(Summary!$D$4=0,0,Summary!$D$4*'Return data'!C116)+IF(Summary!$D$5=0,0,Summary!$D$5*'Return data'!D116)+IF(Summary!$D$6=0,0,Summary!$D$6*'Return data'!E116),0),0)</f>
        <v>0</v>
      </c>
      <c r="E114" s="2">
        <f t="shared" si="1"/>
        <v>1</v>
      </c>
    </row>
    <row r="115" spans="1:5" x14ac:dyDescent="0.25">
      <c r="A115">
        <v>1983</v>
      </c>
      <c r="B115" s="5">
        <f>IF(Summary!$C$12='Portfolio math'!A115,Summary!$C$10,0)*IFERROR((1+D115),0)+IF(B114&gt;0,(Summary!$C$11+B114)*(1+D115),0)</f>
        <v>0</v>
      </c>
      <c r="C115" s="5">
        <f>IF(AND(A115&gt;=Summary!$C$12,A115&lt;=Summary!$C$13),(B115-B114),0)</f>
        <v>0</v>
      </c>
      <c r="D115" s="1">
        <f>IF(AND(A115&gt;=Summary!$C$12,A115&lt;=Summary!$C$13),IF(Summary!$C$12&lt;='Portfolio math'!A115,IF(Summary!$D$3=0,0,Summary!$D$3*'Return data'!B117)+IF(Summary!$D$4=0,0,Summary!$D$4*'Return data'!C117)+IF(Summary!$D$5=0,0,Summary!$D$5*'Return data'!D117)+IF(Summary!$D$6=0,0,Summary!$D$6*'Return data'!E117),0),0)</f>
        <v>0</v>
      </c>
      <c r="E115" s="2">
        <f t="shared" si="1"/>
        <v>1</v>
      </c>
    </row>
    <row r="116" spans="1:5" x14ac:dyDescent="0.25">
      <c r="A116">
        <v>1984</v>
      </c>
      <c r="B116" s="5">
        <f>IF(Summary!$C$12='Portfolio math'!A116,Summary!$C$10,0)*IFERROR((1+D116),0)+IF(B115&gt;0,(Summary!$C$11+B115)*(1+D116),0)</f>
        <v>0</v>
      </c>
      <c r="C116" s="5">
        <f>IF(AND(A116&gt;=Summary!$C$12,A116&lt;=Summary!$C$13),(B116-B115),0)</f>
        <v>0</v>
      </c>
      <c r="D116" s="1">
        <f>IF(AND(A116&gt;=Summary!$C$12,A116&lt;=Summary!$C$13),IF(Summary!$C$12&lt;='Portfolio math'!A116,IF(Summary!$D$3=0,0,Summary!$D$3*'Return data'!B118)+IF(Summary!$D$4=0,0,Summary!$D$4*'Return data'!C118)+IF(Summary!$D$5=0,0,Summary!$D$5*'Return data'!D118)+IF(Summary!$D$6=0,0,Summary!$D$6*'Return data'!E118),0),0)</f>
        <v>0</v>
      </c>
      <c r="E116" s="2">
        <f t="shared" si="1"/>
        <v>1</v>
      </c>
    </row>
    <row r="117" spans="1:5" x14ac:dyDescent="0.25">
      <c r="A117">
        <v>1985</v>
      </c>
      <c r="B117" s="5">
        <f>IF(Summary!$C$12='Portfolio math'!A117,Summary!$C$10,0)*IFERROR((1+D117),0)+IF(B116&gt;0,(Summary!$C$11+B116)*(1+D117),0)</f>
        <v>0</v>
      </c>
      <c r="C117" s="5">
        <f>IF(AND(A117&gt;=Summary!$C$12,A117&lt;=Summary!$C$13),(B117-B116),0)</f>
        <v>0</v>
      </c>
      <c r="D117" s="1">
        <f>IF(AND(A117&gt;=Summary!$C$12,A117&lt;=Summary!$C$13),IF(Summary!$C$12&lt;='Portfolio math'!A117,IF(Summary!$D$3=0,0,Summary!$D$3*'Return data'!B119)+IF(Summary!$D$4=0,0,Summary!$D$4*'Return data'!C119)+IF(Summary!$D$5=0,0,Summary!$D$5*'Return data'!D119)+IF(Summary!$D$6=0,0,Summary!$D$6*'Return data'!E119),0),0)</f>
        <v>0</v>
      </c>
      <c r="E117" s="2">
        <f t="shared" si="1"/>
        <v>1</v>
      </c>
    </row>
    <row r="118" spans="1:5" x14ac:dyDescent="0.25">
      <c r="A118">
        <v>1986</v>
      </c>
      <c r="B118" s="5">
        <f>IF(Summary!$C$12='Portfolio math'!A118,Summary!$C$10,0)*IFERROR((1+D118),0)+IF(B117&gt;0,(Summary!$C$11+B117)*(1+D118),0)</f>
        <v>0</v>
      </c>
      <c r="C118" s="5">
        <f>IF(AND(A118&gt;=Summary!$C$12,A118&lt;=Summary!$C$13),(B118-B117),0)</f>
        <v>0</v>
      </c>
      <c r="D118" s="1">
        <f>IF(AND(A118&gt;=Summary!$C$12,A118&lt;=Summary!$C$13),IF(Summary!$C$12&lt;='Portfolio math'!A118,IF(Summary!$D$3=0,0,Summary!$D$3*'Return data'!B120)+IF(Summary!$D$4=0,0,Summary!$D$4*'Return data'!C120)+IF(Summary!$D$5=0,0,Summary!$D$5*'Return data'!D120)+IF(Summary!$D$6=0,0,Summary!$D$6*'Return data'!E120),0),0)</f>
        <v>0</v>
      </c>
      <c r="E118" s="2">
        <f t="shared" si="1"/>
        <v>1</v>
      </c>
    </row>
    <row r="119" spans="1:5" x14ac:dyDescent="0.25">
      <c r="A119">
        <v>1987</v>
      </c>
      <c r="B119" s="5">
        <f>IF(Summary!$C$12='Portfolio math'!A119,Summary!$C$10,0)*IFERROR((1+D119),0)+IF(B118&gt;0,(Summary!$C$11+B118)*(1+D119),0)</f>
        <v>0</v>
      </c>
      <c r="C119" s="5">
        <f>IF(AND(A119&gt;=Summary!$C$12,A119&lt;=Summary!$C$13),(B119-B118),0)</f>
        <v>0</v>
      </c>
      <c r="D119" s="1">
        <f>IF(AND(A119&gt;=Summary!$C$12,A119&lt;=Summary!$C$13),IF(Summary!$C$12&lt;='Portfolio math'!A119,IF(Summary!$D$3=0,0,Summary!$D$3*'Return data'!B121)+IF(Summary!$D$4=0,0,Summary!$D$4*'Return data'!C121)+IF(Summary!$D$5=0,0,Summary!$D$5*'Return data'!D121)+IF(Summary!$D$6=0,0,Summary!$D$6*'Return data'!E121),0),0)</f>
        <v>0</v>
      </c>
      <c r="E119" s="2">
        <f t="shared" si="1"/>
        <v>1</v>
      </c>
    </row>
    <row r="120" spans="1:5" x14ac:dyDescent="0.25">
      <c r="A120">
        <v>1988</v>
      </c>
      <c r="B120" s="5">
        <f>IF(Summary!$C$12='Portfolio math'!A120,Summary!$C$10,0)*IFERROR((1+D120),0)+IF(B119&gt;0,(Summary!$C$11+B119)*(1+D120),0)</f>
        <v>0</v>
      </c>
      <c r="C120" s="5">
        <f>IF(AND(A120&gt;=Summary!$C$12,A120&lt;=Summary!$C$13),(B120-B119),0)</f>
        <v>0</v>
      </c>
      <c r="D120" s="1">
        <f>IF(AND(A120&gt;=Summary!$C$12,A120&lt;=Summary!$C$13),IF(Summary!$C$12&lt;='Portfolio math'!A120,IF(Summary!$D$3=0,0,Summary!$D$3*'Return data'!B122)+IF(Summary!$D$4=0,0,Summary!$D$4*'Return data'!C122)+IF(Summary!$D$5=0,0,Summary!$D$5*'Return data'!D122)+IF(Summary!$D$6=0,0,Summary!$D$6*'Return data'!E122),0),0)</f>
        <v>0</v>
      </c>
      <c r="E120" s="2">
        <f t="shared" si="1"/>
        <v>1</v>
      </c>
    </row>
    <row r="121" spans="1:5" x14ac:dyDescent="0.25">
      <c r="A121">
        <v>1989</v>
      </c>
      <c r="B121" s="5">
        <f>IF(Summary!$C$12='Portfolio math'!A121,Summary!$C$10,0)*IFERROR((1+D121),0)+IF(B120&gt;0,(Summary!$C$11+B120)*(1+D121),0)</f>
        <v>0</v>
      </c>
      <c r="C121" s="5">
        <f>IF(AND(A121&gt;=Summary!$C$12,A121&lt;=Summary!$C$13),(B121-B120),0)</f>
        <v>0</v>
      </c>
      <c r="D121" s="1">
        <f>IF(AND(A121&gt;=Summary!$C$12,A121&lt;=Summary!$C$13),IF(Summary!$C$12&lt;='Portfolio math'!A121,IF(Summary!$D$3=0,0,Summary!$D$3*'Return data'!B123)+IF(Summary!$D$4=0,0,Summary!$D$4*'Return data'!C123)+IF(Summary!$D$5=0,0,Summary!$D$5*'Return data'!D123)+IF(Summary!$D$6=0,0,Summary!$D$6*'Return data'!E123),0),0)</f>
        <v>0</v>
      </c>
      <c r="E121" s="2">
        <f t="shared" si="1"/>
        <v>1</v>
      </c>
    </row>
    <row r="122" spans="1:5" x14ac:dyDescent="0.25">
      <c r="A122">
        <v>1990</v>
      </c>
      <c r="B122" s="5">
        <f>IF(Summary!$C$12='Portfolio math'!A122,Summary!$C$10,0)*IFERROR((1+D122),0)+IF(B121&gt;0,(Summary!$C$11+B121)*(1+D122),0)</f>
        <v>0</v>
      </c>
      <c r="C122" s="5">
        <f>IF(AND(A122&gt;=Summary!$C$12,A122&lt;=Summary!$C$13),(B122-B121),0)</f>
        <v>0</v>
      </c>
      <c r="D122" s="1">
        <f>IF(AND(A122&gt;=Summary!$C$12,A122&lt;=Summary!$C$13),IF(Summary!$C$12&lt;='Portfolio math'!A122,IF(Summary!$D$3=0,0,Summary!$D$3*'Return data'!B124)+IF(Summary!$D$4=0,0,Summary!$D$4*'Return data'!C124)+IF(Summary!$D$5=0,0,Summary!$D$5*'Return data'!D124)+IF(Summary!$D$6=0,0,Summary!$D$6*'Return data'!E124),0),0)</f>
        <v>0</v>
      </c>
      <c r="E122" s="2">
        <f t="shared" si="1"/>
        <v>1</v>
      </c>
    </row>
    <row r="123" spans="1:5" x14ac:dyDescent="0.25">
      <c r="A123">
        <v>1991</v>
      </c>
      <c r="B123" s="5">
        <f>IF(Summary!$C$12='Portfolio math'!A123,Summary!$C$10,0)*IFERROR((1+D123),0)+IF(B122&gt;0,(Summary!$C$11+B122)*(1+D123),0)</f>
        <v>0</v>
      </c>
      <c r="C123" s="5">
        <f>IF(AND(A123&gt;=Summary!$C$12,A123&lt;=Summary!$C$13),(B123-B122),0)</f>
        <v>0</v>
      </c>
      <c r="D123" s="1">
        <f>IF(AND(A123&gt;=Summary!$C$12,A123&lt;=Summary!$C$13),IF(Summary!$C$12&lt;='Portfolio math'!A123,IF(Summary!$D$3=0,0,Summary!$D$3*'Return data'!B125)+IF(Summary!$D$4=0,0,Summary!$D$4*'Return data'!C125)+IF(Summary!$D$5=0,0,Summary!$D$5*'Return data'!D125)+IF(Summary!$D$6=0,0,Summary!$D$6*'Return data'!E125),0),0)</f>
        <v>0</v>
      </c>
      <c r="E123" s="2">
        <f t="shared" si="1"/>
        <v>1</v>
      </c>
    </row>
    <row r="124" spans="1:5" x14ac:dyDescent="0.25">
      <c r="A124">
        <v>1992</v>
      </c>
      <c r="B124" s="5">
        <f>IF(Summary!$C$12='Portfolio math'!A124,Summary!$C$10,0)*IFERROR((1+D124),0)+IF(B123&gt;0,(Summary!$C$11+B123)*(1+D124),0)</f>
        <v>0</v>
      </c>
      <c r="C124" s="5">
        <f>IF(AND(A124&gt;=Summary!$C$12,A124&lt;=Summary!$C$13),(B124-B123),0)</f>
        <v>0</v>
      </c>
      <c r="D124" s="1">
        <f>IF(AND(A124&gt;=Summary!$C$12,A124&lt;=Summary!$C$13),IF(Summary!$C$12&lt;='Portfolio math'!A124,IF(Summary!$D$3=0,0,Summary!$D$3*'Return data'!B126)+IF(Summary!$D$4=0,0,Summary!$D$4*'Return data'!C126)+IF(Summary!$D$5=0,0,Summary!$D$5*'Return data'!D126)+IF(Summary!$D$6=0,0,Summary!$D$6*'Return data'!E126),0),0)</f>
        <v>0</v>
      </c>
      <c r="E124" s="2">
        <f t="shared" si="1"/>
        <v>1</v>
      </c>
    </row>
    <row r="125" spans="1:5" x14ac:dyDescent="0.25">
      <c r="A125">
        <v>1993</v>
      </c>
      <c r="B125" s="5">
        <f>IF(Summary!$C$12='Portfolio math'!A125,Summary!$C$10,0)*IFERROR((1+D125),0)+IF(B124&gt;0,(Summary!$C$11+B124)*(1+D125),0)</f>
        <v>0</v>
      </c>
      <c r="C125" s="5">
        <f>IF(AND(A125&gt;=Summary!$C$12,A125&lt;=Summary!$C$13),(B125-B124),0)</f>
        <v>0</v>
      </c>
      <c r="D125" s="1">
        <f>IF(AND(A125&gt;=Summary!$C$12,A125&lt;=Summary!$C$13),IF(Summary!$C$12&lt;='Portfolio math'!A125,IF(Summary!$D$3=0,0,Summary!$D$3*'Return data'!B127)+IF(Summary!$D$4=0,0,Summary!$D$4*'Return data'!C127)+IF(Summary!$D$5=0,0,Summary!$D$5*'Return data'!D127)+IF(Summary!$D$6=0,0,Summary!$D$6*'Return data'!E127),0),0)</f>
        <v>0</v>
      </c>
      <c r="E125" s="2">
        <f t="shared" si="1"/>
        <v>1</v>
      </c>
    </row>
    <row r="126" spans="1:5" x14ac:dyDescent="0.25">
      <c r="A126">
        <v>1994</v>
      </c>
      <c r="B126" s="5">
        <f>IF(Summary!$C$12='Portfolio math'!A126,Summary!$C$10,0)*IFERROR((1+D126),0)+IF(B125&gt;0,(Summary!$C$11+B125)*(1+D126),0)</f>
        <v>0</v>
      </c>
      <c r="C126" s="5">
        <f>IF(AND(A126&gt;=Summary!$C$12,A126&lt;=Summary!$C$13),(B126-B125),0)</f>
        <v>0</v>
      </c>
      <c r="D126" s="1">
        <f>IF(AND(A126&gt;=Summary!$C$12,A126&lt;=Summary!$C$13),IF(Summary!$C$12&lt;='Portfolio math'!A126,IF(Summary!$D$3=0,0,Summary!$D$3*'Return data'!B128)+IF(Summary!$D$4=0,0,Summary!$D$4*'Return data'!C128)+IF(Summary!$D$5=0,0,Summary!$D$5*'Return data'!D128)+IF(Summary!$D$6=0,0,Summary!$D$6*'Return data'!E128),0),0)</f>
        <v>0</v>
      </c>
      <c r="E126" s="2">
        <f t="shared" si="1"/>
        <v>1</v>
      </c>
    </row>
    <row r="127" spans="1:5" x14ac:dyDescent="0.25">
      <c r="A127">
        <v>1995</v>
      </c>
      <c r="B127" s="5">
        <f>IF(Summary!$C$12='Portfolio math'!A127,Summary!$C$10,0)*IFERROR((1+D127),0)+IF(B126&gt;0,(Summary!$C$11+B126)*(1+D127),0)</f>
        <v>0</v>
      </c>
      <c r="C127" s="5">
        <f>IF(AND(A127&gt;=Summary!$C$12,A127&lt;=Summary!$C$13),(B127-B126),0)</f>
        <v>0</v>
      </c>
      <c r="D127" s="1">
        <f>IF(AND(A127&gt;=Summary!$C$12,A127&lt;=Summary!$C$13),IF(Summary!$C$12&lt;='Portfolio math'!A127,IF(Summary!$D$3=0,0,Summary!$D$3*'Return data'!B129)+IF(Summary!$D$4=0,0,Summary!$D$4*'Return data'!C129)+IF(Summary!$D$5=0,0,Summary!$D$5*'Return data'!D129)+IF(Summary!$D$6=0,0,Summary!$D$6*'Return data'!E129),0),0)</f>
        <v>0</v>
      </c>
      <c r="E127" s="2">
        <f t="shared" si="1"/>
        <v>1</v>
      </c>
    </row>
    <row r="128" spans="1:5" x14ac:dyDescent="0.25">
      <c r="A128">
        <v>1996</v>
      </c>
      <c r="B128" s="5">
        <f>IF(Summary!$C$12='Portfolio math'!A128,Summary!$C$10,0)*IFERROR((1+D128),0)+IF(B127&gt;0,(Summary!$C$11+B127)*(1+D128),0)</f>
        <v>0</v>
      </c>
      <c r="C128" s="5">
        <f>IF(AND(A128&gt;=Summary!$C$12,A128&lt;=Summary!$C$13),(B128-B127),0)</f>
        <v>0</v>
      </c>
      <c r="D128" s="1">
        <f>IF(AND(A128&gt;=Summary!$C$12,A128&lt;=Summary!$C$13),IF(Summary!$C$12&lt;='Portfolio math'!A128,IF(Summary!$D$3=0,0,Summary!$D$3*'Return data'!B130)+IF(Summary!$D$4=0,0,Summary!$D$4*'Return data'!C130)+IF(Summary!$D$5=0,0,Summary!$D$5*'Return data'!D130)+IF(Summary!$D$6=0,0,Summary!$D$6*'Return data'!E130),0),0)</f>
        <v>0</v>
      </c>
      <c r="E128" s="2">
        <f t="shared" si="1"/>
        <v>1</v>
      </c>
    </row>
    <row r="129" spans="1:5" x14ac:dyDescent="0.25">
      <c r="A129">
        <v>1997</v>
      </c>
      <c r="B129" s="5">
        <f>IF(Summary!$C$12='Portfolio math'!A129,Summary!$C$10,0)*IFERROR((1+D129),0)+IF(B128&gt;0,(Summary!$C$11+B128)*(1+D129),0)</f>
        <v>0</v>
      </c>
      <c r="C129" s="5">
        <f>IF(AND(A129&gt;=Summary!$C$12,A129&lt;=Summary!$C$13),(B129-B128),0)</f>
        <v>0</v>
      </c>
      <c r="D129" s="1">
        <f>IF(AND(A129&gt;=Summary!$C$12,A129&lt;=Summary!$C$13),IF(Summary!$C$12&lt;='Portfolio math'!A129,IF(Summary!$D$3=0,0,Summary!$D$3*'Return data'!B131)+IF(Summary!$D$4=0,0,Summary!$D$4*'Return data'!C131)+IF(Summary!$D$5=0,0,Summary!$D$5*'Return data'!D131)+IF(Summary!$D$6=0,0,Summary!$D$6*'Return data'!E131),0),0)</f>
        <v>0</v>
      </c>
      <c r="E129" s="2">
        <f t="shared" si="1"/>
        <v>1</v>
      </c>
    </row>
    <row r="130" spans="1:5" x14ac:dyDescent="0.25">
      <c r="A130">
        <v>1998</v>
      </c>
      <c r="B130" s="5">
        <f>IF(Summary!$C$12='Portfolio math'!A130,Summary!$C$10,0)*IFERROR((1+D130),0)+IF(B129&gt;0,(Summary!$C$11+B129)*(1+D130),0)</f>
        <v>0</v>
      </c>
      <c r="C130" s="5">
        <f>IF(AND(A130&gt;=Summary!$C$12,A130&lt;=Summary!$C$13),(B130-B129),0)</f>
        <v>0</v>
      </c>
      <c r="D130" s="1">
        <f>IF(AND(A130&gt;=Summary!$C$12,A130&lt;=Summary!$C$13),IF(Summary!$C$12&lt;='Portfolio math'!A130,IF(Summary!$D$3=0,0,Summary!$D$3*'Return data'!B132)+IF(Summary!$D$4=0,0,Summary!$D$4*'Return data'!C132)+IF(Summary!$D$5=0,0,Summary!$D$5*'Return data'!D132)+IF(Summary!$D$6=0,0,Summary!$D$6*'Return data'!E132),0),0)</f>
        <v>0</v>
      </c>
      <c r="E130" s="2">
        <f t="shared" si="1"/>
        <v>1</v>
      </c>
    </row>
    <row r="131" spans="1:5" x14ac:dyDescent="0.25">
      <c r="A131">
        <v>1999</v>
      </c>
      <c r="B131" s="5">
        <f>IF(Summary!$C$12='Portfolio math'!A131,Summary!$C$10,0)*IFERROR((1+D131),0)+IF(B130&gt;0,(Summary!$C$11+B130)*(1+D131),0)</f>
        <v>0</v>
      </c>
      <c r="C131" s="5">
        <f>IF(AND(A131&gt;=Summary!$C$12,A131&lt;=Summary!$C$13),(B131-B130),0)</f>
        <v>0</v>
      </c>
      <c r="D131" s="1">
        <f>IF(AND(A131&gt;=Summary!$C$12,A131&lt;=Summary!$C$13),IF(Summary!$C$12&lt;='Portfolio math'!A131,IF(Summary!$D$3=0,0,Summary!$D$3*'Return data'!B133)+IF(Summary!$D$4=0,0,Summary!$D$4*'Return data'!C133)+IF(Summary!$D$5=0,0,Summary!$D$5*'Return data'!D133)+IF(Summary!$D$6=0,0,Summary!$D$6*'Return data'!E133),0),0)</f>
        <v>0</v>
      </c>
      <c r="E131" s="2">
        <f t="shared" si="1"/>
        <v>1</v>
      </c>
    </row>
    <row r="132" spans="1:5" x14ac:dyDescent="0.25">
      <c r="A132">
        <v>2000</v>
      </c>
      <c r="B132" s="5">
        <f>IF(Summary!$C$12='Portfolio math'!A132,Summary!$C$10,0)*IFERROR((1+D132),0)+IF(B131&gt;0,(Summary!$C$11+B131)*(1+D132),0)</f>
        <v>895.25330000000008</v>
      </c>
      <c r="C132" s="5">
        <f>IF(AND(A132&gt;=Summary!$C$12,A132&lt;=Summary!$C$13),(B132-B131),0)</f>
        <v>895.25330000000008</v>
      </c>
      <c r="D132" s="1">
        <f>IF(AND(A132&gt;=Summary!$C$12,A132&lt;=Summary!$C$13),IF(Summary!$C$12&lt;='Portfolio math'!A132,IF(Summary!$D$3=0,0,Summary!$D$3*'Return data'!B134)+IF(Summary!$D$4=0,0,Summary!$D$4*'Return data'!C134)+IF(Summary!$D$5=0,0,Summary!$D$5*'Return data'!D134)+IF(Summary!$D$6=0,0,Summary!$D$6*'Return data'!E134),0),0)</f>
        <v>-0.1047467</v>
      </c>
      <c r="E132" s="2">
        <f t="shared" ref="E132:E150" si="2">D132+1</f>
        <v>0.89525330000000003</v>
      </c>
    </row>
    <row r="133" spans="1:5" x14ac:dyDescent="0.25">
      <c r="A133">
        <v>2001</v>
      </c>
      <c r="B133" s="5">
        <f>IF(Summary!$C$12='Portfolio math'!A133,Summary!$C$10,0)*IFERROR((1+D133),0)+IF(B132&gt;0,(Summary!$C$11+B132)*(1+D133),0)</f>
        <v>1689.3167821499701</v>
      </c>
      <c r="C133" s="5">
        <f>IF(AND(A133&gt;=Summary!$C$12,A133&lt;=Summary!$C$13),(B133-B132),0)</f>
        <v>794.06348214997001</v>
      </c>
      <c r="D133" s="1">
        <f>IF(AND(A133&gt;=Summary!$C$12,A133&lt;=Summary!$C$13),IF(Summary!$C$12&lt;='Portfolio math'!A133,IF(Summary!$D$3=0,0,Summary!$D$3*'Return data'!B135)+IF(Summary!$D$4=0,0,Summary!$D$4*'Return data'!C135)+IF(Summary!$D$5=0,0,Summary!$D$5*'Return data'!D135)+IF(Summary!$D$6=0,0,Summary!$D$6*'Return data'!E135),0),0)</f>
        <v>-0.10865909999999999</v>
      </c>
      <c r="E133" s="2">
        <f t="shared" si="2"/>
        <v>0.89134089999999999</v>
      </c>
    </row>
    <row r="134" spans="1:5" x14ac:dyDescent="0.25">
      <c r="A134">
        <v>2002</v>
      </c>
      <c r="B134" s="5">
        <f>IF(Summary!$C$12='Portfolio math'!A134,Summary!$C$10,0)*IFERROR((1+D134),0)+IF(B133&gt;0,(Summary!$C$11+B133)*(1+D134),0)</f>
        <v>2128.3013664741252</v>
      </c>
      <c r="C134" s="5">
        <f>IF(AND(A134&gt;=Summary!$C$12,A134&lt;=Summary!$C$13),(B134-B133),0)</f>
        <v>438.98458432415509</v>
      </c>
      <c r="D134" s="1">
        <f>IF(AND(A134&gt;=Summary!$C$12,A134&lt;=Summary!$C$13),IF(Summary!$C$12&lt;='Portfolio math'!A134,IF(Summary!$D$3=0,0,Summary!$D$3*'Return data'!B136)+IF(Summary!$D$4=0,0,Summary!$D$4*'Return data'!C136)+IF(Summary!$D$5=0,0,Summary!$D$5*'Return data'!D136)+IF(Summary!$D$6=0,0,Summary!$D$6*'Return data'!E136),0),0)</f>
        <v>-0.20860889999999999</v>
      </c>
      <c r="E134" s="2">
        <f t="shared" si="2"/>
        <v>0.79139110000000001</v>
      </c>
    </row>
    <row r="135" spans="1:5" x14ac:dyDescent="0.25">
      <c r="A135">
        <v>2003</v>
      </c>
      <c r="B135" s="5">
        <f>IF(Summary!$C$12='Portfolio math'!A135,Summary!$C$10,0)*IFERROR((1+D135),0)+IF(B134&gt;0,(Summary!$C$11+B134)*(1+D135),0)</f>
        <v>4112.2710216821633</v>
      </c>
      <c r="C135" s="5">
        <f>IF(AND(A135&gt;=Summary!$C$12,A135&lt;=Summary!$C$13),(B135-B134),0)</f>
        <v>1983.9696552080381</v>
      </c>
      <c r="D135" s="1">
        <f>IF(AND(A135&gt;=Summary!$C$12,A135&lt;=Summary!$C$13),IF(Summary!$C$12&lt;='Portfolio math'!A135,IF(Summary!$D$3=0,0,Summary!$D$3*'Return data'!B137)+IF(Summary!$D$4=0,0,Summary!$D$4*'Return data'!C137)+IF(Summary!$D$5=0,0,Summary!$D$5*'Return data'!D137)+IF(Summary!$D$6=0,0,Summary!$D$6*'Return data'!E137),0),0)</f>
        <v>0.31453799999999998</v>
      </c>
      <c r="E135" s="2">
        <f t="shared" si="2"/>
        <v>1.314538</v>
      </c>
    </row>
    <row r="136" spans="1:5" x14ac:dyDescent="0.25">
      <c r="A136">
        <v>2004</v>
      </c>
      <c r="B136" s="5">
        <f>IF(Summary!$C$12='Portfolio math'!A136,Summary!$C$10,0)*IFERROR((1+D136),0)+IF(B135&gt;0,(Summary!$C$11+B135)*(1+D136),0)</f>
        <v>5757.2203081916214</v>
      </c>
      <c r="C136" s="5">
        <f>IF(AND(A136&gt;=Summary!$C$12,A136&lt;=Summary!$C$13),(B136-B135),0)</f>
        <v>1644.949286509458</v>
      </c>
      <c r="D136" s="1">
        <f>IF(AND(A136&gt;=Summary!$C$12,A136&lt;=Summary!$C$13),IF(Summary!$C$12&lt;='Portfolio math'!A136,IF(Summary!$D$3=0,0,Summary!$D$3*'Return data'!B138)+IF(Summary!$D$4=0,0,Summary!$D$4*'Return data'!C138)+IF(Summary!$D$5=0,0,Summary!$D$5*'Return data'!D138)+IF(Summary!$D$6=0,0,Summary!$D$6*'Return data'!E138),0),0)</f>
        <v>0.12615709999999999</v>
      </c>
      <c r="E136" s="2">
        <f t="shared" si="2"/>
        <v>1.1261570999999999</v>
      </c>
    </row>
    <row r="137" spans="1:5" x14ac:dyDescent="0.25">
      <c r="A137">
        <v>2005</v>
      </c>
      <c r="B137" s="5">
        <f>IF(Summary!$C$12='Portfolio math'!A137,Summary!$C$10,0)*IFERROR((1+D137),0)+IF(B136&gt;0,(Summary!$C$11+B136)*(1+D137),0)</f>
        <v>7168.086331810905</v>
      </c>
      <c r="C137" s="5">
        <f>IF(AND(A137&gt;=Summary!$C$12,A137&lt;=Summary!$C$13),(B137-B136),0)</f>
        <v>1410.8660236192836</v>
      </c>
      <c r="D137" s="1">
        <f>IF(AND(A137&gt;=Summary!$C$12,A137&lt;=Summary!$C$13),IF(Summary!$C$12&lt;='Portfolio math'!A137,IF(Summary!$D$3=0,0,Summary!$D$3*'Return data'!B139)+IF(Summary!$D$4=0,0,Summary!$D$4*'Return data'!C139)+IF(Summary!$D$5=0,0,Summary!$D$5*'Return data'!D139)+IF(Summary!$D$6=0,0,Summary!$D$6*'Return data'!E139),0),0)</f>
        <v>6.0804000000000004E-2</v>
      </c>
      <c r="E137" s="2">
        <f t="shared" si="2"/>
        <v>1.0608040000000001</v>
      </c>
    </row>
    <row r="138" spans="1:5" x14ac:dyDescent="0.25">
      <c r="A138">
        <v>2006</v>
      </c>
      <c r="B138" s="5">
        <f>IF(Summary!$C$12='Portfolio math'!A138,Summary!$C$10,0)*IFERROR((1+D138),0)+IF(B137&gt;0,(Summary!$C$11+B137)*(1+D138),0)</f>
        <v>9443.2071058785386</v>
      </c>
      <c r="C138" s="5">
        <f>IF(AND(A138&gt;=Summary!$C$12,A138&lt;=Summary!$C$13),(B138-B137),0)</f>
        <v>2275.1207740676336</v>
      </c>
      <c r="D138" s="1">
        <f>IF(AND(A138&gt;=Summary!$C$12,A138&lt;=Summary!$C$13),IF(Summary!$C$12&lt;='Portfolio math'!A138,IF(Summary!$D$3=0,0,Summary!$D$3*'Return data'!B140)+IF(Summary!$D$4=0,0,Summary!$D$4*'Return data'!C140)+IF(Summary!$D$5=0,0,Summary!$D$5*'Return data'!D140)+IF(Summary!$D$6=0,0,Summary!$D$6*'Return data'!E140),0),0)</f>
        <v>0.1561101</v>
      </c>
      <c r="E138" s="2">
        <f t="shared" si="2"/>
        <v>1.1561101</v>
      </c>
    </row>
    <row r="139" spans="1:5" x14ac:dyDescent="0.25">
      <c r="A139">
        <v>2007</v>
      </c>
      <c r="B139" s="5">
        <f>IF(Summary!$C$12='Portfolio math'!A139,Summary!$C$10,0)*IFERROR((1+D139),0)+IF(B138&gt;0,(Summary!$C$11+B138)*(1+D139),0)</f>
        <v>11026.931211382331</v>
      </c>
      <c r="C139" s="5">
        <f>IF(AND(A139&gt;=Summary!$C$12,A139&lt;=Summary!$C$13),(B139-B138),0)</f>
        <v>1583.7241055037921</v>
      </c>
      <c r="D139" s="1">
        <f>IF(AND(A139&gt;=Summary!$C$12,A139&lt;=Summary!$C$13),IF(Summary!$C$12&lt;='Portfolio math'!A139,IF(Summary!$D$3=0,0,Summary!$D$3*'Return data'!B141)+IF(Summary!$D$4=0,0,Summary!$D$4*'Return data'!C141)+IF(Summary!$D$5=0,0,Summary!$D$5*'Return data'!D141)+IF(Summary!$D$6=0,0,Summary!$D$6*'Return data'!E141),0),0)</f>
        <v>5.5895100000000003E-2</v>
      </c>
      <c r="E139" s="2">
        <f t="shared" si="2"/>
        <v>1.0558951000000001</v>
      </c>
    </row>
    <row r="140" spans="1:5" x14ac:dyDescent="0.25">
      <c r="A140">
        <v>2008</v>
      </c>
      <c r="B140" s="5">
        <f>IF(Summary!$C$12='Portfolio math'!A140,Summary!$C$10,0)*IFERROR((1+D140),0)+IF(B139&gt;0,(Summary!$C$11+B139)*(1+D140),0)</f>
        <v>7584.4522251568333</v>
      </c>
      <c r="C140" s="5">
        <f>IF(AND(A140&gt;=Summary!$C$12,A140&lt;=Summary!$C$13),(B140-B139),0)</f>
        <v>-3442.4789862254975</v>
      </c>
      <c r="D140" s="1">
        <f>IF(AND(A140&gt;=Summary!$C$12,A140&lt;=Summary!$C$13),IF(Summary!$C$12&lt;='Portfolio math'!A140,IF(Summary!$D$3=0,0,Summary!$D$3*'Return data'!B142)+IF(Summary!$D$4=0,0,Summary!$D$4*'Return data'!C142)+IF(Summary!$D$5=0,0,Summary!$D$5*'Return data'!D142)+IF(Summary!$D$6=0,0,Summary!$D$6*'Return data'!E142),0),0)</f>
        <v>-0.36937759999999997</v>
      </c>
      <c r="E140" s="2">
        <f t="shared" si="2"/>
        <v>0.63062240000000003</v>
      </c>
    </row>
    <row r="141" spans="1:5" x14ac:dyDescent="0.25">
      <c r="A141">
        <v>2009</v>
      </c>
      <c r="B141" s="5">
        <f>IF(Summary!$C$12='Portfolio math'!A141,Summary!$C$10,0)*IFERROR((1+D141),0)+IF(B140&gt;0,(Summary!$C$11+B140)*(1+D141),0)</f>
        <v>11056.599343176609</v>
      </c>
      <c r="C141" s="5">
        <f>IF(AND(A141&gt;=Summary!$C$12,A141&lt;=Summary!$C$13),(B141-B140),0)</f>
        <v>3472.1471180197759</v>
      </c>
      <c r="D141" s="1">
        <f>IF(AND(A141&gt;=Summary!$C$12,A141&lt;=Summary!$C$13),IF(Summary!$C$12&lt;='Portfolio math'!A141,IF(Summary!$D$3=0,0,Summary!$D$3*'Return data'!B143)+IF(Summary!$D$4=0,0,Summary!$D$4*'Return data'!C143)+IF(Summary!$D$5=0,0,Summary!$D$5*'Return data'!D143)+IF(Summary!$D$6=0,0,Summary!$D$6*'Return data'!E143),0),0)</f>
        <v>0.2879796</v>
      </c>
      <c r="E141" s="2">
        <f t="shared" si="2"/>
        <v>1.2879795999999999</v>
      </c>
    </row>
    <row r="142" spans="1:5" x14ac:dyDescent="0.25">
      <c r="A142">
        <v>2010</v>
      </c>
      <c r="B142" s="5">
        <f>IF(Summary!$C$12='Portfolio math'!A142,Summary!$C$10,0)*IFERROR((1+D142),0)+IF(B141&gt;0,(Summary!$C$11+B141)*(1+D142),0)</f>
        <v>14129.576070104302</v>
      </c>
      <c r="C142" s="5">
        <f>IF(AND(A142&gt;=Summary!$C$12,A142&lt;=Summary!$C$13),(B142-B141),0)</f>
        <v>3072.9767269276927</v>
      </c>
      <c r="D142" s="1">
        <f>IF(AND(A142&gt;=Summary!$C$12,A142&lt;=Summary!$C$13),IF(Summary!$C$12&lt;='Portfolio math'!A142,IF(Summary!$D$3=0,0,Summary!$D$3*'Return data'!B144)+IF(Summary!$D$4=0,0,Summary!$D$4*'Return data'!C144)+IF(Summary!$D$5=0,0,Summary!$D$5*'Return data'!D144)+IF(Summary!$D$6=0,0,Summary!$D$6*'Return data'!E144),0),0)</f>
        <v>0.17193710000000001</v>
      </c>
      <c r="E142" s="2">
        <f t="shared" si="2"/>
        <v>1.1719371000000001</v>
      </c>
    </row>
    <row r="143" spans="1:5" x14ac:dyDescent="0.25">
      <c r="A143">
        <v>2011</v>
      </c>
      <c r="B143" s="5">
        <f>IF(Summary!$C$12='Portfolio math'!A143,Summary!$C$10,0)*IFERROR((1+D143),0)+IF(B142&gt;0,(Summary!$C$11+B142)*(1+D143),0)</f>
        <v>15290.25821979924</v>
      </c>
      <c r="C143" s="5">
        <f>IF(AND(A143&gt;=Summary!$C$12,A143&lt;=Summary!$C$13),(B143-B142),0)</f>
        <v>1160.6821496949378</v>
      </c>
      <c r="D143" s="1">
        <f>IF(AND(A143&gt;=Summary!$C$12,A143&lt;=Summary!$C$13),IF(Summary!$C$12&lt;='Portfolio math'!A143,IF(Summary!$D$3=0,0,Summary!$D$3*'Return data'!B145)+IF(Summary!$D$4=0,0,Summary!$D$4*'Return data'!C145)+IF(Summary!$D$5=0,0,Summary!$D$5*'Return data'!D145)+IF(Summary!$D$6=0,0,Summary!$D$6*'Return data'!E145),0),0)</f>
        <v>1.0620399999999999E-2</v>
      </c>
      <c r="E143" s="2">
        <f t="shared" si="2"/>
        <v>1.0106204000000001</v>
      </c>
    </row>
    <row r="144" spans="1:5" x14ac:dyDescent="0.25">
      <c r="A144">
        <v>2012</v>
      </c>
      <c r="B144" s="5">
        <f>IF(Summary!$C$12='Portfolio math'!A144,Summary!$C$10,0)*IFERROR((1+D144),0)+IF(B143&gt;0,(Summary!$C$11+B143)*(1+D144),0)</f>
        <v>18954.205775508832</v>
      </c>
      <c r="C144" s="5">
        <f>IF(AND(A144&gt;=Summary!$C$12,A144&lt;=Summary!$C$13),(B144-B143),0)</f>
        <v>3663.9475557095921</v>
      </c>
      <c r="D144" s="1">
        <f>IF(AND(A144&gt;=Summary!$C$12,A144&lt;=Summary!$C$13),IF(Summary!$C$12&lt;='Portfolio math'!A144,IF(Summary!$D$3=0,0,Summary!$D$3*'Return data'!B146)+IF(Summary!$D$4=0,0,Summary!$D$4*'Return data'!C146)+IF(Summary!$D$5=0,0,Summary!$D$5*'Return data'!D146)+IF(Summary!$D$6=0,0,Summary!$D$6*'Return data'!E146),0),0)</f>
        <v>0.16353010000000001</v>
      </c>
      <c r="E144" s="2">
        <f t="shared" si="2"/>
        <v>1.1635301</v>
      </c>
    </row>
    <row r="145" spans="1:5" x14ac:dyDescent="0.25">
      <c r="A145">
        <v>2013</v>
      </c>
      <c r="B145" s="5">
        <f>IF(Summary!$C$12='Portfolio math'!A145,Summary!$C$10,0)*IFERROR((1+D145),0)+IF(B144&gt;0,(Summary!$C$11+B144)*(1+D145),0)</f>
        <v>26628.823753958051</v>
      </c>
      <c r="C145" s="5">
        <f>IF(AND(A145&gt;=Summary!$C$12,A145&lt;=Summary!$C$13),(B145-B144),0)</f>
        <v>7674.6179784492197</v>
      </c>
      <c r="D145" s="1">
        <f>IF(AND(A145&gt;=Summary!$C$12,A145&lt;=Summary!$C$13),IF(Summary!$C$12&lt;='Portfolio math'!A145,IF(Summary!$D$3=0,0,Summary!$D$3*'Return data'!B147)+IF(Summary!$D$4=0,0,Summary!$D$4*'Return data'!C147)+IF(Summary!$D$5=0,0,Summary!$D$5*'Return data'!D147)+IF(Summary!$D$6=0,0,Summary!$D$6*'Return data'!E147),0),0)</f>
        <v>0.33449679999999998</v>
      </c>
      <c r="E145" s="2">
        <f t="shared" si="2"/>
        <v>1.3344967999999999</v>
      </c>
    </row>
    <row r="146" spans="1:5" x14ac:dyDescent="0.25">
      <c r="A146">
        <v>2014</v>
      </c>
      <c r="B146" s="5">
        <f>IF(Summary!$C$12='Portfolio math'!A146,Summary!$C$10,0)*IFERROR((1+D146),0)+IF(B145&gt;0,(Summary!$C$11+B145)*(1+D146),0)</f>
        <v>31090.511193321454</v>
      </c>
      <c r="C146" s="5">
        <f>IF(AND(A146&gt;=Summary!$C$12,A146&lt;=Summary!$C$13),(B146-B145),0)</f>
        <v>4461.6874393634025</v>
      </c>
      <c r="D146" s="1">
        <f>IF(AND(A146&gt;=Summary!$C$12,A146&lt;=Summary!$C$13),IF(Summary!$C$12&lt;='Portfolio math'!A146,IF(Summary!$D$3=0,0,Summary!$D$3*'Return data'!B148)+IF(Summary!$D$4=0,0,Summary!$D$4*'Return data'!C148)+IF(Summary!$D$5=0,0,Summary!$D$5*'Return data'!D148)+IF(Summary!$D$6=0,0,Summary!$D$6*'Return data'!E148),0),0)</f>
        <v>0.12529261</v>
      </c>
      <c r="E146" s="2">
        <f t="shared" si="2"/>
        <v>1.12529261</v>
      </c>
    </row>
    <row r="147" spans="1:5" x14ac:dyDescent="0.25">
      <c r="A147">
        <v>2015</v>
      </c>
      <c r="B147" s="5">
        <f>IF(Summary!$C$12='Portfolio math'!A147,Summary!$C$10,0)*IFERROR((1+D147),0)+IF(B146&gt;0,(Summary!$C$11+B146)*(1+D147),0)</f>
        <v>32216.846401407769</v>
      </c>
      <c r="C147" s="5">
        <f>IF(AND(A147&gt;=Summary!$C$12,A147&lt;=Summary!$C$13),(B147-B146),0)</f>
        <v>1126.3352080863151</v>
      </c>
      <c r="D147" s="1">
        <f>IF(AND(A147&gt;=Summary!$C$12,A147&lt;=Summary!$C$13),IF(Summary!$C$12&lt;='Portfolio math'!A147,IF(Summary!$D$3=0,0,Summary!$D$3*'Return data'!B149)+IF(Summary!$D$4=0,0,Summary!$D$4*'Return data'!C149)+IF(Summary!$D$5=0,0,Summary!$D$5*'Return data'!D149)+IF(Summary!$D$6=0,0,Summary!$D$6*'Return data'!E149),0),0)</f>
        <v>3.9368400000000005E-3</v>
      </c>
      <c r="E147" s="2">
        <f t="shared" si="2"/>
        <v>1.0039368399999999</v>
      </c>
    </row>
    <row r="148" spans="1:5" x14ac:dyDescent="0.25">
      <c r="A148">
        <v>2016</v>
      </c>
      <c r="B148" s="5">
        <f>IF(Summary!$C$12='Portfolio math'!A148,Summary!$C$10,0)*IFERROR((1+D148),0)+IF(B147&gt;0,(Summary!$C$11+B147)*(1+D148),0)</f>
        <v>37413.233911689924</v>
      </c>
      <c r="C148" s="5">
        <f>IF(AND(A148&gt;=Summary!$C$12,A148&lt;=Summary!$C$13),(B148-B147),0)</f>
        <v>5196.3875102821548</v>
      </c>
      <c r="D148" s="1">
        <f>IF(AND(A148&gt;=Summary!$C$12,A148&lt;=Summary!$C$13),IF(Summary!$C$12&lt;='Portfolio math'!A148,IF(Summary!$D$3=0,0,Summary!$D$3*'Return data'!B150)+IF(Summary!$D$4=0,0,Summary!$D$4*'Return data'!C150)+IF(Summary!$D$5=0,0,Summary!$D$5*'Return data'!D150)+IF(Summary!$D$6=0,0,Summary!$D$6*'Return data'!E150),0),0)</f>
        <v>0.12633311</v>
      </c>
      <c r="E148" s="2">
        <f t="shared" si="2"/>
        <v>1.12633311</v>
      </c>
    </row>
    <row r="149" spans="1:5" x14ac:dyDescent="0.25">
      <c r="A149">
        <v>2017</v>
      </c>
      <c r="B149" s="5">
        <f>IF(Summary!$C$12='Portfolio math'!A149,Summary!$C$10,0)*IFERROR((1+D149),0)+IF(B148&gt;0,(Summary!$C$11+B148)*(1+D149),0)</f>
        <v>46538.221374755871</v>
      </c>
      <c r="C149" s="5">
        <f>IF(AND(A149&gt;=Summary!$C$12,A149&lt;=Summary!$C$13),(B149-B148),0)</f>
        <v>9124.9874630659469</v>
      </c>
      <c r="D149" s="1">
        <f>IF(AND(A149&gt;=Summary!$C$12,A149&lt;=Summary!$C$13),IF(Summary!$C$12&lt;='Portfolio math'!A149,IF(Summary!$D$3=0,0,Summary!$D$3*'Return data'!B151)+IF(Summary!$D$4=0,0,Summary!$D$4*'Return data'!C151)+IF(Summary!$D$5=0,0,Summary!$D$5*'Return data'!D151)+IF(Summary!$D$6=0,0,Summary!$D$6*'Return data'!E151),0),0)</f>
        <v>0.21151532000000001</v>
      </c>
      <c r="E149" s="2">
        <f t="shared" si="2"/>
        <v>1.21151532</v>
      </c>
    </row>
    <row r="150" spans="1:5" x14ac:dyDescent="0.25">
      <c r="A150">
        <v>2018</v>
      </c>
      <c r="B150" s="5">
        <f>IF(Summary!$C$12='Portfolio math'!A150,Summary!$C$10,0)*IFERROR((1+D150),0)+IF(B149&gt;0,(Summary!$C$11+B149)*(1+D150),0)</f>
        <v>45087.076521048111</v>
      </c>
      <c r="C150" s="5">
        <f>IF(AND(A150&gt;=Summary!$C$12,A150&lt;=Summary!$C$13),(B150-B149),0)</f>
        <v>-1451.1448537077595</v>
      </c>
      <c r="D150" s="1">
        <f>IF(AND(A150&gt;=Summary!$C$12,A150&lt;=Summary!$C$13),IF(Summary!$C$12&lt;='Portfolio math'!A150,IF(Summary!$D$3=0,0,Summary!$D$3*'Return data'!B152)+IF(Summary!$D$4=0,0,Summary!$D$4*'Return data'!C152)+IF(Summary!$D$5=0,0,Summary!$D$5*'Return data'!D152)+IF(Summary!$D$6=0,0,Summary!$D$6*'Return data'!E152),0),0)</f>
        <v>-5.1561559999999999E-2</v>
      </c>
      <c r="E150" s="2">
        <f t="shared" si="2"/>
        <v>0.94843843999999999</v>
      </c>
    </row>
    <row r="151" spans="1:5" x14ac:dyDescent="0.25">
      <c r="A151">
        <v>2019</v>
      </c>
      <c r="B151" s="5">
        <f>IF(Summary!$C$12='Portfolio math'!A151,Summary!$C$10,0)*IFERROR((1+D151),0)+IF(B150&gt;0,(Summary!$C$11+B150)*(1+D151),0)</f>
        <v>60281.896089530936</v>
      </c>
      <c r="C151" s="5">
        <f>IF(AND(A151&gt;=Summary!$C$12,A151&lt;=Summary!$C$13),(B151-B150),0)</f>
        <v>15194.819568482824</v>
      </c>
      <c r="D151" s="1">
        <f>IF(AND(A151&gt;=Summary!$C$12,A151&lt;=Summary!$C$13),IF(Summary!$C$12&lt;='Portfolio math'!A151,IF(Summary!$D$3=0,0,Summary!$D$3*'Return data'!B153)+IF(Summary!$D$4=0,0,Summary!$D$4*'Return data'!C153)+IF(Summary!$D$5=0,0,Summary!$D$5*'Return data'!D153)+IF(Summary!$D$6=0,0,Summary!$D$6*'Return data'!E153),0),0)</f>
        <v>0.308</v>
      </c>
      <c r="E151" s="2">
        <f t="shared" ref="E151" si="3">D151+1</f>
        <v>1.3080000000000001</v>
      </c>
    </row>
    <row r="152" spans="1:5" x14ac:dyDescent="0.25">
      <c r="A152">
        <v>2020</v>
      </c>
      <c r="B152" s="5">
        <f>IF(Summary!$C$12='Portfolio math'!A152,Summary!$C$10,0)*IFERROR((1+D152),0)+IF(B151&gt;0,(Summary!$C$11+B151)*(1+D152),0)</f>
        <v>74144.966078723475</v>
      </c>
      <c r="C152" s="5">
        <f>IF(AND(A152&gt;=Summary!$C$12,A152&lt;=Summary!$C$13),(B152-B151),0)</f>
        <v>13863.06998919254</v>
      </c>
      <c r="D152" s="1">
        <f>IF(AND(A152&gt;=Summary!$C$12,A152&lt;=Summary!$C$13),IF(Summary!$C$12&lt;='Portfolio math'!A152,IF(Summary!$D$3=0,0,Summary!$D$3*'Return data'!B154)+IF(Summary!$D$4=0,0,Summary!$D$4*'Return data'!C154)+IF(Summary!$D$5=0,0,Summary!$D$5*'Return data'!D154)+IF(Summary!$D$6=0,0,Summary!$D$6*'Return data'!E154),0),0)</f>
        <v>0.2099</v>
      </c>
      <c r="E152" s="2">
        <f t="shared" ref="E152" si="4">D152+1</f>
        <v>1.2099</v>
      </c>
    </row>
    <row r="153" spans="1:5" x14ac:dyDescent="0.25">
      <c r="A153">
        <v>2021</v>
      </c>
      <c r="B153" s="5">
        <f>IF(Summary!$C$12='Portfolio math'!A153,Summary!$C$10,0)*IFERROR((1+D153),0)+IF(B152&gt;0,(Summary!$C$11+B152)*(1+D153),0)</f>
        <v>94464.736857563272</v>
      </c>
      <c r="C153" s="5">
        <f>IF(AND(A153&gt;=Summary!$C$12,A153&lt;=Summary!$C$13),(B153-B152),0)</f>
        <v>20319.770778839797</v>
      </c>
      <c r="D153" s="1">
        <f>IF(AND(A153&gt;=Summary!$C$12,A153&lt;=Summary!$C$13),IF(Summary!$C$12&lt;='Portfolio math'!A153,IF(Summary!$D$3=0,0,Summary!$D$3*'Return data'!B155)+IF(Summary!$D$4=0,0,Summary!$D$4*'Return data'!C155)+IF(Summary!$D$5=0,0,Summary!$D$5*'Return data'!D155)+IF(Summary!$D$6=0,0,Summary!$D$6*'Return data'!E155),0),0)</f>
        <v>0.2571</v>
      </c>
      <c r="E153" s="2">
        <f t="shared" ref="E153" si="5">D153+1</f>
        <v>1.2570999999999999</v>
      </c>
    </row>
    <row r="154" spans="1:5" x14ac:dyDescent="0.25">
      <c r="A154">
        <v>2022</v>
      </c>
      <c r="B154" s="5">
        <f>IF(Summary!$C$12='Portfolio math'!A154,Summary!$C$10,0)*IFERROR((1+D154),0)+IF(B153&gt;0,(Summary!$C$11+B153)*(1+D154),0)</f>
        <v>76820.473749281169</v>
      </c>
      <c r="C154" s="5">
        <f>IF(AND(A154&gt;=Summary!$C$12,A154&lt;=Summary!$C$13),(B154-B153),0)</f>
        <v>-17644.263108282103</v>
      </c>
      <c r="D154" s="1">
        <f>IF(AND(A154&gt;=Summary!$C$12,A154&lt;=Summary!$C$13),IF(Summary!$C$12&lt;='Portfolio math'!A154,IF(Summary!$D$3=0,0,Summary!$D$3*'Return data'!B156)+IF(Summary!$D$4=0,0,Summary!$D$4*'Return data'!C156)+IF(Summary!$D$5=0,0,Summary!$D$5*'Return data'!D156)+IF(Summary!$D$6=0,0,Summary!$D$6*'Return data'!E156),0),0)</f>
        <v>-0.1953</v>
      </c>
      <c r="E154" s="2">
        <f t="shared" ref="E154" si="6">D154+1</f>
        <v>0.80469999999999997</v>
      </c>
    </row>
    <row r="155" spans="1:5" x14ac:dyDescent="0.25">
      <c r="A155">
        <v>2023</v>
      </c>
      <c r="B155" s="5">
        <f>IF(Summary!$C$12='Portfolio math'!A155,Summary!$C$10,0)*IFERROR((1+D155),0)+IF(B154&gt;0,(Summary!$C$11+B154)*(1+D155),0)</f>
        <v>98061.578971469207</v>
      </c>
      <c r="C155" s="5">
        <f>IF(AND(A155&gt;=Summary!$C$12,A155&lt;=Summary!$C$13),(B155-B154),0)</f>
        <v>21241.105222188038</v>
      </c>
      <c r="D155" s="1">
        <f>IF(AND(A155&gt;=Summary!$C$12,A155&lt;=Summary!$C$13),IF(Summary!$C$12&lt;='Portfolio math'!A155,IF(Summary!$D$3=0,0,Summary!$D$3*'Return data'!B157)+IF(Summary!$D$4=0,0,Summary!$D$4*'Return data'!C157)+IF(Summary!$D$5=0,0,Summary!$D$5*'Return data'!D157)+IF(Summary!$D$6=0,0,Summary!$D$6*'Return data'!E157),0),0)</f>
        <v>0.2601</v>
      </c>
      <c r="E155" s="2">
        <f t="shared" ref="E155" si="7">D155+1</f>
        <v>1.2601</v>
      </c>
    </row>
    <row r="156" spans="1:5" x14ac:dyDescent="0.25">
      <c r="A156">
        <v>2024</v>
      </c>
      <c r="B156" s="5">
        <f>IF(Summary!$C$12='Portfolio math'!A156,Summary!$C$10,0)*IFERROR((1+D156),0)+IF(B155&gt;0,(Summary!$C$11+B155)*(1+D156),0)</f>
        <v>98397.86639236036</v>
      </c>
      <c r="C156" s="5">
        <f>IF(AND(A156&gt;=Summary!$C$12,A156&lt;=Summary!$C$13),(B156-B155),0)</f>
        <v>336.28742089115258</v>
      </c>
      <c r="D156" s="1">
        <f>IF(AND(A156&gt;=Summary!$C$12,A156&lt;=Summary!$C$13),IF(Summary!$C$12&lt;='Portfolio math'!A156,IF(Summary!$D$3=0,0,Summary!$D$3*'Return data'!B158)+IF(Summary!$D$4=0,0,Summary!$D$4*'Return data'!C158)+IF(Summary!$D$5=0,0,Summary!$D$5*'Return data'!D158)+IF(Summary!$D$6=0,0,Summary!$D$6*'Return data'!E158),0),0)</f>
        <v>-6.7000000000000002E-3</v>
      </c>
      <c r="E156" s="2">
        <f t="shared" ref="E156" si="8">D156+1</f>
        <v>0.99329999999999996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Return data</vt:lpstr>
      <vt:lpstr>Portfolio math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Hornsby</dc:creator>
  <cp:lastModifiedBy>Travis Hornsby</cp:lastModifiedBy>
  <dcterms:created xsi:type="dcterms:W3CDTF">2019-04-18T15:48:33Z</dcterms:created>
  <dcterms:modified xsi:type="dcterms:W3CDTF">2024-01-04T21:29:52Z</dcterms:modified>
</cp:coreProperties>
</file>