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4955" windowHeight="8955" activeTab="0"/>
  </bookViews>
  <sheets>
    <sheet name="Column" sheetId="1" r:id="rId1"/>
    <sheet name="ชื่อโครงการ" sheetId="2" r:id="rId2"/>
  </sheets>
  <definedNames>
    <definedName name="_xlnm.Print_Area" localSheetId="0">'Column'!$A$1:$M$35</definedName>
  </definedNames>
  <calcPr fullCalcOnLoad="1"/>
</workbook>
</file>

<file path=xl/sharedStrings.xml><?xml version="1.0" encoding="utf-8"?>
<sst xmlns="http://schemas.openxmlformats.org/spreadsheetml/2006/main" count="40" uniqueCount="33">
  <si>
    <t>กำหนดให้</t>
  </si>
  <si>
    <t>Use</t>
  </si>
  <si>
    <t>16 เท่าของเส้นผ่านศูนย์กลางเหล็กแกนเสา</t>
  </si>
  <si>
    <t>48 เท่าของเส้นผ่านศูนย์กลางเหล็กปลอก</t>
  </si>
  <si>
    <t>ด้านแคบสุดของเสา</t>
  </si>
  <si>
    <t>=</t>
  </si>
  <si>
    <t>สมมุติ</t>
  </si>
  <si>
    <t>จาก</t>
  </si>
  <si>
    <t>ออกแบบเหล็กเสริม</t>
  </si>
  <si>
    <t>หาระยะห่างเหล็กปลอก</t>
  </si>
  <si>
    <t>;</t>
  </si>
  <si>
    <t>เลือกขนาดหน้าตัดเสา</t>
  </si>
  <si>
    <t>b =</t>
  </si>
  <si>
    <t>h =</t>
  </si>
  <si>
    <t>DB</t>
  </si>
  <si>
    <t>เลือกขนาดเหล็กปลอก</t>
  </si>
  <si>
    <t>RB</t>
  </si>
  <si>
    <t xml:space="preserve">ใช้เหล็กปลอกระยะห่าง </t>
  </si>
  <si>
    <t>@</t>
  </si>
  <si>
    <t>C1</t>
  </si>
  <si>
    <t>โครงการ :</t>
  </si>
  <si>
    <t>ที่ตั้ง :</t>
  </si>
  <si>
    <t>บ้านพักอาศัย ค.ส.ล. 2 ชั้น</t>
  </si>
  <si>
    <t>จ.อยุธยา</t>
  </si>
  <si>
    <t>เจ้าของ :</t>
  </si>
  <si>
    <t>คุณสุนันทา  พลายวงศ์ทอง</t>
  </si>
  <si>
    <t>Pu  =</t>
  </si>
  <si>
    <t>Fy  =</t>
  </si>
  <si>
    <t>Fs  =</t>
  </si>
  <si>
    <t>Fc' =</t>
  </si>
  <si>
    <t>ksc</t>
  </si>
  <si>
    <r>
      <t>Pu = 0.85Ag ( 0.25Fc' + p</t>
    </r>
    <r>
      <rPr>
        <vertAlign val="subscript"/>
        <sz val="14"/>
        <rFont val="Cordia New"/>
        <family val="2"/>
      </rPr>
      <t>g</t>
    </r>
    <r>
      <rPr>
        <sz val="14"/>
        <rFont val="Cordia New"/>
        <family val="0"/>
      </rPr>
      <t>Fs )</t>
    </r>
  </si>
  <si>
    <r>
      <t>p</t>
    </r>
    <r>
      <rPr>
        <vertAlign val="subscript"/>
        <sz val="14"/>
        <rFont val="Cordia New"/>
        <family val="2"/>
      </rPr>
      <t>g</t>
    </r>
    <r>
      <rPr>
        <sz val="14"/>
        <rFont val="Cordia New"/>
        <family val="0"/>
      </rPr>
      <t xml:space="preserve">  =</t>
    </r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</si>
</sst>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\t&quot;р.&quot;#,##0_);\(\t&quot;р.&quot;#,##0\)"/>
    <numFmt numFmtId="189" formatCode="\t&quot;р.&quot;#,##0_);[Red]\(\t&quot;р.&quot;#,##0\)"/>
    <numFmt numFmtId="190" formatCode="\t&quot;р.&quot;#,##0.00_);\(\t&quot;р.&quot;#,##0.00\)"/>
    <numFmt numFmtId="191" formatCode="\t&quot;р.&quot;#,##0.00_);[Red]\(\t&quot;р.&quot;#,##0.00\)"/>
    <numFmt numFmtId="192" formatCode="_-* #,##0_-;\-* #,##0_-;_-* &quot;-&quot;??_-;_-@_-"/>
    <numFmt numFmtId="193" formatCode="0.0000"/>
    <numFmt numFmtId="194" formatCode="_-* #,##0.0000_-;\-* #,##0.0000_-;_-* &quot;-&quot;??_-;_-@_-"/>
    <numFmt numFmtId="195" formatCode="0.0"/>
    <numFmt numFmtId="196" formatCode="0&quot; / 0.9  =&quot;"/>
    <numFmt numFmtId="197" formatCode="0&quot; x 100&quot;"/>
    <numFmt numFmtId="198" formatCode="#,##0.0000_ ;\-#,##0.0000\ "/>
    <numFmt numFmtId="199" formatCode="&quot;@ &quot;0.000&quot;m.&quot;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0.00000000"/>
    <numFmt numFmtId="208" formatCode="0.0000000"/>
    <numFmt numFmtId="209" formatCode="0.000000"/>
    <numFmt numFmtId="210" formatCode="0.00000"/>
    <numFmt numFmtId="211" formatCode="0.000"/>
    <numFmt numFmtId="212" formatCode="0.0000000000"/>
    <numFmt numFmtId="213" formatCode="0.00000000000"/>
    <numFmt numFmtId="214" formatCode="0.000000000"/>
    <numFmt numFmtId="215" formatCode="#,##0.0"/>
  </numFmts>
  <fonts count="28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4"/>
      <name val="Angsana New"/>
      <family val="1"/>
    </font>
    <font>
      <u val="single"/>
      <sz val="14"/>
      <color indexed="62"/>
      <name val="Angsana New"/>
      <family val="1"/>
    </font>
    <font>
      <sz val="14"/>
      <color indexed="12"/>
      <name val="Angsana New"/>
      <family val="1"/>
    </font>
    <font>
      <sz val="7"/>
      <color indexed="12"/>
      <name val="Times New Roman"/>
      <family val="1"/>
    </font>
    <font>
      <b/>
      <u val="single"/>
      <sz val="14"/>
      <name val="Angsana New"/>
      <family val="1"/>
    </font>
    <font>
      <sz val="14"/>
      <name val="AngsanaUPC"/>
      <family val="1"/>
    </font>
    <font>
      <b/>
      <u val="single"/>
      <sz val="14"/>
      <color indexed="12"/>
      <name val="Angsana New"/>
      <family val="1"/>
    </font>
    <font>
      <b/>
      <sz val="14"/>
      <name val="Angsana New"/>
      <family val="1"/>
    </font>
    <font>
      <b/>
      <u val="single"/>
      <sz val="14"/>
      <name val="AngsanaUPC"/>
      <family val="1"/>
    </font>
    <font>
      <b/>
      <sz val="14"/>
      <name val="AngsanaUPC"/>
      <family val="1"/>
    </font>
    <font>
      <b/>
      <sz val="14"/>
      <color indexed="12"/>
      <name val="Angsana New"/>
      <family val="1"/>
    </font>
    <font>
      <sz val="14"/>
      <color indexed="12"/>
      <name val="AngsanaUPC"/>
      <family val="1"/>
    </font>
    <font>
      <sz val="14"/>
      <color indexed="10"/>
      <name val="Angsana New"/>
      <family val="1"/>
    </font>
    <font>
      <sz val="8"/>
      <name val="Cordia New"/>
      <family val="0"/>
    </font>
    <font>
      <b/>
      <sz val="14"/>
      <name val="Cordia New"/>
      <family val="2"/>
    </font>
    <font>
      <b/>
      <sz val="14"/>
      <color indexed="10"/>
      <name val="BrowalliaUPC"/>
      <family val="2"/>
    </font>
    <font>
      <b/>
      <u val="single"/>
      <sz val="20"/>
      <color indexed="12"/>
      <name val="BrowalliaUPC"/>
      <family val="2"/>
    </font>
    <font>
      <b/>
      <sz val="16"/>
      <name val="AngsanaUPC"/>
      <family val="1"/>
    </font>
    <font>
      <b/>
      <sz val="14"/>
      <name val="BrowalliaUPC"/>
      <family val="2"/>
    </font>
    <font>
      <sz val="10"/>
      <name val="Arial"/>
      <family val="2"/>
    </font>
    <font>
      <sz val="14"/>
      <color indexed="12"/>
      <name val="Browallia New"/>
      <family val="2"/>
    </font>
    <font>
      <b/>
      <sz val="14"/>
      <name val="Browallia New"/>
      <family val="2"/>
    </font>
    <font>
      <sz val="14"/>
      <color indexed="10"/>
      <name val="Cordia New"/>
      <family val="0"/>
    </font>
    <font>
      <b/>
      <sz val="10"/>
      <name val="Arial"/>
      <family val="2"/>
    </font>
    <font>
      <vertAlign val="subscript"/>
      <sz val="14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2" fontId="5" fillId="0" borderId="0" xfId="15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5" fillId="0" borderId="0" xfId="15" applyNumberFormat="1" applyFont="1" applyBorder="1" applyAlignment="1">
      <alignment horizontal="center" vertical="center"/>
    </xf>
    <xf numFmtId="193" fontId="3" fillId="0" borderId="0" xfId="0" applyNumberFormat="1" applyFont="1" applyBorder="1" applyAlignment="1">
      <alignment horizontal="center" vertical="center"/>
    </xf>
    <xf numFmtId="192" fontId="3" fillId="0" borderId="0" xfId="15" applyNumberFormat="1" applyFont="1" applyBorder="1" applyAlignment="1">
      <alignment horizontal="center" vertical="center"/>
    </xf>
    <xf numFmtId="19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95" fontId="8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15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194" fontId="8" fillId="0" borderId="0" xfId="15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left" vertical="center"/>
    </xf>
    <xf numFmtId="194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/>
    </xf>
    <xf numFmtId="192" fontId="8" fillId="0" borderId="0" xfId="15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15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1" fontId="12" fillId="0" borderId="0" xfId="15" applyNumberFormat="1" applyFont="1" applyBorder="1" applyAlignment="1" quotePrefix="1">
      <alignment horizontal="center" vertical="center"/>
    </xf>
    <xf numFmtId="194" fontId="12" fillId="0" borderId="0" xfId="15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1" fontId="23" fillId="0" borderId="0" xfId="15" applyNumberFormat="1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1" fontId="24" fillId="0" borderId="0" xfId="15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6" fillId="2" borderId="1" xfId="0" applyFont="1" applyFill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2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" fontId="15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11" fontId="15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22" fillId="2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wmf" /><Relationship Id="rId2" Type="http://schemas.openxmlformats.org/officeDocument/2006/relationships/image" Target="../media/image5.wmf" /><Relationship Id="rId3" Type="http://schemas.openxmlformats.org/officeDocument/2006/relationships/image" Target="../media/image9.wmf" /><Relationship Id="rId4" Type="http://schemas.openxmlformats.org/officeDocument/2006/relationships/image" Target="../media/image10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6.wmf" /><Relationship Id="rId8" Type="http://schemas.openxmlformats.org/officeDocument/2006/relationships/image" Target="../media/image6.wmf" /><Relationship Id="rId9" Type="http://schemas.openxmlformats.org/officeDocument/2006/relationships/image" Target="../media/image2.wmf" /><Relationship Id="rId10" Type="http://schemas.openxmlformats.org/officeDocument/2006/relationships/image" Target="../media/image8.wmf" /><Relationship Id="rId11" Type="http://schemas.openxmlformats.org/officeDocument/2006/relationships/image" Target="../media/image5.wmf" /><Relationship Id="rId12" Type="http://schemas.openxmlformats.org/officeDocument/2006/relationships/image" Target="../media/image1.wmf" /><Relationship Id="rId13" Type="http://schemas.openxmlformats.org/officeDocument/2006/relationships/image" Target="../media/image7.wmf" /><Relationship Id="rId14" Type="http://schemas.openxmlformats.org/officeDocument/2006/relationships/image" Target="../media/image4.emf" /><Relationship Id="rId15" Type="http://schemas.openxmlformats.org/officeDocument/2006/relationships/image" Target="../media/image11.wmf" /><Relationship Id="rId16" Type="http://schemas.openxmlformats.org/officeDocument/2006/relationships/image" Target="../media/image6.wmf" /><Relationship Id="rId17" Type="http://schemas.openxmlformats.org/officeDocument/2006/relationships/image" Target="../media/image9.wmf" /><Relationship Id="rId18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4</xdr:row>
      <xdr:rowOff>0</xdr:rowOff>
    </xdr:from>
    <xdr:to>
      <xdr:col>3</xdr:col>
      <xdr:colOff>466725</xdr:colOff>
      <xdr:row>4</xdr:row>
      <xdr:rowOff>0</xdr:rowOff>
    </xdr:to>
    <xdr:sp textlink="#REF!">
      <xdr:nvSpPr>
        <xdr:cNvPr id="1" name="TextBox 1"/>
        <xdr:cNvSpPr txBox="1">
          <a:spLocks noChangeArrowheads="1"/>
        </xdr:cNvSpPr>
      </xdr:nvSpPr>
      <xdr:spPr>
        <a:xfrm>
          <a:off x="1552575" y="9906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fld id="{82365062-b4b6-4b84-b57a-9a0eb92c0fdc}" type="TxLink">
            <a:rPr lang="en-US" cap="none" u="none" baseline="0">
              <a:latin typeface="Cordia New"/>
              <a:ea typeface="Cordia New"/>
              <a:cs typeface="Cordia New"/>
            </a:rPr>
            <a:t/>
          </a:fld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3</xdr:col>
      <xdr:colOff>466725</xdr:colOff>
      <xdr:row>4</xdr:row>
      <xdr:rowOff>0</xdr:rowOff>
    </xdr:to>
    <xdr:sp textlink="#REF!">
      <xdr:nvSpPr>
        <xdr:cNvPr id="2" name="TextBox 2"/>
        <xdr:cNvSpPr txBox="1">
          <a:spLocks noChangeArrowheads="1"/>
        </xdr:cNvSpPr>
      </xdr:nvSpPr>
      <xdr:spPr>
        <a:xfrm>
          <a:off x="1552575" y="99060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fld id="{30321274-e003-48d9-975a-1680497bdc7b}" type="TxLink">
            <a:rPr lang="en-US" cap="none" u="none" baseline="0">
              <a:latin typeface="Cordia New"/>
              <a:ea typeface="Cordia New"/>
              <a:cs typeface="Cordia New"/>
            </a:rPr>
            <a:t/>
          </a:fld>
        </a:p>
      </xdr:txBody>
    </xdr:sp>
    <xdr:clientData/>
  </xdr:twoCellAnchor>
  <xdr:twoCellAnchor editAs="oneCell">
    <xdr:from>
      <xdr:col>9</xdr:col>
      <xdr:colOff>447675</xdr:colOff>
      <xdr:row>16</xdr:row>
      <xdr:rowOff>85725</xdr:rowOff>
    </xdr:from>
    <xdr:to>
      <xdr:col>9</xdr:col>
      <xdr:colOff>533400</xdr:colOff>
      <xdr:row>16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429125"/>
          <a:ext cx="85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27</xdr:row>
      <xdr:rowOff>0</xdr:rowOff>
    </xdr:from>
    <xdr:to>
      <xdr:col>8</xdr:col>
      <xdr:colOff>295275</xdr:colOff>
      <xdr:row>30</xdr:row>
      <xdr:rowOff>28575</xdr:rowOff>
    </xdr:to>
    <xdr:sp>
      <xdr:nvSpPr>
        <xdr:cNvPr id="4" name="Rectangle 19"/>
        <xdr:cNvSpPr>
          <a:spLocks/>
        </xdr:cNvSpPr>
      </xdr:nvSpPr>
      <xdr:spPr>
        <a:xfrm>
          <a:off x="2381250" y="7200900"/>
          <a:ext cx="9525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76200</xdr:colOff>
      <xdr:row>27</xdr:row>
      <xdr:rowOff>76200</xdr:rowOff>
    </xdr:from>
    <xdr:to>
      <xdr:col>8</xdr:col>
      <xdr:colOff>228600</xdr:colOff>
      <xdr:row>29</xdr:row>
      <xdr:rowOff>228600</xdr:rowOff>
    </xdr:to>
    <xdr:sp>
      <xdr:nvSpPr>
        <xdr:cNvPr id="5" name="Rectangle 20"/>
        <xdr:cNvSpPr>
          <a:spLocks/>
        </xdr:cNvSpPr>
      </xdr:nvSpPr>
      <xdr:spPr>
        <a:xfrm>
          <a:off x="2457450" y="7277100"/>
          <a:ext cx="8096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9</xdr:col>
      <xdr:colOff>0</xdr:colOff>
      <xdr:row>26</xdr:row>
      <xdr:rowOff>0</xdr:rowOff>
    </xdr:to>
    <xdr:sp>
      <xdr:nvSpPr>
        <xdr:cNvPr id="6" name="Line 21"/>
        <xdr:cNvSpPr>
          <a:spLocks/>
        </xdr:cNvSpPr>
      </xdr:nvSpPr>
      <xdr:spPr>
        <a:xfrm flipV="1">
          <a:off x="2390775" y="70675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27</xdr:row>
      <xdr:rowOff>95250</xdr:rowOff>
    </xdr:from>
    <xdr:to>
      <xdr:col>6</xdr:col>
      <xdr:colOff>171450</xdr:colOff>
      <xdr:row>27</xdr:row>
      <xdr:rowOff>171450</xdr:rowOff>
    </xdr:to>
    <xdr:sp>
      <xdr:nvSpPr>
        <xdr:cNvPr id="7" name="Oval 25"/>
        <xdr:cNvSpPr>
          <a:spLocks/>
        </xdr:cNvSpPr>
      </xdr:nvSpPr>
      <xdr:spPr>
        <a:xfrm>
          <a:off x="2476500" y="72961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19050</xdr:rowOff>
    </xdr:from>
    <xdr:to>
      <xdr:col>5</xdr:col>
      <xdr:colOff>9525</xdr:colOff>
      <xdr:row>30</xdr:row>
      <xdr:rowOff>57150</xdr:rowOff>
    </xdr:to>
    <xdr:sp>
      <xdr:nvSpPr>
        <xdr:cNvPr id="8" name="Line 26"/>
        <xdr:cNvSpPr>
          <a:spLocks/>
        </xdr:cNvSpPr>
      </xdr:nvSpPr>
      <xdr:spPr>
        <a:xfrm>
          <a:off x="2124075" y="7219950"/>
          <a:ext cx="95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123825</xdr:colOff>
      <xdr:row>27</xdr:row>
      <xdr:rowOff>95250</xdr:rowOff>
    </xdr:from>
    <xdr:to>
      <xdr:col>8</xdr:col>
      <xdr:colOff>200025</xdr:colOff>
      <xdr:row>27</xdr:row>
      <xdr:rowOff>171450</xdr:rowOff>
    </xdr:to>
    <xdr:sp>
      <xdr:nvSpPr>
        <xdr:cNvPr id="9" name="Oval 53"/>
        <xdr:cNvSpPr>
          <a:spLocks/>
        </xdr:cNvSpPr>
      </xdr:nvSpPr>
      <xdr:spPr>
        <a:xfrm>
          <a:off x="3162300" y="72961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95250</xdr:colOff>
      <xdr:row>29</xdr:row>
      <xdr:rowOff>133350</xdr:rowOff>
    </xdr:from>
    <xdr:to>
      <xdr:col>6</xdr:col>
      <xdr:colOff>171450</xdr:colOff>
      <xdr:row>29</xdr:row>
      <xdr:rowOff>209550</xdr:rowOff>
    </xdr:to>
    <xdr:sp>
      <xdr:nvSpPr>
        <xdr:cNvPr id="10" name="Oval 54"/>
        <xdr:cNvSpPr>
          <a:spLocks/>
        </xdr:cNvSpPr>
      </xdr:nvSpPr>
      <xdr:spPr>
        <a:xfrm>
          <a:off x="2476500" y="78867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133350</xdr:colOff>
      <xdr:row>29</xdr:row>
      <xdr:rowOff>133350</xdr:rowOff>
    </xdr:from>
    <xdr:to>
      <xdr:col>8</xdr:col>
      <xdr:colOff>209550</xdr:colOff>
      <xdr:row>29</xdr:row>
      <xdr:rowOff>209550</xdr:rowOff>
    </xdr:to>
    <xdr:sp>
      <xdr:nvSpPr>
        <xdr:cNvPr id="11" name="Oval 55"/>
        <xdr:cNvSpPr>
          <a:spLocks/>
        </xdr:cNvSpPr>
      </xdr:nvSpPr>
      <xdr:spPr>
        <a:xfrm>
          <a:off x="3171825" y="78867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A10">
      <selection activeCell="O9" sqref="O9"/>
    </sheetView>
  </sheetViews>
  <sheetFormatPr defaultColWidth="9.140625" defaultRowHeight="21.75"/>
  <cols>
    <col min="1" max="1" width="9.140625" style="4" customWidth="1"/>
    <col min="2" max="2" width="5.57421875" style="4" customWidth="1"/>
    <col min="3" max="3" width="5.7109375" style="4" customWidth="1"/>
    <col min="4" max="4" width="7.00390625" style="4" customWidth="1"/>
    <col min="5" max="5" width="4.421875" style="4" customWidth="1"/>
    <col min="6" max="6" width="3.8515625" style="4" customWidth="1"/>
    <col min="7" max="7" width="4.57421875" style="4" customWidth="1"/>
    <col min="8" max="8" width="5.28125" style="4" customWidth="1"/>
    <col min="9" max="9" width="4.57421875" style="4" customWidth="1"/>
    <col min="10" max="10" width="9.140625" style="4" customWidth="1"/>
    <col min="11" max="11" width="10.57421875" style="4" customWidth="1"/>
    <col min="12" max="12" width="12.28125" style="4" customWidth="1"/>
    <col min="13" max="13" width="8.421875" style="4" customWidth="1"/>
    <col min="14" max="16384" width="9.140625" style="4" customWidth="1"/>
  </cols>
  <sheetData>
    <row r="1" spans="1:14" ht="21.75">
      <c r="A1" s="73" t="s">
        <v>20</v>
      </c>
      <c r="B1" s="83" t="str">
        <f>ชื่อโครงการ!C5</f>
        <v>บ้านพักอาศัย ค.ส.ล. 2 ชั้น</v>
      </c>
      <c r="C1" s="83"/>
      <c r="D1" s="83"/>
      <c r="E1" s="83"/>
      <c r="F1" s="83"/>
      <c r="G1" s="83"/>
      <c r="H1" s="83"/>
      <c r="I1" s="75"/>
      <c r="J1" s="85" t="str">
        <f>(""&amp;ชื่อโครงการ!B7&amp;" "&amp;ชื่อโครงการ!C7&amp;"")</f>
        <v>เจ้าของ : คุณสุนันทา  พลายวงศ์ทอง</v>
      </c>
      <c r="K1" s="85"/>
      <c r="L1" s="85"/>
      <c r="M1" s="85"/>
      <c r="N1" s="75"/>
    </row>
    <row r="2" spans="1:14" ht="22.5" thickBot="1">
      <c r="A2" s="77" t="s">
        <v>21</v>
      </c>
      <c r="B2" s="84" t="str">
        <f>ชื่อโครงการ!C6</f>
        <v>จ.อยุธยา</v>
      </c>
      <c r="C2" s="84"/>
      <c r="D2" s="84"/>
      <c r="E2" s="84"/>
      <c r="F2" s="84"/>
      <c r="G2" s="84"/>
      <c r="H2" s="84"/>
      <c r="I2" s="76"/>
      <c r="J2" s="76"/>
      <c r="K2" s="76"/>
      <c r="L2" s="76"/>
      <c r="M2" s="76"/>
      <c r="N2" s="78"/>
    </row>
    <row r="3" spans="1:14" ht="9" customHeight="1">
      <c r="A3" s="73"/>
      <c r="B3" s="74"/>
      <c r="C3" s="74"/>
      <c r="D3" s="74"/>
      <c r="E3" s="74"/>
      <c r="F3" s="74"/>
      <c r="G3" s="74"/>
      <c r="H3" s="74"/>
      <c r="I3" s="75"/>
      <c r="J3" s="75"/>
      <c r="K3" s="75"/>
      <c r="L3" s="75"/>
      <c r="M3" s="75"/>
      <c r="N3" s="78"/>
    </row>
    <row r="4" spans="1:13" s="5" customFormat="1" ht="24.75" customHeight="1">
      <c r="A4" s="87" t="s">
        <v>19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5" customFormat="1" ht="24.7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2:13" ht="21.75">
      <c r="B6" s="22">
        <v>1</v>
      </c>
      <c r="C6" s="88" t="s">
        <v>0</v>
      </c>
      <c r="D6" s="88"/>
      <c r="E6" s="10"/>
      <c r="F6" s="10"/>
      <c r="G6" s="10"/>
      <c r="H6" s="6"/>
      <c r="I6" s="9"/>
      <c r="J6" s="17"/>
      <c r="K6" s="17"/>
      <c r="L6" s="17"/>
      <c r="M6" s="17"/>
    </row>
    <row r="7" spans="3:12" s="23" customFormat="1" ht="21.75">
      <c r="C7" s="79" t="s">
        <v>26</v>
      </c>
      <c r="D7" s="33">
        <v>2400</v>
      </c>
      <c r="E7" t="s">
        <v>30</v>
      </c>
      <c r="F7"/>
      <c r="G7"/>
      <c r="I7" s="80" t="s">
        <v>28</v>
      </c>
      <c r="J7" s="9">
        <f>0.5*D8</f>
        <v>1500</v>
      </c>
      <c r="K7" t="s">
        <v>30</v>
      </c>
      <c r="L7" s="1"/>
    </row>
    <row r="8" spans="3:12" s="23" customFormat="1" ht="21.75">
      <c r="C8" s="80" t="s">
        <v>27</v>
      </c>
      <c r="D8" s="2">
        <v>3000</v>
      </c>
      <c r="E8" t="s">
        <v>30</v>
      </c>
      <c r="I8" s="79" t="s">
        <v>29</v>
      </c>
      <c r="J8" s="2">
        <v>240</v>
      </c>
      <c r="K8" t="s">
        <v>30</v>
      </c>
      <c r="L8" s="1"/>
    </row>
    <row r="9" spans="3:11" s="23" customFormat="1" ht="21.75">
      <c r="C9" s="54"/>
      <c r="D9" s="54"/>
      <c r="E9" s="54"/>
      <c r="F9" s="54"/>
      <c r="G9" s="54"/>
      <c r="H9" s="54"/>
      <c r="I9" s="55"/>
      <c r="J9" s="54"/>
      <c r="K9" s="3"/>
    </row>
    <row r="10" spans="2:13" s="23" customFormat="1" ht="21.75">
      <c r="B10" s="22">
        <v>2</v>
      </c>
      <c r="C10" s="88" t="s">
        <v>8</v>
      </c>
      <c r="D10" s="88"/>
      <c r="E10" s="88"/>
      <c r="F10" s="52"/>
      <c r="G10" s="52"/>
      <c r="H10" s="6"/>
      <c r="I10" s="13"/>
      <c r="J10" s="14"/>
      <c r="L10" s="6"/>
      <c r="M10" s="6"/>
    </row>
    <row r="11" spans="2:15" s="23" customFormat="1" ht="21.75">
      <c r="B11" s="6"/>
      <c r="D11" s="36" t="s">
        <v>7</v>
      </c>
      <c r="E11" s="81" t="s">
        <v>31</v>
      </c>
      <c r="F11" s="81"/>
      <c r="G11" s="81"/>
      <c r="H11" s="81"/>
      <c r="I11" s="81"/>
      <c r="J11" s="81"/>
      <c r="M11" s="6"/>
      <c r="O11"/>
    </row>
    <row r="12" spans="2:12" s="23" customFormat="1" ht="21.75">
      <c r="B12" s="24"/>
      <c r="D12" s="36" t="s">
        <v>6</v>
      </c>
      <c r="E12" s="82" t="s">
        <v>32</v>
      </c>
      <c r="F12" s="82"/>
      <c r="G12" s="95">
        <v>0.02</v>
      </c>
      <c r="H12" s="95"/>
      <c r="I12" s="37"/>
      <c r="L12" s="26"/>
    </row>
    <row r="13" spans="3:9" ht="21.75">
      <c r="C13" s="97" t="s">
        <v>11</v>
      </c>
      <c r="D13" s="97"/>
      <c r="E13" s="97"/>
      <c r="F13" s="67" t="s">
        <v>12</v>
      </c>
      <c r="G13" s="65">
        <v>15</v>
      </c>
      <c r="H13" s="68" t="s">
        <v>13</v>
      </c>
      <c r="I13" s="66">
        <v>15</v>
      </c>
    </row>
    <row r="14" spans="4:8" s="23" customFormat="1" ht="21.75">
      <c r="D14"/>
      <c r="E14" s="70">
        <f>G13*I13</f>
        <v>225</v>
      </c>
      <c r="F14" s="6"/>
      <c r="G14" s="6"/>
      <c r="H14" s="6"/>
    </row>
    <row r="15" spans="2:14" s="23" customFormat="1" ht="21.75">
      <c r="B15" s="6"/>
      <c r="D15"/>
      <c r="E15" s="6"/>
      <c r="F15" s="91">
        <f>G12*E14</f>
        <v>4.5</v>
      </c>
      <c r="G15" s="91"/>
      <c r="H15" s="6"/>
      <c r="I15" s="15"/>
      <c r="N15" s="8"/>
    </row>
    <row r="16" spans="2:10" s="23" customFormat="1" ht="21.75">
      <c r="B16" s="6"/>
      <c r="D16" s="7" t="s">
        <v>1</v>
      </c>
      <c r="E16" s="9">
        <v>4</v>
      </c>
      <c r="F16" s="9" t="s">
        <v>14</v>
      </c>
      <c r="G16" s="9">
        <v>12</v>
      </c>
      <c r="H16" s="62" t="s">
        <v>10</v>
      </c>
      <c r="I16" s="71">
        <f>E16*(22/7)*(G16/10)^2/4</f>
        <v>4.525714285714286</v>
      </c>
      <c r="J16" s="16"/>
    </row>
    <row r="17" spans="2:10" s="23" customFormat="1" ht="21.75">
      <c r="B17" s="18"/>
      <c r="D17"/>
      <c r="E17" s="96">
        <f>I16/E14</f>
        <v>0.020114285714285713</v>
      </c>
      <c r="F17" s="96"/>
      <c r="G17" s="96"/>
      <c r="H17" s="29"/>
      <c r="I17"/>
      <c r="J17" s="6"/>
    </row>
    <row r="18" spans="2:11" s="23" customFormat="1" ht="21.75">
      <c r="B18" s="18"/>
      <c r="D18"/>
      <c r="E18" s="90">
        <f>0.85*E14*(0.25*J8+E17*J7)</f>
        <v>17245.285714285714</v>
      </c>
      <c r="F18" s="90"/>
      <c r="G18" s="50"/>
      <c r="H18" s="49" t="str">
        <f>IF(E18&gt;D7,"&gt;","&lt;")</f>
        <v>&gt;</v>
      </c>
      <c r="I18" s="51">
        <f>D7</f>
        <v>2400</v>
      </c>
      <c r="K18" s="56" t="str">
        <f>IF(E18&gt;D7,"OK","Fail")</f>
        <v>OK</v>
      </c>
    </row>
    <row r="19" spans="2:14" s="23" customFormat="1" ht="21.75">
      <c r="B19" s="27">
        <v>3</v>
      </c>
      <c r="C19" s="35" t="s">
        <v>9</v>
      </c>
      <c r="E19" s="25"/>
      <c r="F19" s="25"/>
      <c r="G19" s="25"/>
      <c r="H19" s="34"/>
      <c r="I19" s="34"/>
      <c r="J19"/>
      <c r="K19" s="28"/>
      <c r="L19" s="20"/>
      <c r="M19" s="6"/>
      <c r="N19" s="8"/>
    </row>
    <row r="20" spans="2:17" s="36" customFormat="1" ht="21">
      <c r="B20" s="39"/>
      <c r="C20" s="58" t="s">
        <v>15</v>
      </c>
      <c r="D20" s="40"/>
      <c r="E20" s="41"/>
      <c r="F20" s="60">
        <v>1</v>
      </c>
      <c r="G20" s="61" t="s">
        <v>16</v>
      </c>
      <c r="H20" s="59">
        <v>6</v>
      </c>
      <c r="I20" s="38"/>
      <c r="J20" s="20"/>
      <c r="K20" s="42"/>
      <c r="P20" s="38"/>
      <c r="Q20" s="38"/>
    </row>
    <row r="21" spans="2:13" s="36" customFormat="1" ht="21">
      <c r="B21" s="20"/>
      <c r="C21" s="45" t="s">
        <v>2</v>
      </c>
      <c r="D21" s="44"/>
      <c r="E21" s="44"/>
      <c r="F21" s="44"/>
      <c r="G21" s="44"/>
      <c r="H21" s="20"/>
      <c r="I21" s="41" t="s">
        <v>5</v>
      </c>
      <c r="J21" s="40">
        <f>16*(G16/10)</f>
        <v>19.2</v>
      </c>
      <c r="K21" s="43"/>
      <c r="L21" s="20"/>
      <c r="M21" s="20"/>
    </row>
    <row r="22" spans="2:14" s="36" customFormat="1" ht="21">
      <c r="B22" s="19"/>
      <c r="C22" s="38" t="s">
        <v>3</v>
      </c>
      <c r="D22" s="19"/>
      <c r="E22" s="40"/>
      <c r="F22" s="40"/>
      <c r="G22" s="40"/>
      <c r="H22" s="45"/>
      <c r="I22" s="46" t="s">
        <v>5</v>
      </c>
      <c r="J22" s="64">
        <f>48*(H20/10)</f>
        <v>28.799999999999997</v>
      </c>
      <c r="K22" s="20"/>
      <c r="N22" s="20"/>
    </row>
    <row r="23" spans="2:13" s="36" customFormat="1" ht="21">
      <c r="B23" s="20"/>
      <c r="C23" s="89" t="s">
        <v>4</v>
      </c>
      <c r="D23" s="89"/>
      <c r="E23" s="89"/>
      <c r="F23" s="53"/>
      <c r="G23" s="53"/>
      <c r="H23" s="38"/>
      <c r="I23" s="20" t="s">
        <v>5</v>
      </c>
      <c r="J23" s="40">
        <f>G13</f>
        <v>15</v>
      </c>
      <c r="K23" s="20"/>
      <c r="L23" s="20"/>
      <c r="M23" s="20"/>
    </row>
    <row r="24" spans="2:13" s="23" customFormat="1" ht="21.75">
      <c r="B24" s="22"/>
      <c r="C24" s="48" t="s">
        <v>17</v>
      </c>
      <c r="E24" s="32"/>
      <c r="F24" s="63" t="s">
        <v>18</v>
      </c>
      <c r="G24" s="72">
        <f>MIN(J21:J23)</f>
        <v>15</v>
      </c>
      <c r="H24" s="47"/>
      <c r="I24" s="47"/>
      <c r="J24" s="6"/>
      <c r="K24" s="6"/>
      <c r="L24" s="6"/>
      <c r="M24" s="6"/>
    </row>
    <row r="25" spans="2:13" s="23" customFormat="1" ht="21.75">
      <c r="B25" s="22"/>
      <c r="C25" s="48"/>
      <c r="E25" s="32"/>
      <c r="F25" s="63"/>
      <c r="G25" s="54"/>
      <c r="H25" s="47"/>
      <c r="I25" s="47"/>
      <c r="J25" s="6"/>
      <c r="K25" s="6"/>
      <c r="L25" s="6"/>
      <c r="M25" s="6"/>
    </row>
    <row r="26" spans="2:13" s="23" customFormat="1" ht="21.75">
      <c r="B26" s="6"/>
      <c r="C26" s="6"/>
      <c r="D26" s="6"/>
      <c r="E26" s="6"/>
      <c r="F26" s="6"/>
      <c r="G26" s="98" t="str">
        <f>""&amp;G13&amp;"  cm."</f>
        <v>15  cm.</v>
      </c>
      <c r="H26" s="99"/>
      <c r="I26" s="99"/>
      <c r="J26" s="6"/>
      <c r="K26" s="6"/>
      <c r="L26" s="6"/>
      <c r="M26" s="6"/>
    </row>
    <row r="27" spans="2:13" s="23" customFormat="1" ht="10.5" customHeight="1">
      <c r="B27" s="6"/>
      <c r="C27" s="6"/>
      <c r="D27" s="21"/>
      <c r="E27" s="21"/>
      <c r="F27" s="7"/>
      <c r="G27" s="7"/>
      <c r="H27" s="6"/>
      <c r="I27" s="21"/>
      <c r="L27" s="6"/>
      <c r="M27" s="6"/>
    </row>
    <row r="28" spans="2:13" s="23" customFormat="1" ht="21.75">
      <c r="B28" s="6"/>
      <c r="C28" s="18"/>
      <c r="D28" s="6"/>
      <c r="E28" s="93" t="str">
        <f>""&amp;I13&amp;" cm."</f>
        <v>15 cm.</v>
      </c>
      <c r="J28" s="21"/>
      <c r="K28" s="6"/>
      <c r="L28" s="21"/>
      <c r="M28" s="21"/>
    </row>
    <row r="29" spans="2:13" s="23" customFormat="1" ht="21.75" customHeight="1">
      <c r="B29" s="6"/>
      <c r="D29" s="24"/>
      <c r="E29" s="93"/>
      <c r="F29" s="6"/>
      <c r="G29" s="6"/>
      <c r="J29" s="94" t="str">
        <f>""&amp;E16&amp;" "&amp;F16&amp;" "&amp;G16&amp;""</f>
        <v>4 DB 12</v>
      </c>
      <c r="K29" s="94"/>
      <c r="L29" s="19"/>
      <c r="M29" s="19"/>
    </row>
    <row r="30" spans="2:22" s="23" customFormat="1" ht="21.75">
      <c r="B30" s="24"/>
      <c r="C30" s="24"/>
      <c r="D30" s="24"/>
      <c r="E30" s="93"/>
      <c r="F30" s="24"/>
      <c r="G30" s="24"/>
      <c r="J30" s="21"/>
      <c r="K30" s="19"/>
      <c r="L30" s="21"/>
      <c r="M30" s="21"/>
      <c r="N30" s="30"/>
      <c r="O30" s="30"/>
      <c r="P30" s="30"/>
      <c r="Q30" s="30"/>
      <c r="R30" s="30"/>
      <c r="S30" s="30"/>
      <c r="T30" s="30"/>
      <c r="U30" s="30"/>
      <c r="V30" s="30"/>
    </row>
    <row r="31" spans="2:22" s="23" customFormat="1" ht="21.75">
      <c r="B31" s="24"/>
      <c r="C31" s="24"/>
      <c r="D31" s="24"/>
      <c r="E31" s="24"/>
      <c r="F31" s="24"/>
      <c r="G31" s="24"/>
      <c r="H31" s="24"/>
      <c r="I31" s="21"/>
      <c r="K31" s="24"/>
      <c r="L31" s="24"/>
      <c r="M31" s="24"/>
      <c r="N31" s="6"/>
      <c r="O31" s="6"/>
      <c r="P31" s="6"/>
      <c r="Q31" s="6"/>
      <c r="R31" s="6"/>
      <c r="S31" s="92"/>
      <c r="T31" s="92"/>
      <c r="U31" s="92"/>
      <c r="V31" s="6"/>
    </row>
    <row r="32" spans="2:22" s="23" customFormat="1" ht="21.75">
      <c r="B32" s="24"/>
      <c r="C32" s="24"/>
      <c r="D32" s="24"/>
      <c r="E32" s="86" t="str">
        <f>"stir  "&amp;G20&amp;" "&amp;H20&amp;" "&amp;F24&amp;" "&amp;INT(G24)&amp;"  cm."</f>
        <v>stir  RB 6 @ 15  cm.</v>
      </c>
      <c r="F32" s="86"/>
      <c r="G32" s="86"/>
      <c r="H32" s="86"/>
      <c r="I32" s="86"/>
      <c r="J32" s="86"/>
      <c r="K32" s="24"/>
      <c r="L32" s="24"/>
      <c r="M32" s="24"/>
      <c r="N32" s="6"/>
      <c r="O32" s="6"/>
      <c r="P32" s="6"/>
      <c r="Q32" s="6"/>
      <c r="R32" s="9"/>
      <c r="S32" s="6"/>
      <c r="T32" s="6"/>
      <c r="U32" s="10"/>
      <c r="V32" s="6"/>
    </row>
    <row r="33" spans="2:22" s="23" customFormat="1" ht="21.7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6"/>
      <c r="O33" s="6"/>
      <c r="P33" s="6"/>
      <c r="Q33" s="6"/>
      <c r="R33" s="9"/>
      <c r="S33" s="11"/>
      <c r="T33" s="6"/>
      <c r="U33" s="12"/>
      <c r="V33" s="6"/>
    </row>
    <row r="34" spans="8:12" ht="21.75">
      <c r="H34" s="31"/>
      <c r="I34" s="31"/>
      <c r="K34" s="27"/>
      <c r="L34" s="31"/>
    </row>
  </sheetData>
  <mergeCells count="19">
    <mergeCell ref="S31:U31"/>
    <mergeCell ref="E28:E30"/>
    <mergeCell ref="J29:K29"/>
    <mergeCell ref="G12:H12"/>
    <mergeCell ref="E17:G17"/>
    <mergeCell ref="C13:E13"/>
    <mergeCell ref="G26:I26"/>
    <mergeCell ref="E32:J32"/>
    <mergeCell ref="A4:M4"/>
    <mergeCell ref="C6:D6"/>
    <mergeCell ref="C10:E10"/>
    <mergeCell ref="C23:E23"/>
    <mergeCell ref="E18:F18"/>
    <mergeCell ref="F15:G15"/>
    <mergeCell ref="E11:J11"/>
    <mergeCell ref="E12:F12"/>
    <mergeCell ref="B1:H1"/>
    <mergeCell ref="B2:H2"/>
    <mergeCell ref="J1:M1"/>
  </mergeCells>
  <printOptions/>
  <pageMargins left="0.75" right="0.75" top="1" bottom="1" header="0.5" footer="0.5"/>
  <pageSetup horizontalDpi="600" verticalDpi="600" orientation="portrait" paperSize="9" r:id="rId21"/>
  <drawing r:id="rId20"/>
  <legacyDrawing r:id="rId19"/>
  <oleObjects>
    <oleObject progId="Equation.3" shapeId="597181" r:id="rId1"/>
    <oleObject progId="Equation.3" shapeId="597185" r:id="rId2"/>
    <oleObject progId="Equation.3" shapeId="597186" r:id="rId3"/>
    <oleObject progId="Equation.3" shapeId="597187" r:id="rId4"/>
    <oleObject progId="Equation.3" shapeId="597188" r:id="rId5"/>
    <oleObject progId="Equation.3" shapeId="597189" r:id="rId6"/>
    <oleObject progId="Equation.3" shapeId="597190" r:id="rId7"/>
    <oleObject progId="Equation.3" shapeId="597191" r:id="rId8"/>
    <oleObject progId="Equation.3" shapeId="597198" r:id="rId9"/>
    <oleObject progId="Equation.3" shapeId="597199" r:id="rId10"/>
    <oleObject progId="Equation.3" shapeId="597200" r:id="rId11"/>
    <oleObject progId="Equation.3" shapeId="597202" r:id="rId12"/>
    <oleObject progId="Equation.3" shapeId="597203" r:id="rId13"/>
    <oleObject progId="Equation.3" shapeId="605644" r:id="rId14"/>
    <oleObject progId="Equation.3" shapeId="614837" r:id="rId15"/>
    <oleObject progId="Equation.3" shapeId="1789328" r:id="rId16"/>
    <oleObject progId="Equation.3" shapeId="1832232" r:id="rId17"/>
    <oleObject progId="Equation.3" shapeId="1914596" r:id="rId1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5:F7"/>
  <sheetViews>
    <sheetView workbookViewId="0" topLeftCell="A1">
      <selection activeCell="C7" sqref="C7:F7"/>
    </sheetView>
  </sheetViews>
  <sheetFormatPr defaultColWidth="9.140625" defaultRowHeight="21.75"/>
  <sheetData>
    <row r="5" spans="2:6" ht="21.75">
      <c r="B5" s="69" t="s">
        <v>20</v>
      </c>
      <c r="C5" s="100" t="s">
        <v>22</v>
      </c>
      <c r="D5" s="100"/>
      <c r="E5" s="100"/>
      <c r="F5" s="100"/>
    </row>
    <row r="6" spans="2:6" ht="21.75">
      <c r="B6" s="69" t="s">
        <v>21</v>
      </c>
      <c r="C6" s="100" t="s">
        <v>23</v>
      </c>
      <c r="D6" s="100"/>
      <c r="E6" s="100"/>
      <c r="F6" s="100"/>
    </row>
    <row r="7" spans="2:6" ht="21.75">
      <c r="B7" s="69" t="s">
        <v>24</v>
      </c>
      <c r="C7" s="101" t="s">
        <v>25</v>
      </c>
      <c r="D7" s="101"/>
      <c r="E7" s="101"/>
      <c r="F7" s="101"/>
    </row>
  </sheetData>
  <mergeCells count="3">
    <mergeCell ref="C5:F5"/>
    <mergeCell ref="C6:F6"/>
    <mergeCell ref="C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Jutty</dc:creator>
  <cp:keywords/>
  <dc:description/>
  <cp:lastModifiedBy>AOY</cp:lastModifiedBy>
  <cp:lastPrinted>2008-12-04T23:58:02Z</cp:lastPrinted>
  <dcterms:created xsi:type="dcterms:W3CDTF">2004-01-09T12:11:07Z</dcterms:created>
  <dcterms:modified xsi:type="dcterms:W3CDTF">2008-12-23T04:46:39Z</dcterms:modified>
  <cp:category/>
  <cp:version/>
  <cp:contentType/>
  <cp:contentStatus/>
</cp:coreProperties>
</file>