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e Pierro\Desktop\"/>
    </mc:Choice>
  </mc:AlternateContent>
  <xr:revisionPtr revIDLastSave="0" documentId="13_ncr:1_{643CFC83-C07E-45C2-A392-FA3F64BEB497}" xr6:coauthVersionLast="47" xr6:coauthVersionMax="47" xr10:uidLastSave="{00000000-0000-0000-0000-000000000000}"/>
  <bookViews>
    <workbookView xWindow="-120" yWindow="-120" windowWidth="29040" windowHeight="16440" tabRatio="756" xr2:uid="{00000000-000D-0000-FFFF-FFFF00000000}"/>
  </bookViews>
  <sheets>
    <sheet name="Backtesting Realistico" sheetId="4" r:id="rId1"/>
    <sheet name="Test Rapido Intraday" sheetId="5" r:id="rId2"/>
    <sheet name="Test Rapido Multiday" sheetId="6" r:id="rId3"/>
  </sheets>
  <definedNames>
    <definedName name="_xlnm._FilterDatabase" localSheetId="0" hidden="1">'Backtesting Realistico'!$A$5:$T$503</definedName>
    <definedName name="_xlnm._FilterDatabase" localSheetId="1" hidden="1">'Test Rapido Intraday'!$A$4:$AC$504</definedName>
    <definedName name="_xlnm._FilterDatabase" localSheetId="2" hidden="1">'Test Rapido Multiday'!$A$4:$CA$504</definedName>
    <definedName name="VALORI1" localSheetId="0">OFFSET('Backtesting Realistico'!$T$6,,,COUNTA('Backtesting Realistico'!$T$6:$T$506))</definedName>
    <definedName name="VALORI1" localSheetId="1">OFFSET('Test Rapido Intraday'!#REF!,,,COUNTA('Test Rapido Intraday'!#REF!))</definedName>
    <definedName name="VALORI1" localSheetId="2">OFFSET('Test Rapido Multiday'!#REF!,,,COUNTA('Test Rapido Multiday'!#REF!))</definedName>
    <definedName name="VALORI1">OFFSET(#REF!,,,COUNTA(#REF!))</definedName>
    <definedName name="VALORI2" localSheetId="0">OFFSET('Backtesting Realistico'!#REF!,,,COUNTA('Backtesting Realistico'!#REF!))</definedName>
    <definedName name="VALORI2" localSheetId="1">OFFSET('Test Rapido Intraday'!#REF!,,,COUNTA('Test Rapido Intraday'!#REF!))</definedName>
    <definedName name="VALORI2" localSheetId="2">OFFSET('Test Rapido Multiday'!#REF!,,,COUNTA('Test Rapido Multiday'!#REF!))</definedName>
    <definedName name="VALORI2">OFFSET(#REF!,,,COUNTA(#REF!))</definedName>
    <definedName name="Valori20198" localSheetId="1">OFFSET('Test Rapido Intraday'!#REF!,,,COUNTA('Test Rapido Intraday'!#REF!))</definedName>
    <definedName name="Valori20198" localSheetId="2">OFFSET('Test Rapido Multiday'!#REF!,,,COUNTA('Test Rapido Multiday'!#REF!))</definedName>
    <definedName name="Valori20198">OFFSET('Backtesting Realistico'!$T$6,,,COUNTA('Backtesting Realistico'!$T$6:$T$502))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5" l="1"/>
  <c r="D14" i="5"/>
  <c r="V13" i="5"/>
  <c r="D13" i="5"/>
  <c r="V12" i="5"/>
  <c r="D12" i="5"/>
  <c r="V11" i="5"/>
  <c r="D11" i="5"/>
  <c r="V10" i="5"/>
  <c r="D10" i="5"/>
  <c r="V9" i="5"/>
  <c r="D9" i="5"/>
  <c r="D8" i="5"/>
  <c r="V8" i="5"/>
  <c r="V7" i="5"/>
  <c r="D7" i="5"/>
  <c r="D6" i="5"/>
  <c r="V6" i="5"/>
  <c r="V5" i="5"/>
  <c r="Z2" i="5" l="1"/>
  <c r="D12" i="4"/>
  <c r="R12" i="4"/>
  <c r="S12" i="4"/>
  <c r="T12" i="4"/>
  <c r="D13" i="4"/>
  <c r="R13" i="4"/>
  <c r="D14" i="4"/>
  <c r="R14" i="4"/>
  <c r="D15" i="4"/>
  <c r="R15" i="4"/>
  <c r="D16" i="4"/>
  <c r="R16" i="4"/>
  <c r="D17" i="4"/>
  <c r="R17" i="4"/>
  <c r="D18" i="4"/>
  <c r="R18" i="4"/>
  <c r="D19" i="4"/>
  <c r="R19" i="4"/>
  <c r="D20" i="4"/>
  <c r="R20" i="4"/>
  <c r="D21" i="4"/>
  <c r="R21" i="4"/>
  <c r="D22" i="4"/>
  <c r="R22" i="4"/>
  <c r="D23" i="4"/>
  <c r="R23" i="4"/>
  <c r="D24" i="4"/>
  <c r="R24" i="4"/>
  <c r="D25" i="4"/>
  <c r="R25" i="4"/>
  <c r="D26" i="4"/>
  <c r="R26" i="4"/>
  <c r="D27" i="4"/>
  <c r="R27" i="4"/>
  <c r="D28" i="4"/>
  <c r="R28" i="4"/>
  <c r="D29" i="4"/>
  <c r="R29" i="4"/>
  <c r="D30" i="4"/>
  <c r="R30" i="4"/>
  <c r="D31" i="4"/>
  <c r="R31" i="4"/>
  <c r="D32" i="4"/>
  <c r="R32" i="4"/>
  <c r="D33" i="4"/>
  <c r="R33" i="4"/>
  <c r="D34" i="4"/>
  <c r="R34" i="4"/>
  <c r="D35" i="4"/>
  <c r="R35" i="4"/>
  <c r="D36" i="4"/>
  <c r="R36" i="4"/>
  <c r="D37" i="4"/>
  <c r="R37" i="4"/>
  <c r="D38" i="4"/>
  <c r="R38" i="4"/>
  <c r="D39" i="4"/>
  <c r="R39" i="4"/>
  <c r="D40" i="4"/>
  <c r="R40" i="4"/>
  <c r="D41" i="4"/>
  <c r="R41" i="4"/>
  <c r="D42" i="4"/>
  <c r="R42" i="4"/>
  <c r="D43" i="4"/>
  <c r="R43" i="4"/>
  <c r="D44" i="4"/>
  <c r="R44" i="4"/>
  <c r="D45" i="4"/>
  <c r="R45" i="4"/>
  <c r="D46" i="4"/>
  <c r="R46" i="4"/>
  <c r="D47" i="4"/>
  <c r="R47" i="4"/>
  <c r="D48" i="4"/>
  <c r="R48" i="4"/>
  <c r="D49" i="4"/>
  <c r="R49" i="4"/>
  <c r="D50" i="4"/>
  <c r="R50" i="4"/>
  <c r="D51" i="4"/>
  <c r="R51" i="4"/>
  <c r="D52" i="4"/>
  <c r="R52" i="4"/>
  <c r="D53" i="4"/>
  <c r="R53" i="4"/>
  <c r="D54" i="4"/>
  <c r="R54" i="4"/>
  <c r="D55" i="4"/>
  <c r="R55" i="4"/>
  <c r="D56" i="4"/>
  <c r="R56" i="4"/>
  <c r="D57" i="4"/>
  <c r="R57" i="4"/>
  <c r="D58" i="4"/>
  <c r="R58" i="4"/>
  <c r="D59" i="4"/>
  <c r="R59" i="4"/>
  <c r="D60" i="4"/>
  <c r="R60" i="4"/>
  <c r="D61" i="4"/>
  <c r="R61" i="4"/>
  <c r="D62" i="4"/>
  <c r="R62" i="4"/>
  <c r="D63" i="4"/>
  <c r="R63" i="4"/>
  <c r="D64" i="4"/>
  <c r="R64" i="4"/>
  <c r="D65" i="4"/>
  <c r="R65" i="4"/>
  <c r="D66" i="4"/>
  <c r="R66" i="4"/>
  <c r="D67" i="4"/>
  <c r="R67" i="4"/>
  <c r="D68" i="4"/>
  <c r="R68" i="4"/>
  <c r="D69" i="4"/>
  <c r="R69" i="4"/>
  <c r="D70" i="4"/>
  <c r="R70" i="4"/>
  <c r="D71" i="4"/>
  <c r="R71" i="4"/>
  <c r="D72" i="4"/>
  <c r="R72" i="4"/>
  <c r="D73" i="4"/>
  <c r="R73" i="4"/>
  <c r="D74" i="4"/>
  <c r="R74" i="4"/>
  <c r="D75" i="4"/>
  <c r="R75" i="4"/>
  <c r="D76" i="4"/>
  <c r="R76" i="4"/>
  <c r="D77" i="4"/>
  <c r="R77" i="4"/>
  <c r="D78" i="4"/>
  <c r="R78" i="4"/>
  <c r="D79" i="4"/>
  <c r="R79" i="4"/>
  <c r="D80" i="4"/>
  <c r="R80" i="4"/>
  <c r="D81" i="4"/>
  <c r="R81" i="4"/>
  <c r="D82" i="4"/>
  <c r="R82" i="4"/>
  <c r="D83" i="4"/>
  <c r="R83" i="4"/>
  <c r="D84" i="4"/>
  <c r="R84" i="4"/>
  <c r="D85" i="4"/>
  <c r="R85" i="4"/>
  <c r="D86" i="4"/>
  <c r="R86" i="4"/>
  <c r="D87" i="4"/>
  <c r="R87" i="4"/>
  <c r="D88" i="4"/>
  <c r="R88" i="4"/>
  <c r="D89" i="4"/>
  <c r="R89" i="4"/>
  <c r="D90" i="4"/>
  <c r="R90" i="4"/>
  <c r="D91" i="4"/>
  <c r="R91" i="4"/>
  <c r="D92" i="4"/>
  <c r="R92" i="4"/>
  <c r="D93" i="4"/>
  <c r="R93" i="4"/>
  <c r="D94" i="4"/>
  <c r="R94" i="4"/>
  <c r="D95" i="4"/>
  <c r="R95" i="4"/>
  <c r="D96" i="4"/>
  <c r="R96" i="4"/>
  <c r="D97" i="4"/>
  <c r="R97" i="4"/>
  <c r="D98" i="4"/>
  <c r="R98" i="4"/>
  <c r="D99" i="4"/>
  <c r="R99" i="4"/>
  <c r="D100" i="4"/>
  <c r="R100" i="4"/>
  <c r="D101" i="4"/>
  <c r="R101" i="4"/>
  <c r="D102" i="4"/>
  <c r="R102" i="4"/>
  <c r="D103" i="4"/>
  <c r="R103" i="4"/>
  <c r="D104" i="4"/>
  <c r="R104" i="4"/>
  <c r="D105" i="4"/>
  <c r="R105" i="4"/>
  <c r="D106" i="4"/>
  <c r="R106" i="4"/>
  <c r="D107" i="4"/>
  <c r="R107" i="4"/>
  <c r="D108" i="4"/>
  <c r="R108" i="4"/>
  <c r="D109" i="4"/>
  <c r="R109" i="4"/>
  <c r="D110" i="4"/>
  <c r="R110" i="4"/>
  <c r="D111" i="4"/>
  <c r="R111" i="4"/>
  <c r="D112" i="4"/>
  <c r="R112" i="4"/>
  <c r="D113" i="4"/>
  <c r="R113" i="4"/>
  <c r="D114" i="4"/>
  <c r="R114" i="4"/>
  <c r="D115" i="4"/>
  <c r="R115" i="4"/>
  <c r="D116" i="4"/>
  <c r="R116" i="4"/>
  <c r="D117" i="4"/>
  <c r="R117" i="4"/>
  <c r="D118" i="4"/>
  <c r="R118" i="4"/>
  <c r="D119" i="4"/>
  <c r="R119" i="4"/>
  <c r="D120" i="4"/>
  <c r="R120" i="4"/>
  <c r="D121" i="4"/>
  <c r="R121" i="4"/>
  <c r="D122" i="4"/>
  <c r="R122" i="4"/>
  <c r="D123" i="4"/>
  <c r="R123" i="4"/>
  <c r="D124" i="4"/>
  <c r="R124" i="4"/>
  <c r="D125" i="4"/>
  <c r="R125" i="4"/>
  <c r="D126" i="4"/>
  <c r="R126" i="4"/>
  <c r="D127" i="4"/>
  <c r="R127" i="4"/>
  <c r="D128" i="4"/>
  <c r="R128" i="4"/>
  <c r="D129" i="4"/>
  <c r="R129" i="4"/>
  <c r="D130" i="4"/>
  <c r="R130" i="4"/>
  <c r="D131" i="4"/>
  <c r="R131" i="4"/>
  <c r="D132" i="4"/>
  <c r="R132" i="4"/>
  <c r="D133" i="4"/>
  <c r="R133" i="4"/>
  <c r="D134" i="4"/>
  <c r="R134" i="4"/>
  <c r="D135" i="4"/>
  <c r="R135" i="4"/>
  <c r="D136" i="4"/>
  <c r="R136" i="4"/>
  <c r="D137" i="4"/>
  <c r="R137" i="4"/>
  <c r="D138" i="4"/>
  <c r="R138" i="4"/>
  <c r="D139" i="4"/>
  <c r="R139" i="4"/>
  <c r="D140" i="4"/>
  <c r="R140" i="4"/>
  <c r="D141" i="4"/>
  <c r="R141" i="4"/>
  <c r="D142" i="4"/>
  <c r="R142" i="4"/>
  <c r="D143" i="4"/>
  <c r="R143" i="4"/>
  <c r="D144" i="4"/>
  <c r="R144" i="4"/>
  <c r="D145" i="4"/>
  <c r="R145" i="4"/>
  <c r="D146" i="4"/>
  <c r="R146" i="4"/>
  <c r="D147" i="4"/>
  <c r="R147" i="4"/>
  <c r="D148" i="4"/>
  <c r="R148" i="4"/>
  <c r="D149" i="4"/>
  <c r="R149" i="4"/>
  <c r="D150" i="4"/>
  <c r="R150" i="4"/>
  <c r="D151" i="4"/>
  <c r="R151" i="4"/>
  <c r="D152" i="4"/>
  <c r="R152" i="4"/>
  <c r="D153" i="4"/>
  <c r="R153" i="4"/>
  <c r="D154" i="4"/>
  <c r="R154" i="4"/>
  <c r="D155" i="4"/>
  <c r="R155" i="4"/>
  <c r="D156" i="4"/>
  <c r="R156" i="4"/>
  <c r="D157" i="4"/>
  <c r="R157" i="4"/>
  <c r="D158" i="4"/>
  <c r="R158" i="4"/>
  <c r="D159" i="4"/>
  <c r="R159" i="4"/>
  <c r="D160" i="4"/>
  <c r="R160" i="4"/>
  <c r="D161" i="4"/>
  <c r="R161" i="4"/>
  <c r="D162" i="4"/>
  <c r="R162" i="4"/>
  <c r="D163" i="4"/>
  <c r="R163" i="4"/>
  <c r="D164" i="4"/>
  <c r="R164" i="4"/>
  <c r="D165" i="4"/>
  <c r="R165" i="4"/>
  <c r="D166" i="4"/>
  <c r="R166" i="4"/>
  <c r="D167" i="4"/>
  <c r="R167" i="4"/>
  <c r="D168" i="4"/>
  <c r="R168" i="4"/>
  <c r="D169" i="4"/>
  <c r="R169" i="4"/>
  <c r="D170" i="4"/>
  <c r="R170" i="4"/>
  <c r="D171" i="4"/>
  <c r="R171" i="4"/>
  <c r="D172" i="4"/>
  <c r="R172" i="4"/>
  <c r="D173" i="4"/>
  <c r="R173" i="4"/>
  <c r="D174" i="4"/>
  <c r="R174" i="4"/>
  <c r="D175" i="4"/>
  <c r="R175" i="4"/>
  <c r="D176" i="4"/>
  <c r="R176" i="4"/>
  <c r="D177" i="4"/>
  <c r="R177" i="4"/>
  <c r="D178" i="4"/>
  <c r="R178" i="4"/>
  <c r="D179" i="4"/>
  <c r="R179" i="4"/>
  <c r="D180" i="4"/>
  <c r="R180" i="4"/>
  <c r="D181" i="4"/>
  <c r="R181" i="4"/>
  <c r="D182" i="4"/>
  <c r="R182" i="4"/>
  <c r="D183" i="4"/>
  <c r="R183" i="4"/>
  <c r="D184" i="4"/>
  <c r="R184" i="4"/>
  <c r="D185" i="4"/>
  <c r="R185" i="4"/>
  <c r="D186" i="4"/>
  <c r="R186" i="4"/>
  <c r="D187" i="4"/>
  <c r="R187" i="4"/>
  <c r="D188" i="4"/>
  <c r="R188" i="4"/>
  <c r="D189" i="4"/>
  <c r="R189" i="4"/>
  <c r="D190" i="4"/>
  <c r="R190" i="4"/>
  <c r="D191" i="4"/>
  <c r="R191" i="4"/>
  <c r="D192" i="4"/>
  <c r="R192" i="4"/>
  <c r="D193" i="4"/>
  <c r="R193" i="4"/>
  <c r="D194" i="4"/>
  <c r="R194" i="4"/>
  <c r="D195" i="4"/>
  <c r="R195" i="4"/>
  <c r="D196" i="4"/>
  <c r="R196" i="4"/>
  <c r="D197" i="4"/>
  <c r="R197" i="4"/>
  <c r="D198" i="4"/>
  <c r="R198" i="4"/>
  <c r="D199" i="4"/>
  <c r="R199" i="4"/>
  <c r="D200" i="4"/>
  <c r="R200" i="4"/>
  <c r="D201" i="4"/>
  <c r="R201" i="4"/>
  <c r="D202" i="4"/>
  <c r="R202" i="4"/>
  <c r="D203" i="4"/>
  <c r="R203" i="4"/>
  <c r="D204" i="4"/>
  <c r="R204" i="4"/>
  <c r="D205" i="4"/>
  <c r="R205" i="4"/>
  <c r="D206" i="4"/>
  <c r="R206" i="4"/>
  <c r="D207" i="4"/>
  <c r="R207" i="4"/>
  <c r="D208" i="4"/>
  <c r="R208" i="4"/>
  <c r="D209" i="4"/>
  <c r="R209" i="4"/>
  <c r="D210" i="4"/>
  <c r="R210" i="4"/>
  <c r="D211" i="4"/>
  <c r="R211" i="4"/>
  <c r="D212" i="4"/>
  <c r="R212" i="4"/>
  <c r="D213" i="4"/>
  <c r="R213" i="4"/>
  <c r="D214" i="4"/>
  <c r="R214" i="4"/>
  <c r="D215" i="4"/>
  <c r="R215" i="4"/>
  <c r="D216" i="4"/>
  <c r="R216" i="4"/>
  <c r="D217" i="4"/>
  <c r="R217" i="4"/>
  <c r="D218" i="4"/>
  <c r="R218" i="4"/>
  <c r="D219" i="4"/>
  <c r="R219" i="4"/>
  <c r="D220" i="4"/>
  <c r="R220" i="4"/>
  <c r="D221" i="4"/>
  <c r="R221" i="4"/>
  <c r="D222" i="4"/>
  <c r="R222" i="4"/>
  <c r="D223" i="4"/>
  <c r="R223" i="4"/>
  <c r="D224" i="4"/>
  <c r="R224" i="4"/>
  <c r="D225" i="4"/>
  <c r="R225" i="4"/>
  <c r="D226" i="4"/>
  <c r="R226" i="4"/>
  <c r="D227" i="4"/>
  <c r="R227" i="4"/>
  <c r="D228" i="4"/>
  <c r="R228" i="4"/>
  <c r="D229" i="4"/>
  <c r="R229" i="4"/>
  <c r="D230" i="4"/>
  <c r="R230" i="4"/>
  <c r="D231" i="4"/>
  <c r="R231" i="4"/>
  <c r="D232" i="4"/>
  <c r="R232" i="4"/>
  <c r="D233" i="4"/>
  <c r="R233" i="4"/>
  <c r="D234" i="4"/>
  <c r="R234" i="4"/>
  <c r="D235" i="4"/>
  <c r="R235" i="4"/>
  <c r="D236" i="4"/>
  <c r="R236" i="4"/>
  <c r="D237" i="4"/>
  <c r="R237" i="4"/>
  <c r="D238" i="4"/>
  <c r="R238" i="4"/>
  <c r="D239" i="4"/>
  <c r="R239" i="4"/>
  <c r="D240" i="4"/>
  <c r="R240" i="4"/>
  <c r="D241" i="4"/>
  <c r="R241" i="4"/>
  <c r="D242" i="4"/>
  <c r="R242" i="4"/>
  <c r="D243" i="4"/>
  <c r="R243" i="4"/>
  <c r="D244" i="4"/>
  <c r="R244" i="4"/>
  <c r="D245" i="4"/>
  <c r="R245" i="4"/>
  <c r="D246" i="4"/>
  <c r="R246" i="4"/>
  <c r="D247" i="4"/>
  <c r="R247" i="4"/>
  <c r="D248" i="4"/>
  <c r="R248" i="4"/>
  <c r="D249" i="4"/>
  <c r="R249" i="4"/>
  <c r="D250" i="4"/>
  <c r="R250" i="4"/>
  <c r="D251" i="4"/>
  <c r="R251" i="4"/>
  <c r="D252" i="4"/>
  <c r="R252" i="4"/>
  <c r="D253" i="4"/>
  <c r="R253" i="4"/>
  <c r="D254" i="4"/>
  <c r="R254" i="4"/>
  <c r="D255" i="4"/>
  <c r="R255" i="4"/>
  <c r="D256" i="4"/>
  <c r="R256" i="4"/>
  <c r="D257" i="4"/>
  <c r="R257" i="4"/>
  <c r="D258" i="4"/>
  <c r="R258" i="4"/>
  <c r="D259" i="4"/>
  <c r="R259" i="4"/>
  <c r="D260" i="4"/>
  <c r="R260" i="4"/>
  <c r="D261" i="4"/>
  <c r="R261" i="4"/>
  <c r="D262" i="4"/>
  <c r="R262" i="4"/>
  <c r="D263" i="4"/>
  <c r="R263" i="4"/>
  <c r="D264" i="4"/>
  <c r="R264" i="4"/>
  <c r="D265" i="4"/>
  <c r="R265" i="4"/>
  <c r="D266" i="4"/>
  <c r="R266" i="4"/>
  <c r="D267" i="4"/>
  <c r="R267" i="4"/>
  <c r="D268" i="4"/>
  <c r="R268" i="4"/>
  <c r="D269" i="4"/>
  <c r="R269" i="4"/>
  <c r="D270" i="4"/>
  <c r="R270" i="4"/>
  <c r="D271" i="4"/>
  <c r="R271" i="4"/>
  <c r="D272" i="4"/>
  <c r="R272" i="4"/>
  <c r="D273" i="4"/>
  <c r="R273" i="4"/>
  <c r="D274" i="4"/>
  <c r="R274" i="4"/>
  <c r="D275" i="4"/>
  <c r="R275" i="4"/>
  <c r="D276" i="4"/>
  <c r="R276" i="4"/>
  <c r="D277" i="4"/>
  <c r="R277" i="4"/>
  <c r="D278" i="4"/>
  <c r="R278" i="4"/>
  <c r="D279" i="4"/>
  <c r="R279" i="4"/>
  <c r="D280" i="4"/>
  <c r="R280" i="4"/>
  <c r="D281" i="4"/>
  <c r="R281" i="4"/>
  <c r="D282" i="4"/>
  <c r="R282" i="4"/>
  <c r="D283" i="4"/>
  <c r="R283" i="4"/>
  <c r="D284" i="4"/>
  <c r="R284" i="4"/>
  <c r="D285" i="4"/>
  <c r="R285" i="4"/>
  <c r="D286" i="4"/>
  <c r="R286" i="4"/>
  <c r="D287" i="4"/>
  <c r="R287" i="4"/>
  <c r="D288" i="4"/>
  <c r="R288" i="4"/>
  <c r="D289" i="4"/>
  <c r="R289" i="4"/>
  <c r="D290" i="4"/>
  <c r="R290" i="4"/>
  <c r="D291" i="4"/>
  <c r="R291" i="4"/>
  <c r="D292" i="4"/>
  <c r="R292" i="4"/>
  <c r="D293" i="4"/>
  <c r="R293" i="4"/>
  <c r="D294" i="4"/>
  <c r="R294" i="4"/>
  <c r="D295" i="4"/>
  <c r="R295" i="4"/>
  <c r="D296" i="4"/>
  <c r="R296" i="4"/>
  <c r="D297" i="4"/>
  <c r="R297" i="4"/>
  <c r="D298" i="4"/>
  <c r="R298" i="4"/>
  <c r="D299" i="4"/>
  <c r="R299" i="4"/>
  <c r="D300" i="4"/>
  <c r="R300" i="4"/>
  <c r="D301" i="4"/>
  <c r="R301" i="4"/>
  <c r="D302" i="4"/>
  <c r="R302" i="4"/>
  <c r="D303" i="4"/>
  <c r="R303" i="4"/>
  <c r="D304" i="4"/>
  <c r="R304" i="4"/>
  <c r="D305" i="4"/>
  <c r="R305" i="4"/>
  <c r="D306" i="4"/>
  <c r="R306" i="4"/>
  <c r="D307" i="4"/>
  <c r="R307" i="4"/>
  <c r="D308" i="4"/>
  <c r="R308" i="4"/>
  <c r="D309" i="4"/>
  <c r="R309" i="4"/>
  <c r="D310" i="4"/>
  <c r="R310" i="4"/>
  <c r="D311" i="4"/>
  <c r="R311" i="4"/>
  <c r="D312" i="4"/>
  <c r="R312" i="4"/>
  <c r="D313" i="4"/>
  <c r="R313" i="4"/>
  <c r="D314" i="4"/>
  <c r="R314" i="4"/>
  <c r="D315" i="4"/>
  <c r="R315" i="4"/>
  <c r="D316" i="4"/>
  <c r="R316" i="4"/>
  <c r="D317" i="4"/>
  <c r="R317" i="4"/>
  <c r="D318" i="4"/>
  <c r="R318" i="4"/>
  <c r="D319" i="4"/>
  <c r="R319" i="4"/>
  <c r="D320" i="4"/>
  <c r="R320" i="4"/>
  <c r="D321" i="4"/>
  <c r="R321" i="4"/>
  <c r="D322" i="4"/>
  <c r="R322" i="4"/>
  <c r="D323" i="4"/>
  <c r="R323" i="4"/>
  <c r="D324" i="4"/>
  <c r="R324" i="4"/>
  <c r="D325" i="4"/>
  <c r="R325" i="4"/>
  <c r="D326" i="4"/>
  <c r="R326" i="4"/>
  <c r="D327" i="4"/>
  <c r="R327" i="4"/>
  <c r="D328" i="4"/>
  <c r="R328" i="4"/>
  <c r="D329" i="4"/>
  <c r="R329" i="4"/>
  <c r="D330" i="4"/>
  <c r="R330" i="4"/>
  <c r="D331" i="4"/>
  <c r="R331" i="4"/>
  <c r="D332" i="4"/>
  <c r="R332" i="4"/>
  <c r="D333" i="4"/>
  <c r="R333" i="4"/>
  <c r="D334" i="4"/>
  <c r="R334" i="4"/>
  <c r="D335" i="4"/>
  <c r="R335" i="4"/>
  <c r="D336" i="4"/>
  <c r="R336" i="4"/>
  <c r="D337" i="4"/>
  <c r="R337" i="4"/>
  <c r="D338" i="4"/>
  <c r="R338" i="4"/>
  <c r="D339" i="4"/>
  <c r="R339" i="4"/>
  <c r="D340" i="4"/>
  <c r="R340" i="4"/>
  <c r="D341" i="4"/>
  <c r="R341" i="4"/>
  <c r="D342" i="4"/>
  <c r="R342" i="4"/>
  <c r="D343" i="4"/>
  <c r="R343" i="4"/>
  <c r="D344" i="4"/>
  <c r="R344" i="4"/>
  <c r="D345" i="4"/>
  <c r="R345" i="4"/>
  <c r="D346" i="4"/>
  <c r="R346" i="4"/>
  <c r="D347" i="4"/>
  <c r="R347" i="4"/>
  <c r="D348" i="4"/>
  <c r="R348" i="4"/>
  <c r="D349" i="4"/>
  <c r="R349" i="4"/>
  <c r="D350" i="4"/>
  <c r="R350" i="4"/>
  <c r="D351" i="4"/>
  <c r="R351" i="4"/>
  <c r="D352" i="4"/>
  <c r="R352" i="4"/>
  <c r="D353" i="4"/>
  <c r="R353" i="4"/>
  <c r="D354" i="4"/>
  <c r="R354" i="4"/>
  <c r="D355" i="4"/>
  <c r="R355" i="4"/>
  <c r="D356" i="4"/>
  <c r="R356" i="4"/>
  <c r="D357" i="4"/>
  <c r="R357" i="4"/>
  <c r="D358" i="4"/>
  <c r="R358" i="4"/>
  <c r="D359" i="4"/>
  <c r="R359" i="4"/>
  <c r="D360" i="4"/>
  <c r="R360" i="4"/>
  <c r="D361" i="4"/>
  <c r="R361" i="4"/>
  <c r="D362" i="4"/>
  <c r="R362" i="4"/>
  <c r="D363" i="4"/>
  <c r="R363" i="4"/>
  <c r="D364" i="4"/>
  <c r="R364" i="4"/>
  <c r="D365" i="4"/>
  <c r="R365" i="4"/>
  <c r="D366" i="4"/>
  <c r="R366" i="4"/>
  <c r="D367" i="4"/>
  <c r="R367" i="4"/>
  <c r="D368" i="4"/>
  <c r="R368" i="4"/>
  <c r="D369" i="4"/>
  <c r="R369" i="4"/>
  <c r="D370" i="4"/>
  <c r="R370" i="4"/>
  <c r="D371" i="4"/>
  <c r="R371" i="4"/>
  <c r="D372" i="4"/>
  <c r="R372" i="4"/>
  <c r="D373" i="4"/>
  <c r="R373" i="4"/>
  <c r="D374" i="4"/>
  <c r="R374" i="4"/>
  <c r="D375" i="4"/>
  <c r="R375" i="4"/>
  <c r="D376" i="4"/>
  <c r="R376" i="4"/>
  <c r="D377" i="4"/>
  <c r="R377" i="4"/>
  <c r="D378" i="4"/>
  <c r="R378" i="4"/>
  <c r="D379" i="4"/>
  <c r="R379" i="4"/>
  <c r="D380" i="4"/>
  <c r="R380" i="4"/>
  <c r="D381" i="4"/>
  <c r="R381" i="4"/>
  <c r="D382" i="4"/>
  <c r="R382" i="4"/>
  <c r="D383" i="4"/>
  <c r="R383" i="4"/>
  <c r="D384" i="4"/>
  <c r="R384" i="4"/>
  <c r="D385" i="4"/>
  <c r="R385" i="4"/>
  <c r="D386" i="4"/>
  <c r="R386" i="4"/>
  <c r="D387" i="4"/>
  <c r="R387" i="4"/>
  <c r="D388" i="4"/>
  <c r="R388" i="4"/>
  <c r="D389" i="4"/>
  <c r="R389" i="4"/>
  <c r="D390" i="4"/>
  <c r="R390" i="4"/>
  <c r="D391" i="4"/>
  <c r="R391" i="4"/>
  <c r="D392" i="4"/>
  <c r="R392" i="4"/>
  <c r="D393" i="4"/>
  <c r="R393" i="4"/>
  <c r="D394" i="4"/>
  <c r="R394" i="4"/>
  <c r="D395" i="4"/>
  <c r="R395" i="4"/>
  <c r="D396" i="4"/>
  <c r="R396" i="4"/>
  <c r="D397" i="4"/>
  <c r="R397" i="4"/>
  <c r="D398" i="4"/>
  <c r="R398" i="4"/>
  <c r="D399" i="4"/>
  <c r="R399" i="4"/>
  <c r="D400" i="4"/>
  <c r="R400" i="4"/>
  <c r="D401" i="4"/>
  <c r="R401" i="4"/>
  <c r="D402" i="4"/>
  <c r="R402" i="4"/>
  <c r="D403" i="4"/>
  <c r="R403" i="4"/>
  <c r="D404" i="4"/>
  <c r="R404" i="4"/>
  <c r="D405" i="4"/>
  <c r="R405" i="4"/>
  <c r="D406" i="4"/>
  <c r="R406" i="4"/>
  <c r="D407" i="4"/>
  <c r="R407" i="4"/>
  <c r="D408" i="4"/>
  <c r="R408" i="4"/>
  <c r="D409" i="4"/>
  <c r="R409" i="4"/>
  <c r="D410" i="4"/>
  <c r="R410" i="4"/>
  <c r="D411" i="4"/>
  <c r="R411" i="4"/>
  <c r="S13" i="4" l="1"/>
  <c r="T13" i="4"/>
  <c r="R2" i="6"/>
  <c r="S2" i="6"/>
  <c r="Q42" i="6"/>
  <c r="D42" i="6"/>
  <c r="Q41" i="6"/>
  <c r="D41" i="6"/>
  <c r="Q40" i="6"/>
  <c r="D40" i="6"/>
  <c r="Q39" i="6"/>
  <c r="D39" i="6"/>
  <c r="Q38" i="6"/>
  <c r="D38" i="6"/>
  <c r="Q37" i="6"/>
  <c r="D37" i="6"/>
  <c r="Q36" i="6"/>
  <c r="D36" i="6"/>
  <c r="Q35" i="6"/>
  <c r="D35" i="6"/>
  <c r="Q34" i="6"/>
  <c r="D34" i="6"/>
  <c r="Q33" i="6"/>
  <c r="D33" i="6"/>
  <c r="Q32" i="6"/>
  <c r="D32" i="6"/>
  <c r="Q31" i="6"/>
  <c r="D31" i="6"/>
  <c r="Q30" i="6"/>
  <c r="D30" i="6"/>
  <c r="Q29" i="6"/>
  <c r="D29" i="6"/>
  <c r="Q28" i="6"/>
  <c r="D28" i="6"/>
  <c r="Q27" i="6"/>
  <c r="D27" i="6"/>
  <c r="Q26" i="6"/>
  <c r="Q25" i="6"/>
  <c r="D26" i="6"/>
  <c r="D25" i="6"/>
  <c r="Q24" i="6"/>
  <c r="D24" i="6"/>
  <c r="Q23" i="6"/>
  <c r="D23" i="6"/>
  <c r="Q22" i="6"/>
  <c r="D22" i="6"/>
  <c r="Q21" i="6"/>
  <c r="D21" i="6"/>
  <c r="Q20" i="6"/>
  <c r="D20" i="6"/>
  <c r="Q19" i="6"/>
  <c r="D19" i="6"/>
  <c r="Q18" i="6"/>
  <c r="D18" i="6"/>
  <c r="Q17" i="6"/>
  <c r="D17" i="6"/>
  <c r="Q16" i="6"/>
  <c r="D16" i="6"/>
  <c r="Q15" i="6"/>
  <c r="D15" i="6"/>
  <c r="Q14" i="6"/>
  <c r="D14" i="6"/>
  <c r="Q13" i="6"/>
  <c r="D13" i="6"/>
  <c r="Q12" i="6"/>
  <c r="D12" i="6"/>
  <c r="Q11" i="6"/>
  <c r="D11" i="6"/>
  <c r="Q10" i="6"/>
  <c r="D10" i="6"/>
  <c r="Q9" i="6"/>
  <c r="D9" i="6"/>
  <c r="Q8" i="6"/>
  <c r="D8" i="6"/>
  <c r="Q7" i="6"/>
  <c r="D7" i="6"/>
  <c r="Q6" i="6"/>
  <c r="D6" i="6"/>
  <c r="Q5" i="6"/>
  <c r="D5" i="6"/>
  <c r="S14" i="4" l="1"/>
  <c r="T14" i="4" s="1"/>
  <c r="D5" i="5"/>
  <c r="D6" i="4"/>
  <c r="X5" i="6"/>
  <c r="W5" i="6"/>
  <c r="V5" i="6"/>
  <c r="U5" i="6"/>
  <c r="T5" i="6"/>
  <c r="AJ2" i="6"/>
  <c r="AI2" i="6"/>
  <c r="AH2" i="6"/>
  <c r="AG2" i="6"/>
  <c r="AF2" i="6"/>
  <c r="AE2" i="6"/>
  <c r="AD2" i="6"/>
  <c r="AC2" i="6"/>
  <c r="AB2" i="6"/>
  <c r="AA2" i="6"/>
  <c r="Z2" i="6"/>
  <c r="Y2" i="6"/>
  <c r="AT2" i="5"/>
  <c r="AP2" i="5"/>
  <c r="AL2" i="5"/>
  <c r="AQ2" i="5"/>
  <c r="AR2" i="5"/>
  <c r="AS2" i="5"/>
  <c r="AA2" i="5"/>
  <c r="AO2" i="5"/>
  <c r="AN2" i="5"/>
  <c r="AM2" i="5"/>
  <c r="AJ2" i="5"/>
  <c r="AK2" i="5"/>
  <c r="AI2" i="5"/>
  <c r="AH5" i="5"/>
  <c r="AG5" i="5"/>
  <c r="AD5" i="5"/>
  <c r="S6" i="4"/>
  <c r="U504" i="4"/>
  <c r="V504" i="4"/>
  <c r="W504" i="4"/>
  <c r="Y504" i="4"/>
  <c r="U505" i="4"/>
  <c r="V505" i="4"/>
  <c r="W505" i="4"/>
  <c r="Y505" i="4"/>
  <c r="D7" i="4"/>
  <c r="D8" i="4"/>
  <c r="D9" i="4"/>
  <c r="D10" i="4"/>
  <c r="D11" i="4"/>
  <c r="R11" i="4"/>
  <c r="R10" i="4"/>
  <c r="R9" i="4"/>
  <c r="R8" i="4"/>
  <c r="R7" i="4"/>
  <c r="R6" i="4"/>
  <c r="S15" i="4" l="1"/>
  <c r="T15" i="4" s="1"/>
  <c r="AF5" i="5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S16" i="4" l="1"/>
  <c r="T16" i="4"/>
  <c r="AE5" i="5"/>
  <c r="S17" i="4" l="1"/>
  <c r="T17" i="4" s="1"/>
  <c r="B4" i="4"/>
  <c r="G4" i="4" s="1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U39" i="4"/>
  <c r="U40" i="4" s="1"/>
  <c r="U41" i="4" s="1"/>
  <c r="U42" i="4" s="1"/>
  <c r="U43" i="4" s="1"/>
  <c r="U44" i="4"/>
  <c r="U45" i="4" s="1"/>
  <c r="U46" i="4" s="1"/>
  <c r="U47" i="4" s="1"/>
  <c r="U48" i="4" s="1"/>
  <c r="U49" i="4"/>
  <c r="U50" i="4" s="1"/>
  <c r="U51" i="4"/>
  <c r="U52" i="4"/>
  <c r="U53" i="4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/>
  <c r="U111" i="4" s="1"/>
  <c r="U112" i="4" s="1"/>
  <c r="U113" i="4" s="1"/>
  <c r="U114" i="4" s="1"/>
  <c r="U115" i="4"/>
  <c r="U116" i="4" s="1"/>
  <c r="U117" i="4" s="1"/>
  <c r="U118" i="4" s="1"/>
  <c r="U119" i="4" s="1"/>
  <c r="U120" i="4" s="1"/>
  <c r="U121" i="4" s="1"/>
  <c r="U122" i="4" s="1"/>
  <c r="U123" i="4" s="1"/>
  <c r="U124" i="4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/>
  <c r="U157" i="4" s="1"/>
  <c r="U158" i="4" s="1"/>
  <c r="U159" i="4" s="1"/>
  <c r="U160" i="4" s="1"/>
  <c r="U161" i="4" s="1"/>
  <c r="U162" i="4" s="1"/>
  <c r="U163" i="4"/>
  <c r="U164" i="4" s="1"/>
  <c r="U165" i="4" s="1"/>
  <c r="U166" i="4" s="1"/>
  <c r="U167" i="4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/>
  <c r="U193" i="4"/>
  <c r="U194" i="4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/>
  <c r="U218" i="4" s="1"/>
  <c r="U219" i="4" s="1"/>
  <c r="U220" i="4" s="1"/>
  <c r="U221" i="4" s="1"/>
  <c r="U222" i="4" s="1"/>
  <c r="U223" i="4"/>
  <c r="U224" i="4" s="1"/>
  <c r="U225" i="4"/>
  <c r="U226" i="4" s="1"/>
  <c r="U227" i="4" s="1"/>
  <c r="U228" i="4" s="1"/>
  <c r="U229" i="4" s="1"/>
  <c r="U230" i="4"/>
  <c r="U231" i="4" s="1"/>
  <c r="U232" i="4" s="1"/>
  <c r="U233" i="4"/>
  <c r="U234" i="4"/>
  <c r="U235" i="4" s="1"/>
  <c r="U236" i="4" s="1"/>
  <c r="U237" i="4" s="1"/>
  <c r="U238" i="4"/>
  <c r="U239" i="4" s="1"/>
  <c r="U240" i="4" s="1"/>
  <c r="U241" i="4" s="1"/>
  <c r="U242" i="4" s="1"/>
  <c r="U243" i="4" s="1"/>
  <c r="U244" i="4" s="1"/>
  <c r="U245" i="4" s="1"/>
  <c r="U246" i="4" s="1"/>
  <c r="U247" i="4" s="1"/>
  <c r="U248" i="4"/>
  <c r="U249" i="4" s="1"/>
  <c r="U250" i="4" s="1"/>
  <c r="U251" i="4"/>
  <c r="U252" i="4" s="1"/>
  <c r="U253" i="4" s="1"/>
  <c r="U254" i="4" s="1"/>
  <c r="U255" i="4" s="1"/>
  <c r="U256" i="4" s="1"/>
  <c r="U257" i="4" s="1"/>
  <c r="U258" i="4" s="1"/>
  <c r="U259" i="4" s="1"/>
  <c r="U260" i="4" s="1"/>
  <c r="U261" i="4" s="1"/>
  <c r="U262" i="4" s="1"/>
  <c r="U263" i="4" s="1"/>
  <c r="U264" i="4" s="1"/>
  <c r="U265" i="4" s="1"/>
  <c r="U266" i="4" s="1"/>
  <c r="U267" i="4" s="1"/>
  <c r="U268" i="4" s="1"/>
  <c r="U269" i="4" s="1"/>
  <c r="U270" i="4" s="1"/>
  <c r="U271" i="4"/>
  <c r="U272" i="4" s="1"/>
  <c r="U273" i="4"/>
  <c r="U274" i="4" s="1"/>
  <c r="U275" i="4"/>
  <c r="U276" i="4" s="1"/>
  <c r="U277" i="4" s="1"/>
  <c r="U278" i="4" s="1"/>
  <c r="U279" i="4" s="1"/>
  <c r="U280" i="4" s="1"/>
  <c r="U281" i="4" s="1"/>
  <c r="U282" i="4"/>
  <c r="U283" i="4" s="1"/>
  <c r="U284" i="4" s="1"/>
  <c r="U285" i="4" s="1"/>
  <c r="U286" i="4" s="1"/>
  <c r="U287" i="4" s="1"/>
  <c r="U288" i="4" s="1"/>
  <c r="U289" i="4" s="1"/>
  <c r="U290" i="4" s="1"/>
  <c r="U291" i="4" s="1"/>
  <c r="U292" i="4" s="1"/>
  <c r="U293" i="4" s="1"/>
  <c r="U294" i="4" s="1"/>
  <c r="U295" i="4" s="1"/>
  <c r="U296" i="4" s="1"/>
  <c r="U297" i="4" s="1"/>
  <c r="U298" i="4" s="1"/>
  <c r="U299" i="4" s="1"/>
  <c r="U300" i="4" s="1"/>
  <c r="U301" i="4"/>
  <c r="U302" i="4"/>
  <c r="U303" i="4" s="1"/>
  <c r="U304" i="4" s="1"/>
  <c r="U305" i="4" s="1"/>
  <c r="U306" i="4" s="1"/>
  <c r="U307" i="4" s="1"/>
  <c r="U308" i="4" s="1"/>
  <c r="U309" i="4" s="1"/>
  <c r="U310" i="4" s="1"/>
  <c r="U311" i="4" s="1"/>
  <c r="U312" i="4" s="1"/>
  <c r="U313" i="4" s="1"/>
  <c r="U314" i="4" s="1"/>
  <c r="U315" i="4" s="1"/>
  <c r="U316" i="4" s="1"/>
  <c r="U317" i="4" s="1"/>
  <c r="U318" i="4" s="1"/>
  <c r="U319" i="4" s="1"/>
  <c r="U320" i="4" s="1"/>
  <c r="U321" i="4" s="1"/>
  <c r="U322" i="4" s="1"/>
  <c r="U323" i="4" s="1"/>
  <c r="U324" i="4" s="1"/>
  <c r="U325" i="4" s="1"/>
  <c r="U326" i="4" s="1"/>
  <c r="U327" i="4" s="1"/>
  <c r="U328" i="4" s="1"/>
  <c r="U329" i="4" s="1"/>
  <c r="U330" i="4" s="1"/>
  <c r="U331" i="4" s="1"/>
  <c r="U332" i="4" s="1"/>
  <c r="U333" i="4" s="1"/>
  <c r="U334" i="4" s="1"/>
  <c r="U335" i="4" s="1"/>
  <c r="U336" i="4" s="1"/>
  <c r="U337" i="4" s="1"/>
  <c r="U338" i="4" s="1"/>
  <c r="U339" i="4"/>
  <c r="U340" i="4" s="1"/>
  <c r="U341" i="4" s="1"/>
  <c r="U342" i="4" s="1"/>
  <c r="U343" i="4" s="1"/>
  <c r="U344" i="4" s="1"/>
  <c r="U345" i="4" s="1"/>
  <c r="U346" i="4" s="1"/>
  <c r="U347" i="4" s="1"/>
  <c r="U348" i="4" s="1"/>
  <c r="U349" i="4" s="1"/>
  <c r="U350" i="4" s="1"/>
  <c r="U351" i="4" s="1"/>
  <c r="U352" i="4" s="1"/>
  <c r="U353" i="4" s="1"/>
  <c r="U354" i="4" s="1"/>
  <c r="U355" i="4" s="1"/>
  <c r="U356" i="4" s="1"/>
  <c r="U357" i="4" s="1"/>
  <c r="U358" i="4" s="1"/>
  <c r="U359" i="4" s="1"/>
  <c r="U360" i="4" s="1"/>
  <c r="U361" i="4" s="1"/>
  <c r="U362" i="4" s="1"/>
  <c r="U363" i="4" s="1"/>
  <c r="U364" i="4" s="1"/>
  <c r="U365" i="4" s="1"/>
  <c r="U366" i="4" s="1"/>
  <c r="U367" i="4" s="1"/>
  <c r="U368" i="4" s="1"/>
  <c r="U369" i="4" s="1"/>
  <c r="U370" i="4" s="1"/>
  <c r="U371" i="4"/>
  <c r="U372" i="4" s="1"/>
  <c r="U373" i="4"/>
  <c r="U374" i="4"/>
  <c r="U375" i="4" s="1"/>
  <c r="U376" i="4" s="1"/>
  <c r="U377" i="4"/>
  <c r="U378" i="4" s="1"/>
  <c r="U379" i="4" s="1"/>
  <c r="U380" i="4" s="1"/>
  <c r="U381" i="4" s="1"/>
  <c r="U382" i="4" s="1"/>
  <c r="U383" i="4" s="1"/>
  <c r="U384" i="4" s="1"/>
  <c r="U385" i="4" s="1"/>
  <c r="U386" i="4"/>
  <c r="U387" i="4" s="1"/>
  <c r="U388" i="4" s="1"/>
  <c r="U389" i="4" s="1"/>
  <c r="U390" i="4" s="1"/>
  <c r="U391" i="4" s="1"/>
  <c r="U392" i="4" s="1"/>
  <c r="U393" i="4"/>
  <c r="U394" i="4" s="1"/>
  <c r="U395" i="4"/>
  <c r="U396" i="4"/>
  <c r="U397" i="4" s="1"/>
  <c r="U398" i="4" s="1"/>
  <c r="U399" i="4" s="1"/>
  <c r="U400" i="4" s="1"/>
  <c r="U401" i="4" s="1"/>
  <c r="U402" i="4" s="1"/>
  <c r="U403" i="4" s="1"/>
  <c r="U404" i="4" s="1"/>
  <c r="U405" i="4"/>
  <c r="U406" i="4"/>
  <c r="U407" i="4"/>
  <c r="U408" i="4" s="1"/>
  <c r="U409" i="4" s="1"/>
  <c r="U410" i="4" s="1"/>
  <c r="U411" i="4" s="1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17" i="4"/>
  <c r="U18" i="4" s="1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S18" i="4" l="1"/>
  <c r="T18" i="4"/>
  <c r="U19" i="4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6" i="4"/>
  <c r="U7" i="4"/>
  <c r="U8" i="4" s="1"/>
  <c r="C4" i="4"/>
  <c r="S19" i="4" l="1"/>
  <c r="T19" i="4" s="1"/>
  <c r="U9" i="4"/>
  <c r="U10" i="4" s="1"/>
  <c r="U11" i="4" s="1"/>
  <c r="E4" i="4"/>
  <c r="D4" i="4"/>
  <c r="S20" i="4" l="1"/>
  <c r="T20" i="4"/>
  <c r="U12" i="4"/>
  <c r="F4" i="4"/>
  <c r="S21" i="4" l="1"/>
  <c r="T21" i="4"/>
  <c r="U13" i="4"/>
  <c r="U14" i="4" s="1"/>
  <c r="U15" i="4" s="1"/>
  <c r="U16" i="4" s="1"/>
  <c r="S22" i="4" l="1"/>
  <c r="T22" i="4"/>
  <c r="J4" i="4"/>
  <c r="S23" i="4" l="1"/>
  <c r="T23" i="4"/>
  <c r="Y6" i="4"/>
  <c r="X6" i="4"/>
  <c r="T6" i="4"/>
  <c r="S24" i="4" l="1"/>
  <c r="T24" i="4"/>
  <c r="S7" i="4"/>
  <c r="S25" i="4" l="1"/>
  <c r="T25" i="4"/>
  <c r="T7" i="4"/>
  <c r="S8" i="4" s="1"/>
  <c r="T8" i="4" s="1"/>
  <c r="X7" i="4"/>
  <c r="Y7" i="4"/>
  <c r="S26" i="4" l="1"/>
  <c r="T26" i="4"/>
  <c r="V7" i="4"/>
  <c r="S9" i="4"/>
  <c r="Y8" i="4"/>
  <c r="X8" i="4"/>
  <c r="S27" i="4" l="1"/>
  <c r="T27" i="4"/>
  <c r="T9" i="4"/>
  <c r="S10" i="4" s="1"/>
  <c r="T10" i="4" s="1"/>
  <c r="V8" i="4"/>
  <c r="S28" i="4" l="1"/>
  <c r="T28" i="4"/>
  <c r="V9" i="4"/>
  <c r="Y10" i="4"/>
  <c r="Y9" i="4"/>
  <c r="W9" i="4"/>
  <c r="X9" i="4"/>
  <c r="S29" i="4" l="1"/>
  <c r="T29" i="4"/>
  <c r="S11" i="4"/>
  <c r="T11" i="4" s="1"/>
  <c r="X10" i="4"/>
  <c r="S30" i="4" l="1"/>
  <c r="T30" i="4"/>
  <c r="X11" i="4"/>
  <c r="Y11" i="4"/>
  <c r="V10" i="4"/>
  <c r="S31" i="4" l="1"/>
  <c r="T31" i="4"/>
  <c r="V11" i="4"/>
  <c r="X12" i="4"/>
  <c r="W12" i="4"/>
  <c r="Y12" i="4"/>
  <c r="S32" i="4" l="1"/>
  <c r="T32" i="4"/>
  <c r="V12" i="4"/>
  <c r="S33" i="4" l="1"/>
  <c r="T33" i="4"/>
  <c r="X13" i="4"/>
  <c r="W13" i="4"/>
  <c r="Y13" i="4"/>
  <c r="S34" i="4" l="1"/>
  <c r="T34" i="4"/>
  <c r="W14" i="4"/>
  <c r="X14" i="4"/>
  <c r="Y14" i="4"/>
  <c r="S35" i="4" l="1"/>
  <c r="T35" i="4" s="1"/>
  <c r="Y15" i="4"/>
  <c r="X15" i="4"/>
  <c r="S36" i="4" l="1"/>
  <c r="T36" i="4"/>
  <c r="X16" i="4"/>
  <c r="S37" i="4" l="1"/>
  <c r="T37" i="4"/>
  <c r="Y16" i="4"/>
  <c r="S38" i="4" l="1"/>
  <c r="T38" i="4"/>
  <c r="W17" i="4"/>
  <c r="X17" i="4"/>
  <c r="Y17" i="4"/>
  <c r="S39" i="4" l="1"/>
  <c r="T39" i="4"/>
  <c r="W18" i="4"/>
  <c r="Y18" i="4"/>
  <c r="X18" i="4"/>
  <c r="S40" i="4" l="1"/>
  <c r="T40" i="4"/>
  <c r="Y20" i="4"/>
  <c r="X20" i="4"/>
  <c r="W19" i="4"/>
  <c r="X19" i="4"/>
  <c r="Y19" i="4"/>
  <c r="S41" i="4" l="1"/>
  <c r="T41" i="4"/>
  <c r="X21" i="4"/>
  <c r="S42" i="4" l="1"/>
  <c r="T42" i="4" s="1"/>
  <c r="X22" i="4"/>
  <c r="Y21" i="4"/>
  <c r="S43" i="4" l="1"/>
  <c r="T43" i="4"/>
  <c r="X23" i="4"/>
  <c r="Y22" i="4"/>
  <c r="S44" i="4" l="1"/>
  <c r="T44" i="4"/>
  <c r="X24" i="4"/>
  <c r="Y23" i="4"/>
  <c r="S45" i="4" l="1"/>
  <c r="T45" i="4"/>
  <c r="X25" i="4"/>
  <c r="Y24" i="4"/>
  <c r="S46" i="4" l="1"/>
  <c r="T46" i="4"/>
  <c r="X26" i="4"/>
  <c r="Y25" i="4"/>
  <c r="S47" i="4" l="1"/>
  <c r="T47" i="4"/>
  <c r="X27" i="4"/>
  <c r="Y26" i="4"/>
  <c r="S48" i="4" l="1"/>
  <c r="T48" i="4"/>
  <c r="Y28" i="4"/>
  <c r="Y27" i="4"/>
  <c r="S49" i="4" l="1"/>
  <c r="T49" i="4"/>
  <c r="X28" i="4"/>
  <c r="W6" i="4"/>
  <c r="V6" i="4"/>
  <c r="S50" i="4" l="1"/>
  <c r="T50" i="4"/>
  <c r="Y29" i="4"/>
  <c r="X29" i="4"/>
  <c r="W7" i="4"/>
  <c r="S51" i="4" l="1"/>
  <c r="T51" i="4"/>
  <c r="W8" i="4"/>
  <c r="S52" i="4" l="1"/>
  <c r="T52" i="4"/>
  <c r="Y30" i="4"/>
  <c r="X30" i="4"/>
  <c r="W10" i="4"/>
  <c r="S53" i="4" l="1"/>
  <c r="T53" i="4" s="1"/>
  <c r="Y31" i="4"/>
  <c r="X31" i="4"/>
  <c r="W11" i="4"/>
  <c r="S54" i="4" l="1"/>
  <c r="T54" i="4" s="1"/>
  <c r="Y32" i="4"/>
  <c r="X32" i="4"/>
  <c r="V13" i="4"/>
  <c r="S55" i="4" l="1"/>
  <c r="T55" i="4"/>
  <c r="Y33" i="4"/>
  <c r="X33" i="4"/>
  <c r="V14" i="4"/>
  <c r="S56" i="4" l="1"/>
  <c r="T56" i="4" s="1"/>
  <c r="Y34" i="4"/>
  <c r="X34" i="4"/>
  <c r="W15" i="4"/>
  <c r="S57" i="4" l="1"/>
  <c r="T57" i="4"/>
  <c r="V15" i="4"/>
  <c r="S58" i="4" l="1"/>
  <c r="T58" i="4"/>
  <c r="W16" i="4"/>
  <c r="S59" i="4" l="1"/>
  <c r="T59" i="4"/>
  <c r="V16" i="4"/>
  <c r="S60" i="4" l="1"/>
  <c r="T60" i="4" s="1"/>
  <c r="V17" i="4"/>
  <c r="S61" i="4" l="1"/>
  <c r="T61" i="4"/>
  <c r="V18" i="4"/>
  <c r="S62" i="4" l="1"/>
  <c r="T62" i="4"/>
  <c r="V19" i="4"/>
  <c r="S63" i="4" l="1"/>
  <c r="T63" i="4"/>
  <c r="W20" i="4"/>
  <c r="S64" i="4" l="1"/>
  <c r="T64" i="4"/>
  <c r="W21" i="4"/>
  <c r="V20" i="4"/>
  <c r="S65" i="4" l="1"/>
  <c r="T65" i="4"/>
  <c r="V21" i="4"/>
  <c r="S66" i="4" l="1"/>
  <c r="T66" i="4"/>
  <c r="W22" i="4"/>
  <c r="S67" i="4" l="1"/>
  <c r="T67" i="4"/>
  <c r="V22" i="4"/>
  <c r="S68" i="4" l="1"/>
  <c r="T68" i="4"/>
  <c r="W23" i="4"/>
  <c r="S69" i="4" l="1"/>
  <c r="T69" i="4" s="1"/>
  <c r="W24" i="4"/>
  <c r="V23" i="4"/>
  <c r="S70" i="4" l="1"/>
  <c r="T70" i="4" s="1"/>
  <c r="V24" i="4"/>
  <c r="S71" i="4" l="1"/>
  <c r="T71" i="4"/>
  <c r="W25" i="4"/>
  <c r="S72" i="4" l="1"/>
  <c r="T72" i="4"/>
  <c r="V25" i="4"/>
  <c r="S73" i="4" l="1"/>
  <c r="T73" i="4"/>
  <c r="W26" i="4"/>
  <c r="S74" i="4" l="1"/>
  <c r="T74" i="4" s="1"/>
  <c r="V26" i="4"/>
  <c r="S75" i="4" l="1"/>
  <c r="T75" i="4"/>
  <c r="W27" i="4"/>
  <c r="S76" i="4" l="1"/>
  <c r="T76" i="4"/>
  <c r="W28" i="4"/>
  <c r="V27" i="4"/>
  <c r="S77" i="4" l="1"/>
  <c r="T77" i="4"/>
  <c r="W29" i="4"/>
  <c r="V28" i="4"/>
  <c r="S78" i="4" l="1"/>
  <c r="T78" i="4" s="1"/>
  <c r="V29" i="4"/>
  <c r="S79" i="4" l="1"/>
  <c r="T79" i="4" s="1"/>
  <c r="W30" i="4"/>
  <c r="S80" i="4" l="1"/>
  <c r="T80" i="4" s="1"/>
  <c r="W31" i="4"/>
  <c r="V30" i="4"/>
  <c r="S81" i="4" l="1"/>
  <c r="T81" i="4" s="1"/>
  <c r="V31" i="4"/>
  <c r="S82" i="4" l="1"/>
  <c r="T82" i="4"/>
  <c r="W32" i="4"/>
  <c r="S83" i="4" l="1"/>
  <c r="T83" i="4" s="1"/>
  <c r="V32" i="4"/>
  <c r="S84" i="4" l="1"/>
  <c r="T84" i="4"/>
  <c r="W33" i="4"/>
  <c r="S85" i="4" l="1"/>
  <c r="T85" i="4"/>
  <c r="V33" i="4"/>
  <c r="S86" i="4" l="1"/>
  <c r="T86" i="4"/>
  <c r="W34" i="4"/>
  <c r="S87" i="4" l="1"/>
  <c r="T87" i="4"/>
  <c r="V34" i="4"/>
  <c r="S88" i="4" l="1"/>
  <c r="T88" i="4" s="1"/>
  <c r="Y35" i="4"/>
  <c r="X35" i="4"/>
  <c r="W35" i="4"/>
  <c r="S89" i="4" l="1"/>
  <c r="T89" i="4"/>
  <c r="W36" i="4"/>
  <c r="X36" i="4"/>
  <c r="Y36" i="4"/>
  <c r="V36" i="4"/>
  <c r="S90" i="4" l="1"/>
  <c r="T90" i="4"/>
  <c r="V37" i="4"/>
  <c r="W37" i="4"/>
  <c r="X37" i="4"/>
  <c r="Y37" i="4"/>
  <c r="S91" i="4" l="1"/>
  <c r="T91" i="4"/>
  <c r="V38" i="4"/>
  <c r="W38" i="4"/>
  <c r="X38" i="4"/>
  <c r="Y38" i="4"/>
  <c r="S92" i="4" l="1"/>
  <c r="T92" i="4"/>
  <c r="X39" i="4"/>
  <c r="W39" i="4"/>
  <c r="Y39" i="4"/>
  <c r="S93" i="4" l="1"/>
  <c r="T93" i="4"/>
  <c r="V39" i="4"/>
  <c r="Y40" i="4"/>
  <c r="W40" i="4"/>
  <c r="X40" i="4"/>
  <c r="S94" i="4" l="1"/>
  <c r="T94" i="4"/>
  <c r="V40" i="4"/>
  <c r="S95" i="4" l="1"/>
  <c r="T95" i="4" s="1"/>
  <c r="W41" i="4"/>
  <c r="Y41" i="4"/>
  <c r="X41" i="4"/>
  <c r="S96" i="4" l="1"/>
  <c r="T96" i="4" s="1"/>
  <c r="Y42" i="4"/>
  <c r="X42" i="4"/>
  <c r="W42" i="4"/>
  <c r="V41" i="4"/>
  <c r="S97" i="4" l="1"/>
  <c r="T97" i="4"/>
  <c r="V35" i="4"/>
  <c r="V42" i="4"/>
  <c r="S98" i="4" l="1"/>
  <c r="T98" i="4"/>
  <c r="Y43" i="4"/>
  <c r="X43" i="4"/>
  <c r="W43" i="4"/>
  <c r="V43" i="4"/>
  <c r="S99" i="4" l="1"/>
  <c r="T99" i="4" s="1"/>
  <c r="Y44" i="4"/>
  <c r="W44" i="4"/>
  <c r="X44" i="4"/>
  <c r="S100" i="4" l="1"/>
  <c r="T100" i="4"/>
  <c r="V44" i="4"/>
  <c r="S101" i="4" l="1"/>
  <c r="T101" i="4"/>
  <c r="V45" i="4"/>
  <c r="W45" i="4"/>
  <c r="Y45" i="4"/>
  <c r="X45" i="4"/>
  <c r="W46" i="4"/>
  <c r="X46" i="4"/>
  <c r="Y46" i="4"/>
  <c r="S102" i="4" l="1"/>
  <c r="T102" i="4"/>
  <c r="V46" i="4"/>
  <c r="S103" i="4" l="1"/>
  <c r="T103" i="4" s="1"/>
  <c r="V47" i="4"/>
  <c r="W47" i="4"/>
  <c r="X47" i="4"/>
  <c r="Y47" i="4"/>
  <c r="W48" i="4"/>
  <c r="X48" i="4"/>
  <c r="Y48" i="4"/>
  <c r="S104" i="4" l="1"/>
  <c r="T104" i="4"/>
  <c r="V48" i="4"/>
  <c r="S105" i="4" l="1"/>
  <c r="T105" i="4"/>
  <c r="V49" i="4"/>
  <c r="Y49" i="4"/>
  <c r="W49" i="4"/>
  <c r="X49" i="4"/>
  <c r="S106" i="4" l="1"/>
  <c r="T106" i="4" s="1"/>
  <c r="V50" i="4"/>
  <c r="W50" i="4"/>
  <c r="Y50" i="4"/>
  <c r="X50" i="4"/>
  <c r="S107" i="4" l="1"/>
  <c r="T107" i="4"/>
  <c r="V51" i="4"/>
  <c r="Y51" i="4"/>
  <c r="X51" i="4"/>
  <c r="W51" i="4"/>
  <c r="S108" i="4" l="1"/>
  <c r="T108" i="4"/>
  <c r="V52" i="4"/>
  <c r="X53" i="4"/>
  <c r="X52" i="4"/>
  <c r="W52" i="4"/>
  <c r="Y52" i="4"/>
  <c r="S109" i="4" l="1"/>
  <c r="T109" i="4"/>
  <c r="W53" i="4"/>
  <c r="Y53" i="4"/>
  <c r="S110" i="4" l="1"/>
  <c r="T110" i="4"/>
  <c r="V53" i="4"/>
  <c r="Y54" i="4"/>
  <c r="X54" i="4"/>
  <c r="S111" i="4" l="1"/>
  <c r="T111" i="4" s="1"/>
  <c r="V54" i="4"/>
  <c r="W54" i="4"/>
  <c r="W55" i="4" s="1"/>
  <c r="Y55" i="4"/>
  <c r="X55" i="4"/>
  <c r="S112" i="4" l="1"/>
  <c r="T112" i="4"/>
  <c r="V55" i="4"/>
  <c r="S113" i="4" l="1"/>
  <c r="T113" i="4"/>
  <c r="W56" i="4"/>
  <c r="Y56" i="4"/>
  <c r="X56" i="4"/>
  <c r="S114" i="4" l="1"/>
  <c r="T114" i="4"/>
  <c r="V56" i="4"/>
  <c r="S115" i="4" l="1"/>
  <c r="T115" i="4" s="1"/>
  <c r="X57" i="4"/>
  <c r="Y57" i="4"/>
  <c r="W57" i="4"/>
  <c r="S116" i="4" l="1"/>
  <c r="T116" i="4"/>
  <c r="V57" i="4"/>
  <c r="S117" i="4" l="1"/>
  <c r="T117" i="4"/>
  <c r="V58" i="4"/>
  <c r="X58" i="4"/>
  <c r="Y58" i="4"/>
  <c r="W58" i="4"/>
  <c r="S118" i="4" l="1"/>
  <c r="T118" i="4"/>
  <c r="V59" i="4"/>
  <c r="Y59" i="4"/>
  <c r="X59" i="4"/>
  <c r="W59" i="4"/>
  <c r="S119" i="4" l="1"/>
  <c r="T119" i="4"/>
  <c r="V60" i="4"/>
  <c r="X60" i="4"/>
  <c r="W60" i="4"/>
  <c r="Y60" i="4"/>
  <c r="S120" i="4" l="1"/>
  <c r="T120" i="4"/>
  <c r="V61" i="4"/>
  <c r="Y61" i="4"/>
  <c r="X61" i="4"/>
  <c r="W61" i="4"/>
  <c r="W62" i="4"/>
  <c r="S121" i="4" l="1"/>
  <c r="T121" i="4"/>
  <c r="X62" i="4"/>
  <c r="Y62" i="4"/>
  <c r="S122" i="4" l="1"/>
  <c r="T122" i="4"/>
  <c r="V62" i="4"/>
  <c r="S123" i="4" l="1"/>
  <c r="T123" i="4"/>
  <c r="V63" i="4"/>
  <c r="W63" i="4"/>
  <c r="Y63" i="4"/>
  <c r="X63" i="4"/>
  <c r="S124" i="4" l="1"/>
  <c r="T124" i="4"/>
  <c r="Y64" i="4"/>
  <c r="X64" i="4"/>
  <c r="W64" i="4"/>
  <c r="S125" i="4" l="1"/>
  <c r="T125" i="4"/>
  <c r="Y65" i="4"/>
  <c r="V64" i="4"/>
  <c r="S126" i="4" l="1"/>
  <c r="T126" i="4" s="1"/>
  <c r="W65" i="4"/>
  <c r="X65" i="4"/>
  <c r="S127" i="4" l="1"/>
  <c r="T127" i="4"/>
  <c r="V65" i="4"/>
  <c r="S128" i="4" l="1"/>
  <c r="T128" i="4" s="1"/>
  <c r="W66" i="4"/>
  <c r="W67" i="4" s="1"/>
  <c r="X66" i="4"/>
  <c r="Y67" i="4"/>
  <c r="Y66" i="4"/>
  <c r="V66" i="4"/>
  <c r="X67" i="4"/>
  <c r="S129" i="4" l="1"/>
  <c r="T129" i="4"/>
  <c r="V67" i="4"/>
  <c r="S130" i="4" l="1"/>
  <c r="T130" i="4"/>
  <c r="V68" i="4"/>
  <c r="Y68" i="4"/>
  <c r="X68" i="4"/>
  <c r="W68" i="4"/>
  <c r="S131" i="4" l="1"/>
  <c r="T131" i="4" s="1"/>
  <c r="X70" i="4"/>
  <c r="V69" i="4"/>
  <c r="Y69" i="4"/>
  <c r="W69" i="4"/>
  <c r="X69" i="4"/>
  <c r="S132" i="4" l="1"/>
  <c r="T132" i="4" s="1"/>
  <c r="V70" i="4"/>
  <c r="W70" i="4"/>
  <c r="Y70" i="4"/>
  <c r="S133" i="4" l="1"/>
  <c r="T133" i="4"/>
  <c r="W71" i="4"/>
  <c r="Y71" i="4"/>
  <c r="X71" i="4"/>
  <c r="S134" i="4" l="1"/>
  <c r="T134" i="4"/>
  <c r="V71" i="4"/>
  <c r="S135" i="4" l="1"/>
  <c r="T135" i="4" s="1"/>
  <c r="X72" i="4"/>
  <c r="W72" i="4"/>
  <c r="Y72" i="4"/>
  <c r="S136" i="4" l="1"/>
  <c r="T136" i="4" s="1"/>
  <c r="V72" i="4"/>
  <c r="S137" i="4" l="1"/>
  <c r="T137" i="4" s="1"/>
  <c r="W73" i="4"/>
  <c r="X73" i="4"/>
  <c r="Y73" i="4"/>
  <c r="S138" i="4" l="1"/>
  <c r="T138" i="4" s="1"/>
  <c r="V73" i="4"/>
  <c r="S139" i="4" l="1"/>
  <c r="T139" i="4"/>
  <c r="Y74" i="4"/>
  <c r="X74" i="4"/>
  <c r="W74" i="4"/>
  <c r="S140" i="4" l="1"/>
  <c r="T140" i="4" s="1"/>
  <c r="V74" i="4"/>
  <c r="S141" i="4" l="1"/>
  <c r="T141" i="4" s="1"/>
  <c r="V75" i="4"/>
  <c r="W75" i="4"/>
  <c r="X75" i="4"/>
  <c r="Y75" i="4"/>
  <c r="S142" i="4" l="1"/>
  <c r="T142" i="4"/>
  <c r="V76" i="4"/>
  <c r="Y76" i="4"/>
  <c r="W76" i="4"/>
  <c r="X76" i="4"/>
  <c r="S143" i="4" l="1"/>
  <c r="T143" i="4"/>
  <c r="W77" i="4"/>
  <c r="X77" i="4"/>
  <c r="Y77" i="4"/>
  <c r="S144" i="4" l="1"/>
  <c r="T144" i="4"/>
  <c r="V77" i="4"/>
  <c r="S145" i="4" l="1"/>
  <c r="T145" i="4" s="1"/>
  <c r="X78" i="4"/>
  <c r="Y78" i="4"/>
  <c r="W78" i="4"/>
  <c r="S146" i="4" l="1"/>
  <c r="T146" i="4"/>
  <c r="V78" i="4"/>
  <c r="S147" i="4" l="1"/>
  <c r="T147" i="4"/>
  <c r="W79" i="4"/>
  <c r="X79" i="4"/>
  <c r="Y79" i="4"/>
  <c r="S148" i="4" l="1"/>
  <c r="T148" i="4" s="1"/>
  <c r="V79" i="4"/>
  <c r="S149" i="4" l="1"/>
  <c r="T149" i="4" s="1"/>
  <c r="V80" i="4"/>
  <c r="X80" i="4"/>
  <c r="Y80" i="4"/>
  <c r="W80" i="4"/>
  <c r="S150" i="4" l="1"/>
  <c r="T150" i="4"/>
  <c r="W81" i="4"/>
  <c r="X81" i="4"/>
  <c r="Y81" i="4"/>
  <c r="S151" i="4" l="1"/>
  <c r="T151" i="4" s="1"/>
  <c r="V81" i="4"/>
  <c r="S152" i="4" l="1"/>
  <c r="T152" i="4" s="1"/>
  <c r="X82" i="4"/>
  <c r="Y82" i="4"/>
  <c r="W82" i="4"/>
  <c r="S153" i="4" l="1"/>
  <c r="T153" i="4"/>
  <c r="V82" i="4"/>
  <c r="S154" i="4" l="1"/>
  <c r="T154" i="4"/>
  <c r="V83" i="4"/>
  <c r="W83" i="4"/>
  <c r="Y83" i="4"/>
  <c r="X83" i="4"/>
  <c r="S155" i="4" l="1"/>
  <c r="T155" i="4" s="1"/>
  <c r="X84" i="4"/>
  <c r="W84" i="4"/>
  <c r="Y84" i="4"/>
  <c r="S156" i="4" l="1"/>
  <c r="T156" i="4"/>
  <c r="V84" i="4"/>
  <c r="S157" i="4" l="1"/>
  <c r="T157" i="4" s="1"/>
  <c r="Y85" i="4"/>
  <c r="X85" i="4"/>
  <c r="W85" i="4"/>
  <c r="S158" i="4" l="1"/>
  <c r="T158" i="4"/>
  <c r="V85" i="4"/>
  <c r="S159" i="4" l="1"/>
  <c r="T159" i="4"/>
  <c r="Y86" i="4"/>
  <c r="W86" i="4"/>
  <c r="X86" i="4"/>
  <c r="S160" i="4" l="1"/>
  <c r="T160" i="4"/>
  <c r="V86" i="4"/>
  <c r="S161" i="4" l="1"/>
  <c r="T161" i="4"/>
  <c r="W87" i="4"/>
  <c r="Y87" i="4"/>
  <c r="X87" i="4"/>
  <c r="S162" i="4" l="1"/>
  <c r="T162" i="4" s="1"/>
  <c r="V87" i="4"/>
  <c r="S163" i="4" l="1"/>
  <c r="T163" i="4" s="1"/>
  <c r="W88" i="4"/>
  <c r="X88" i="4"/>
  <c r="Y88" i="4"/>
  <c r="S164" i="4" l="1"/>
  <c r="T164" i="4"/>
  <c r="V88" i="4"/>
  <c r="S165" i="4" l="1"/>
  <c r="T165" i="4"/>
  <c r="X89" i="4"/>
  <c r="Y89" i="4"/>
  <c r="W89" i="4"/>
  <c r="S166" i="4" l="1"/>
  <c r="T166" i="4"/>
  <c r="V89" i="4"/>
  <c r="S167" i="4" l="1"/>
  <c r="T167" i="4"/>
  <c r="Y90" i="4"/>
  <c r="W90" i="4"/>
  <c r="X90" i="4"/>
  <c r="S168" i="4" l="1"/>
  <c r="T168" i="4"/>
  <c r="V90" i="4"/>
  <c r="S169" i="4" l="1"/>
  <c r="T169" i="4" s="1"/>
  <c r="X91" i="4"/>
  <c r="Y91" i="4"/>
  <c r="W91" i="4"/>
  <c r="S170" i="4" l="1"/>
  <c r="T170" i="4"/>
  <c r="V91" i="4"/>
  <c r="S171" i="4" l="1"/>
  <c r="T171" i="4"/>
  <c r="Y92" i="4"/>
  <c r="W92" i="4"/>
  <c r="X92" i="4"/>
  <c r="S172" i="4" l="1"/>
  <c r="T172" i="4"/>
  <c r="V92" i="4"/>
  <c r="S173" i="4" l="1"/>
  <c r="T173" i="4"/>
  <c r="X93" i="4"/>
  <c r="W93" i="4"/>
  <c r="Y93" i="4"/>
  <c r="S174" i="4" l="1"/>
  <c r="T174" i="4"/>
  <c r="V93" i="4"/>
  <c r="S175" i="4" l="1"/>
  <c r="T175" i="4"/>
  <c r="X94" i="4"/>
  <c r="W94" i="4"/>
  <c r="Y94" i="4"/>
  <c r="S176" i="4" l="1"/>
  <c r="T176" i="4"/>
  <c r="V94" i="4"/>
  <c r="S177" i="4" l="1"/>
  <c r="T177" i="4"/>
  <c r="W95" i="4"/>
  <c r="Y95" i="4"/>
  <c r="X95" i="4"/>
  <c r="S178" i="4" l="1"/>
  <c r="T178" i="4"/>
  <c r="V95" i="4"/>
  <c r="S179" i="4" l="1"/>
  <c r="T179" i="4"/>
  <c r="V96" i="4"/>
  <c r="X96" i="4"/>
  <c r="Y96" i="4"/>
  <c r="W96" i="4"/>
  <c r="S180" i="4" l="1"/>
  <c r="T180" i="4"/>
  <c r="X97" i="4"/>
  <c r="W97" i="4"/>
  <c r="Y97" i="4"/>
  <c r="S181" i="4" l="1"/>
  <c r="T181" i="4"/>
  <c r="V97" i="4"/>
  <c r="S182" i="4" l="1"/>
  <c r="T182" i="4"/>
  <c r="X98" i="4"/>
  <c r="Y98" i="4"/>
  <c r="W98" i="4"/>
  <c r="S183" i="4" l="1"/>
  <c r="T183" i="4"/>
  <c r="V98" i="4"/>
  <c r="S184" i="4" l="1"/>
  <c r="T184" i="4"/>
  <c r="X99" i="4"/>
  <c r="Y99" i="4"/>
  <c r="W99" i="4"/>
  <c r="S185" i="4" l="1"/>
  <c r="T185" i="4" s="1"/>
  <c r="V99" i="4"/>
  <c r="S186" i="4" l="1"/>
  <c r="T186" i="4" s="1"/>
  <c r="X100" i="4"/>
  <c r="W100" i="4"/>
  <c r="Y100" i="4"/>
  <c r="S187" i="4" l="1"/>
  <c r="T187" i="4" s="1"/>
  <c r="V100" i="4"/>
  <c r="S188" i="4" l="1"/>
  <c r="T188" i="4" s="1"/>
  <c r="X101" i="4"/>
  <c r="Y101" i="4"/>
  <c r="W101" i="4"/>
  <c r="S189" i="4" l="1"/>
  <c r="T189" i="4"/>
  <c r="V101" i="4"/>
  <c r="S190" i="4" l="1"/>
  <c r="T190" i="4" s="1"/>
  <c r="W102" i="4"/>
  <c r="X102" i="4"/>
  <c r="Y102" i="4"/>
  <c r="S191" i="4" l="1"/>
  <c r="T191" i="4"/>
  <c r="V102" i="4"/>
  <c r="S192" i="4" l="1"/>
  <c r="T192" i="4"/>
  <c r="X103" i="4"/>
  <c r="Y103" i="4"/>
  <c r="W103" i="4"/>
  <c r="S193" i="4" l="1"/>
  <c r="T193" i="4" s="1"/>
  <c r="V103" i="4"/>
  <c r="S194" i="4" l="1"/>
  <c r="T194" i="4"/>
  <c r="V104" i="4"/>
  <c r="W104" i="4"/>
  <c r="Y104" i="4"/>
  <c r="X104" i="4"/>
  <c r="S195" i="4" l="1"/>
  <c r="T195" i="4"/>
  <c r="V105" i="4"/>
  <c r="X105" i="4"/>
  <c r="Y105" i="4"/>
  <c r="W105" i="4"/>
  <c r="S196" i="4" l="1"/>
  <c r="T196" i="4" s="1"/>
  <c r="W106" i="4"/>
  <c r="Y106" i="4"/>
  <c r="X106" i="4"/>
  <c r="S197" i="4" l="1"/>
  <c r="T197" i="4" s="1"/>
  <c r="V106" i="4"/>
  <c r="S198" i="4" l="1"/>
  <c r="T198" i="4" s="1"/>
  <c r="Y107" i="4"/>
  <c r="W107" i="4"/>
  <c r="X107" i="4"/>
  <c r="S199" i="4" l="1"/>
  <c r="T199" i="4"/>
  <c r="V107" i="4"/>
  <c r="S200" i="4" l="1"/>
  <c r="T200" i="4"/>
  <c r="W108" i="4"/>
  <c r="X108" i="4"/>
  <c r="Y108" i="4"/>
  <c r="S201" i="4" l="1"/>
  <c r="T201" i="4"/>
  <c r="V108" i="4"/>
  <c r="S202" i="4" l="1"/>
  <c r="T202" i="4"/>
  <c r="X109" i="4"/>
  <c r="W109" i="4"/>
  <c r="Y109" i="4"/>
  <c r="S203" i="4" l="1"/>
  <c r="T203" i="4" s="1"/>
  <c r="V109" i="4"/>
  <c r="S204" i="4" l="1"/>
  <c r="T204" i="4" s="1"/>
  <c r="Y110" i="4"/>
  <c r="X110" i="4"/>
  <c r="W110" i="4"/>
  <c r="S205" i="4" l="1"/>
  <c r="T205" i="4"/>
  <c r="V110" i="4"/>
  <c r="S206" i="4" l="1"/>
  <c r="T206" i="4"/>
  <c r="X111" i="4"/>
  <c r="W111" i="4"/>
  <c r="Y111" i="4"/>
  <c r="S207" i="4" l="1"/>
  <c r="T207" i="4"/>
  <c r="V111" i="4"/>
  <c r="S208" i="4" l="1"/>
  <c r="T208" i="4"/>
  <c r="Y112" i="4"/>
  <c r="X112" i="4"/>
  <c r="W112" i="4"/>
  <c r="S209" i="4" l="1"/>
  <c r="T209" i="4"/>
  <c r="V112" i="4"/>
  <c r="S210" i="4" l="1"/>
  <c r="T210" i="4"/>
  <c r="W113" i="4"/>
  <c r="X113" i="4"/>
  <c r="Y113" i="4"/>
  <c r="S211" i="4" l="1"/>
  <c r="T211" i="4"/>
  <c r="V113" i="4"/>
  <c r="S212" i="4" l="1"/>
  <c r="T212" i="4"/>
  <c r="W114" i="4"/>
  <c r="Y114" i="4"/>
  <c r="X114" i="4"/>
  <c r="S213" i="4" l="1"/>
  <c r="T213" i="4"/>
  <c r="V114" i="4"/>
  <c r="S214" i="4" l="1"/>
  <c r="T214" i="4"/>
  <c r="Y115" i="4"/>
  <c r="W115" i="4"/>
  <c r="X115" i="4"/>
  <c r="S215" i="4" l="1"/>
  <c r="T215" i="4"/>
  <c r="V115" i="4"/>
  <c r="S216" i="4" l="1"/>
  <c r="T216" i="4"/>
  <c r="X116" i="4"/>
  <c r="W116" i="4"/>
  <c r="Y116" i="4"/>
  <c r="S217" i="4" l="1"/>
  <c r="T217" i="4"/>
  <c r="V116" i="4"/>
  <c r="S218" i="4" l="1"/>
  <c r="T218" i="4"/>
  <c r="X117" i="4"/>
  <c r="W117" i="4"/>
  <c r="Y117" i="4"/>
  <c r="S219" i="4" l="1"/>
  <c r="T219" i="4"/>
  <c r="V117" i="4"/>
  <c r="S220" i="4" l="1"/>
  <c r="T220" i="4"/>
  <c r="W118" i="4"/>
  <c r="Y118" i="4"/>
  <c r="X118" i="4"/>
  <c r="S221" i="4" l="1"/>
  <c r="T221" i="4"/>
  <c r="V118" i="4"/>
  <c r="S222" i="4" l="1"/>
  <c r="T222" i="4"/>
  <c r="Y119" i="4"/>
  <c r="W119" i="4"/>
  <c r="X119" i="4"/>
  <c r="S223" i="4" l="1"/>
  <c r="T223" i="4"/>
  <c r="V119" i="4"/>
  <c r="S224" i="4" l="1"/>
  <c r="T224" i="4"/>
  <c r="X120" i="4"/>
  <c r="W120" i="4"/>
  <c r="Y120" i="4"/>
  <c r="S225" i="4" l="1"/>
  <c r="T225" i="4"/>
  <c r="V120" i="4"/>
  <c r="S226" i="4" l="1"/>
  <c r="T226" i="4"/>
  <c r="W121" i="4"/>
  <c r="X121" i="4"/>
  <c r="Y121" i="4"/>
  <c r="S227" i="4" l="1"/>
  <c r="T227" i="4"/>
  <c r="V121" i="4"/>
  <c r="S228" i="4" l="1"/>
  <c r="T228" i="4"/>
  <c r="W122" i="4"/>
  <c r="Y122" i="4"/>
  <c r="X122" i="4"/>
  <c r="S229" i="4" l="1"/>
  <c r="T229" i="4"/>
  <c r="V122" i="4"/>
  <c r="S230" i="4" l="1"/>
  <c r="T230" i="4"/>
  <c r="V123" i="4"/>
  <c r="Y123" i="4"/>
  <c r="X123" i="4"/>
  <c r="W123" i="4"/>
  <c r="S231" i="4" l="1"/>
  <c r="T231" i="4"/>
  <c r="Y124" i="4"/>
  <c r="W124" i="4"/>
  <c r="X124" i="4"/>
  <c r="S232" i="4" l="1"/>
  <c r="T232" i="4"/>
  <c r="V124" i="4"/>
  <c r="S233" i="4" l="1"/>
  <c r="T233" i="4"/>
  <c r="Y125" i="4"/>
  <c r="X125" i="4"/>
  <c r="W125" i="4"/>
  <c r="S234" i="4" l="1"/>
  <c r="T234" i="4"/>
  <c r="V125" i="4"/>
  <c r="S235" i="4" l="1"/>
  <c r="T235" i="4"/>
  <c r="X126" i="4"/>
  <c r="Y126" i="4"/>
  <c r="W126" i="4"/>
  <c r="S236" i="4" l="1"/>
  <c r="T236" i="4"/>
  <c r="V126" i="4"/>
  <c r="S237" i="4" l="1"/>
  <c r="T237" i="4"/>
  <c r="X127" i="4"/>
  <c r="W127" i="4"/>
  <c r="Y127" i="4"/>
  <c r="S238" i="4" l="1"/>
  <c r="T238" i="4"/>
  <c r="V127" i="4"/>
  <c r="S239" i="4" l="1"/>
  <c r="T239" i="4"/>
  <c r="Y128" i="4"/>
  <c r="W128" i="4"/>
  <c r="X128" i="4"/>
  <c r="S240" i="4" l="1"/>
  <c r="T240" i="4"/>
  <c r="V128" i="4"/>
  <c r="S241" i="4" l="1"/>
  <c r="T241" i="4"/>
  <c r="Y129" i="4"/>
  <c r="W129" i="4"/>
  <c r="X129" i="4"/>
  <c r="S242" i="4" l="1"/>
  <c r="T242" i="4"/>
  <c r="V129" i="4"/>
  <c r="S243" i="4" l="1"/>
  <c r="T243" i="4"/>
  <c r="Y130" i="4"/>
  <c r="X130" i="4"/>
  <c r="W130" i="4"/>
  <c r="S244" i="4" l="1"/>
  <c r="T244" i="4"/>
  <c r="V130" i="4"/>
  <c r="S245" i="4" l="1"/>
  <c r="T245" i="4"/>
  <c r="X131" i="4"/>
  <c r="Y131" i="4"/>
  <c r="W131" i="4"/>
  <c r="S246" i="4" l="1"/>
  <c r="T246" i="4"/>
  <c r="V131" i="4"/>
  <c r="S247" i="4" l="1"/>
  <c r="T247" i="4"/>
  <c r="X132" i="4"/>
  <c r="W132" i="4"/>
  <c r="Y132" i="4"/>
  <c r="S248" i="4" l="1"/>
  <c r="T248" i="4" s="1"/>
  <c r="V132" i="4"/>
  <c r="S249" i="4" l="1"/>
  <c r="T249" i="4" s="1"/>
  <c r="X133" i="4"/>
  <c r="W133" i="4"/>
  <c r="Y133" i="4"/>
  <c r="S250" i="4" l="1"/>
  <c r="T250" i="4"/>
  <c r="V133" i="4"/>
  <c r="S251" i="4" l="1"/>
  <c r="T251" i="4"/>
  <c r="Y134" i="4"/>
  <c r="X134" i="4"/>
  <c r="W134" i="4"/>
  <c r="S252" i="4" l="1"/>
  <c r="T252" i="4"/>
  <c r="V134" i="4"/>
  <c r="S253" i="4" l="1"/>
  <c r="T253" i="4"/>
  <c r="W135" i="4"/>
  <c r="Y135" i="4"/>
  <c r="X135" i="4"/>
  <c r="S254" i="4" l="1"/>
  <c r="T254" i="4"/>
  <c r="V135" i="4"/>
  <c r="S255" i="4" l="1"/>
  <c r="T255" i="4"/>
  <c r="V136" i="4"/>
  <c r="W136" i="4"/>
  <c r="Y136" i="4"/>
  <c r="X136" i="4"/>
  <c r="S256" i="4" l="1"/>
  <c r="T256" i="4"/>
  <c r="Y137" i="4"/>
  <c r="W137" i="4"/>
  <c r="X137" i="4"/>
  <c r="S257" i="4" l="1"/>
  <c r="T257" i="4"/>
  <c r="V137" i="4"/>
  <c r="S258" i="4" l="1"/>
  <c r="T258" i="4"/>
  <c r="X138" i="4"/>
  <c r="Y138" i="4"/>
  <c r="W138" i="4"/>
  <c r="S259" i="4" l="1"/>
  <c r="T259" i="4"/>
  <c r="V138" i="4"/>
  <c r="S260" i="4" l="1"/>
  <c r="T260" i="4"/>
  <c r="W139" i="4"/>
  <c r="X139" i="4"/>
  <c r="Y139" i="4"/>
  <c r="S261" i="4" l="1"/>
  <c r="T261" i="4" s="1"/>
  <c r="V139" i="4"/>
  <c r="S262" i="4" l="1"/>
  <c r="T262" i="4"/>
  <c r="W140" i="4"/>
  <c r="X140" i="4"/>
  <c r="Y140" i="4"/>
  <c r="S263" i="4" l="1"/>
  <c r="T263" i="4"/>
  <c r="V140" i="4"/>
  <c r="S264" i="4" l="1"/>
  <c r="T264" i="4"/>
  <c r="Y141" i="4"/>
  <c r="W141" i="4"/>
  <c r="X141" i="4"/>
  <c r="S265" i="4" l="1"/>
  <c r="T265" i="4"/>
  <c r="V141" i="4"/>
  <c r="S266" i="4" l="1"/>
  <c r="T266" i="4"/>
  <c r="X142" i="4"/>
  <c r="Y142" i="4"/>
  <c r="W142" i="4"/>
  <c r="S267" i="4" l="1"/>
  <c r="T267" i="4" s="1"/>
  <c r="V142" i="4"/>
  <c r="S268" i="4" l="1"/>
  <c r="T268" i="4"/>
  <c r="Y143" i="4"/>
  <c r="W143" i="4"/>
  <c r="X143" i="4"/>
  <c r="S269" i="4" l="1"/>
  <c r="T269" i="4"/>
  <c r="V143" i="4"/>
  <c r="S270" i="4" l="1"/>
  <c r="T270" i="4"/>
  <c r="W144" i="4"/>
  <c r="Y144" i="4"/>
  <c r="X144" i="4"/>
  <c r="S271" i="4" l="1"/>
  <c r="T271" i="4"/>
  <c r="V144" i="4"/>
  <c r="S272" i="4" l="1"/>
  <c r="T272" i="4"/>
  <c r="Y145" i="4"/>
  <c r="W145" i="4"/>
  <c r="X145" i="4"/>
  <c r="S273" i="4" l="1"/>
  <c r="T273" i="4" s="1"/>
  <c r="V145" i="4"/>
  <c r="S274" i="4" l="1"/>
  <c r="T274" i="4"/>
  <c r="Y146" i="4"/>
  <c r="W146" i="4"/>
  <c r="X146" i="4"/>
  <c r="S275" i="4" l="1"/>
  <c r="T275" i="4"/>
  <c r="V146" i="4"/>
  <c r="S276" i="4" l="1"/>
  <c r="T276" i="4"/>
  <c r="Y147" i="4"/>
  <c r="X147" i="4"/>
  <c r="W147" i="4"/>
  <c r="S277" i="4" l="1"/>
  <c r="T277" i="4"/>
  <c r="V147" i="4"/>
  <c r="S278" i="4" l="1"/>
  <c r="T278" i="4"/>
  <c r="V148" i="4"/>
  <c r="Y148" i="4"/>
  <c r="X148" i="4"/>
  <c r="W148" i="4"/>
  <c r="S279" i="4" l="1"/>
  <c r="T279" i="4" s="1"/>
  <c r="W149" i="4"/>
  <c r="Y149" i="4"/>
  <c r="X149" i="4"/>
  <c r="S280" i="4" l="1"/>
  <c r="T280" i="4"/>
  <c r="V149" i="4"/>
  <c r="S281" i="4" l="1"/>
  <c r="T281" i="4" s="1"/>
  <c r="X150" i="4"/>
  <c r="W150" i="4"/>
  <c r="Y150" i="4"/>
  <c r="S282" i="4" l="1"/>
  <c r="T282" i="4" s="1"/>
  <c r="V150" i="4"/>
  <c r="S283" i="4" l="1"/>
  <c r="T283" i="4"/>
  <c r="V151" i="4"/>
  <c r="Y151" i="4"/>
  <c r="X151" i="4"/>
  <c r="W151" i="4"/>
  <c r="S284" i="4" l="1"/>
  <c r="T284" i="4" s="1"/>
  <c r="X152" i="4"/>
  <c r="Y152" i="4"/>
  <c r="W152" i="4"/>
  <c r="S285" i="4" l="1"/>
  <c r="T285" i="4" s="1"/>
  <c r="V152" i="4"/>
  <c r="S286" i="4" l="1"/>
  <c r="T286" i="4" s="1"/>
  <c r="V153" i="4"/>
  <c r="W153" i="4"/>
  <c r="Y153" i="4"/>
  <c r="X153" i="4"/>
  <c r="S287" i="4" l="1"/>
  <c r="T287" i="4"/>
  <c r="Y154" i="4"/>
  <c r="W154" i="4"/>
  <c r="X154" i="4"/>
  <c r="S288" i="4" l="1"/>
  <c r="T288" i="4" s="1"/>
  <c r="V154" i="4"/>
  <c r="S289" i="4" l="1"/>
  <c r="T289" i="4"/>
  <c r="Y155" i="4"/>
  <c r="X155" i="4"/>
  <c r="W155" i="4"/>
  <c r="S290" i="4" l="1"/>
  <c r="T290" i="4"/>
  <c r="V155" i="4"/>
  <c r="S291" i="4" l="1"/>
  <c r="T291" i="4"/>
  <c r="W156" i="4"/>
  <c r="X156" i="4"/>
  <c r="Y156" i="4"/>
  <c r="S292" i="4" l="1"/>
  <c r="T292" i="4" s="1"/>
  <c r="V156" i="4"/>
  <c r="S293" i="4" l="1"/>
  <c r="T293" i="4"/>
  <c r="W157" i="4"/>
  <c r="Y157" i="4"/>
  <c r="X157" i="4"/>
  <c r="S294" i="4" l="1"/>
  <c r="T294" i="4"/>
  <c r="V157" i="4"/>
  <c r="S295" i="4" l="1"/>
  <c r="T295" i="4"/>
  <c r="X158" i="4"/>
  <c r="W158" i="4"/>
  <c r="Y158" i="4"/>
  <c r="S296" i="4" l="1"/>
  <c r="T296" i="4"/>
  <c r="V158" i="4"/>
  <c r="S297" i="4" l="1"/>
  <c r="T297" i="4"/>
  <c r="W159" i="4"/>
  <c r="X159" i="4"/>
  <c r="Y159" i="4"/>
  <c r="S298" i="4" l="1"/>
  <c r="T298" i="4"/>
  <c r="V159" i="4"/>
  <c r="S299" i="4" l="1"/>
  <c r="T299" i="4"/>
  <c r="Y160" i="4"/>
  <c r="X160" i="4"/>
  <c r="W160" i="4"/>
  <c r="S300" i="4" l="1"/>
  <c r="T300" i="4"/>
  <c r="V160" i="4"/>
  <c r="S301" i="4" l="1"/>
  <c r="T301" i="4"/>
  <c r="Y161" i="4"/>
  <c r="W161" i="4"/>
  <c r="X161" i="4"/>
  <c r="S302" i="4" l="1"/>
  <c r="T302" i="4" s="1"/>
  <c r="V161" i="4"/>
  <c r="S303" i="4" l="1"/>
  <c r="T303" i="4"/>
  <c r="W162" i="4"/>
  <c r="X162" i="4"/>
  <c r="Y162" i="4"/>
  <c r="S304" i="4" l="1"/>
  <c r="T304" i="4"/>
  <c r="V162" i="4"/>
  <c r="S305" i="4" l="1"/>
  <c r="T305" i="4"/>
  <c r="X163" i="4"/>
  <c r="W163" i="4"/>
  <c r="Y163" i="4"/>
  <c r="S306" i="4" l="1"/>
  <c r="T306" i="4"/>
  <c r="V163" i="4"/>
  <c r="S307" i="4" l="1"/>
  <c r="T307" i="4"/>
  <c r="Y164" i="4"/>
  <c r="W164" i="4"/>
  <c r="X164" i="4"/>
  <c r="S308" i="4" l="1"/>
  <c r="T308" i="4"/>
  <c r="V164" i="4"/>
  <c r="S309" i="4" l="1"/>
  <c r="T309" i="4"/>
  <c r="Y165" i="4"/>
  <c r="X165" i="4"/>
  <c r="W165" i="4"/>
  <c r="S310" i="4" l="1"/>
  <c r="T310" i="4"/>
  <c r="V165" i="4"/>
  <c r="S311" i="4" l="1"/>
  <c r="T311" i="4"/>
  <c r="Y166" i="4"/>
  <c r="X166" i="4"/>
  <c r="W166" i="4"/>
  <c r="S312" i="4" l="1"/>
  <c r="T312" i="4"/>
  <c r="V166" i="4"/>
  <c r="S313" i="4" l="1"/>
  <c r="T313" i="4"/>
  <c r="Y167" i="4"/>
  <c r="X167" i="4"/>
  <c r="W167" i="4"/>
  <c r="S314" i="4" l="1"/>
  <c r="T314" i="4"/>
  <c r="V167" i="4"/>
  <c r="S315" i="4" l="1"/>
  <c r="T315" i="4"/>
  <c r="X168" i="4"/>
  <c r="W168" i="4"/>
  <c r="Y168" i="4"/>
  <c r="S316" i="4" l="1"/>
  <c r="T316" i="4"/>
  <c r="V168" i="4"/>
  <c r="S317" i="4" l="1"/>
  <c r="T317" i="4"/>
  <c r="X169" i="4"/>
  <c r="W169" i="4"/>
  <c r="Y169" i="4"/>
  <c r="S318" i="4" l="1"/>
  <c r="T318" i="4"/>
  <c r="V169" i="4"/>
  <c r="S319" i="4" l="1"/>
  <c r="T319" i="4"/>
  <c r="W170" i="4"/>
  <c r="Y170" i="4"/>
  <c r="X170" i="4"/>
  <c r="S320" i="4" l="1"/>
  <c r="T320" i="4"/>
  <c r="V170" i="4"/>
  <c r="S321" i="4" l="1"/>
  <c r="T321" i="4"/>
  <c r="X171" i="4"/>
  <c r="Y171" i="4"/>
  <c r="W171" i="4"/>
  <c r="S322" i="4" l="1"/>
  <c r="T322" i="4"/>
  <c r="V171" i="4"/>
  <c r="S323" i="4" l="1"/>
  <c r="T323" i="4"/>
  <c r="X172" i="4"/>
  <c r="W172" i="4"/>
  <c r="Y172" i="4"/>
  <c r="S324" i="4" l="1"/>
  <c r="T324" i="4"/>
  <c r="V172" i="4"/>
  <c r="S325" i="4" l="1"/>
  <c r="T325" i="4"/>
  <c r="X173" i="4"/>
  <c r="W173" i="4"/>
  <c r="Y173" i="4"/>
  <c r="S326" i="4" l="1"/>
  <c r="T326" i="4"/>
  <c r="V173" i="4"/>
  <c r="S327" i="4" l="1"/>
  <c r="T327" i="4"/>
  <c r="X174" i="4"/>
  <c r="W174" i="4"/>
  <c r="Y174" i="4"/>
  <c r="S328" i="4" l="1"/>
  <c r="T328" i="4"/>
  <c r="V174" i="4"/>
  <c r="S329" i="4" l="1"/>
  <c r="T329" i="4" s="1"/>
  <c r="Y175" i="4"/>
  <c r="X175" i="4"/>
  <c r="W175" i="4"/>
  <c r="S330" i="4" l="1"/>
  <c r="T330" i="4"/>
  <c r="V175" i="4"/>
  <c r="S331" i="4" l="1"/>
  <c r="T331" i="4"/>
  <c r="W176" i="4"/>
  <c r="Y176" i="4"/>
  <c r="X176" i="4"/>
  <c r="S332" i="4" l="1"/>
  <c r="T332" i="4"/>
  <c r="V176" i="4"/>
  <c r="S333" i="4" l="1"/>
  <c r="T333" i="4"/>
  <c r="Y177" i="4"/>
  <c r="X177" i="4"/>
  <c r="W177" i="4"/>
  <c r="S334" i="4" l="1"/>
  <c r="T334" i="4"/>
  <c r="V177" i="4"/>
  <c r="S335" i="4" l="1"/>
  <c r="T335" i="4"/>
  <c r="W178" i="4"/>
  <c r="Y178" i="4"/>
  <c r="X178" i="4"/>
  <c r="S336" i="4" l="1"/>
  <c r="T336" i="4"/>
  <c r="V178" i="4"/>
  <c r="S337" i="4" l="1"/>
  <c r="T337" i="4"/>
  <c r="X179" i="4"/>
  <c r="Y179" i="4"/>
  <c r="W179" i="4"/>
  <c r="S338" i="4" l="1"/>
  <c r="T338" i="4"/>
  <c r="V179" i="4"/>
  <c r="S339" i="4" l="1"/>
  <c r="T339" i="4"/>
  <c r="W180" i="4"/>
  <c r="Y180" i="4"/>
  <c r="X180" i="4"/>
  <c r="S340" i="4" l="1"/>
  <c r="T340" i="4"/>
  <c r="V180" i="4"/>
  <c r="S341" i="4" l="1"/>
  <c r="T341" i="4"/>
  <c r="W181" i="4"/>
  <c r="X181" i="4"/>
  <c r="Y181" i="4"/>
  <c r="S342" i="4" l="1"/>
  <c r="T342" i="4"/>
  <c r="V181" i="4"/>
  <c r="S343" i="4" l="1"/>
  <c r="T343" i="4"/>
  <c r="X182" i="4"/>
  <c r="Y182" i="4"/>
  <c r="W182" i="4"/>
  <c r="S344" i="4" l="1"/>
  <c r="T344" i="4"/>
  <c r="V182" i="4"/>
  <c r="S345" i="4" l="1"/>
  <c r="T345" i="4"/>
  <c r="X183" i="4"/>
  <c r="Y183" i="4"/>
  <c r="W183" i="4"/>
  <c r="S346" i="4" l="1"/>
  <c r="T346" i="4" s="1"/>
  <c r="V183" i="4"/>
  <c r="S347" i="4" l="1"/>
  <c r="T347" i="4"/>
  <c r="Y184" i="4"/>
  <c r="W184" i="4"/>
  <c r="X184" i="4"/>
  <c r="S348" i="4" l="1"/>
  <c r="T348" i="4"/>
  <c r="V184" i="4"/>
  <c r="S349" i="4" l="1"/>
  <c r="T349" i="4"/>
  <c r="W185" i="4"/>
  <c r="Y185" i="4"/>
  <c r="X185" i="4"/>
  <c r="S350" i="4" l="1"/>
  <c r="T350" i="4" s="1"/>
  <c r="V185" i="4"/>
  <c r="S351" i="4" l="1"/>
  <c r="T351" i="4"/>
  <c r="Y186" i="4"/>
  <c r="W186" i="4"/>
  <c r="X186" i="4"/>
  <c r="S352" i="4" l="1"/>
  <c r="T352" i="4"/>
  <c r="V186" i="4"/>
  <c r="S353" i="4" l="1"/>
  <c r="T353" i="4"/>
  <c r="W187" i="4"/>
  <c r="Y187" i="4"/>
  <c r="X187" i="4"/>
  <c r="S354" i="4" l="1"/>
  <c r="T354" i="4"/>
  <c r="V187" i="4"/>
  <c r="S355" i="4" l="1"/>
  <c r="T355" i="4"/>
  <c r="W188" i="4"/>
  <c r="Y188" i="4"/>
  <c r="X188" i="4"/>
  <c r="S356" i="4" l="1"/>
  <c r="T356" i="4"/>
  <c r="V188" i="4"/>
  <c r="S357" i="4" l="1"/>
  <c r="T357" i="4"/>
  <c r="X189" i="4"/>
  <c r="Y189" i="4"/>
  <c r="W189" i="4"/>
  <c r="S358" i="4" l="1"/>
  <c r="T358" i="4"/>
  <c r="V189" i="4"/>
  <c r="S359" i="4" l="1"/>
  <c r="T359" i="4" s="1"/>
  <c r="Y190" i="4"/>
  <c r="X190" i="4"/>
  <c r="W190" i="4"/>
  <c r="S360" i="4" l="1"/>
  <c r="T360" i="4"/>
  <c r="V190" i="4"/>
  <c r="S361" i="4" l="1"/>
  <c r="T361" i="4"/>
  <c r="W191" i="4"/>
  <c r="X191" i="4"/>
  <c r="Y191" i="4"/>
  <c r="S362" i="4" l="1"/>
  <c r="T362" i="4"/>
  <c r="V191" i="4"/>
  <c r="S363" i="4" l="1"/>
  <c r="T363" i="4"/>
  <c r="X192" i="4"/>
  <c r="W192" i="4"/>
  <c r="Y192" i="4"/>
  <c r="S364" i="4" l="1"/>
  <c r="T364" i="4" s="1"/>
  <c r="V192" i="4"/>
  <c r="S365" i="4" l="1"/>
  <c r="T365" i="4"/>
  <c r="X193" i="4"/>
  <c r="W193" i="4"/>
  <c r="Y193" i="4"/>
  <c r="S366" i="4" l="1"/>
  <c r="T366" i="4"/>
  <c r="V193" i="4"/>
  <c r="S367" i="4" l="1"/>
  <c r="T367" i="4"/>
  <c r="X194" i="4"/>
  <c r="W194" i="4"/>
  <c r="Y194" i="4"/>
  <c r="S368" i="4" l="1"/>
  <c r="T368" i="4"/>
  <c r="V194" i="4"/>
  <c r="S369" i="4" l="1"/>
  <c r="T369" i="4"/>
  <c r="Y195" i="4"/>
  <c r="W195" i="4"/>
  <c r="X195" i="4"/>
  <c r="S370" i="4" l="1"/>
  <c r="T370" i="4" s="1"/>
  <c r="V195" i="4"/>
  <c r="S371" i="4" l="1"/>
  <c r="T371" i="4"/>
  <c r="V196" i="4"/>
  <c r="Y196" i="4"/>
  <c r="X196" i="4"/>
  <c r="W196" i="4"/>
  <c r="S372" i="4" l="1"/>
  <c r="T372" i="4"/>
  <c r="X197" i="4"/>
  <c r="W197" i="4"/>
  <c r="Y197" i="4"/>
  <c r="S373" i="4" l="1"/>
  <c r="T373" i="4"/>
  <c r="V197" i="4"/>
  <c r="S374" i="4" l="1"/>
  <c r="T374" i="4"/>
  <c r="W198" i="4"/>
  <c r="X198" i="4"/>
  <c r="Y198" i="4"/>
  <c r="S375" i="4" l="1"/>
  <c r="T375" i="4"/>
  <c r="V198" i="4"/>
  <c r="S376" i="4" l="1"/>
  <c r="T376" i="4" s="1"/>
  <c r="Y199" i="4"/>
  <c r="X199" i="4"/>
  <c r="W199" i="4"/>
  <c r="S377" i="4" l="1"/>
  <c r="T377" i="4"/>
  <c r="V199" i="4"/>
  <c r="S378" i="4" l="1"/>
  <c r="T378" i="4" s="1"/>
  <c r="W200" i="4"/>
  <c r="Y200" i="4"/>
  <c r="X200" i="4"/>
  <c r="S379" i="4" l="1"/>
  <c r="T379" i="4"/>
  <c r="V200" i="4"/>
  <c r="S380" i="4" l="1"/>
  <c r="T380" i="4"/>
  <c r="W201" i="4"/>
  <c r="Y201" i="4"/>
  <c r="X201" i="4"/>
  <c r="S381" i="4" l="1"/>
  <c r="T381" i="4"/>
  <c r="V201" i="4"/>
  <c r="S382" i="4" l="1"/>
  <c r="T382" i="4" s="1"/>
  <c r="Y202" i="4"/>
  <c r="W202" i="4"/>
  <c r="X202" i="4"/>
  <c r="S383" i="4" l="1"/>
  <c r="T383" i="4"/>
  <c r="V202" i="4"/>
  <c r="S384" i="4" l="1"/>
  <c r="T384" i="4"/>
  <c r="W203" i="4"/>
  <c r="X203" i="4"/>
  <c r="Y203" i="4"/>
  <c r="S385" i="4" l="1"/>
  <c r="T385" i="4" s="1"/>
  <c r="V203" i="4"/>
  <c r="S386" i="4" l="1"/>
  <c r="T386" i="4" s="1"/>
  <c r="X204" i="4"/>
  <c r="Y204" i="4"/>
  <c r="W204" i="4"/>
  <c r="S387" i="4" l="1"/>
  <c r="T387" i="4"/>
  <c r="V204" i="4"/>
  <c r="S388" i="4" l="1"/>
  <c r="T388" i="4"/>
  <c r="W205" i="4"/>
  <c r="X205" i="4"/>
  <c r="Y205" i="4"/>
  <c r="S389" i="4" l="1"/>
  <c r="T389" i="4"/>
  <c r="V205" i="4"/>
  <c r="S390" i="4" l="1"/>
  <c r="T390" i="4"/>
  <c r="W206" i="4"/>
  <c r="X206" i="4"/>
  <c r="Y206" i="4"/>
  <c r="S391" i="4" l="1"/>
  <c r="T391" i="4" s="1"/>
  <c r="V206" i="4"/>
  <c r="S392" i="4" l="1"/>
  <c r="T392" i="4"/>
  <c r="W207" i="4"/>
  <c r="X207" i="4"/>
  <c r="Y207" i="4"/>
  <c r="S393" i="4" l="1"/>
  <c r="T393" i="4"/>
  <c r="V207" i="4"/>
  <c r="S394" i="4" l="1"/>
  <c r="T394" i="4"/>
  <c r="W208" i="4"/>
  <c r="X208" i="4"/>
  <c r="Y208" i="4"/>
  <c r="S395" i="4" l="1"/>
  <c r="T395" i="4"/>
  <c r="V208" i="4"/>
  <c r="S396" i="4" l="1"/>
  <c r="T396" i="4"/>
  <c r="W209" i="4"/>
  <c r="Y209" i="4"/>
  <c r="X209" i="4"/>
  <c r="S397" i="4" l="1"/>
  <c r="T397" i="4"/>
  <c r="V209" i="4"/>
  <c r="S398" i="4" l="1"/>
  <c r="T398" i="4"/>
  <c r="W210" i="4"/>
  <c r="Y210" i="4"/>
  <c r="X210" i="4"/>
  <c r="S399" i="4" l="1"/>
  <c r="T399" i="4"/>
  <c r="V210" i="4"/>
  <c r="S400" i="4" l="1"/>
  <c r="T400" i="4"/>
  <c r="Y211" i="4"/>
  <c r="X211" i="4"/>
  <c r="W211" i="4"/>
  <c r="S401" i="4" l="1"/>
  <c r="T401" i="4" s="1"/>
  <c r="V211" i="4"/>
  <c r="S402" i="4" l="1"/>
  <c r="T402" i="4" s="1"/>
  <c r="W212" i="4"/>
  <c r="X212" i="4"/>
  <c r="Y212" i="4"/>
  <c r="S403" i="4" l="1"/>
  <c r="T403" i="4"/>
  <c r="V212" i="4"/>
  <c r="S404" i="4" l="1"/>
  <c r="T404" i="4"/>
  <c r="X213" i="4"/>
  <c r="Y213" i="4"/>
  <c r="W213" i="4"/>
  <c r="S405" i="4" l="1"/>
  <c r="T405" i="4"/>
  <c r="V213" i="4"/>
  <c r="S406" i="4" l="1"/>
  <c r="T406" i="4"/>
  <c r="X214" i="4"/>
  <c r="Y214" i="4"/>
  <c r="W214" i="4"/>
  <c r="S407" i="4" l="1"/>
  <c r="T407" i="4" s="1"/>
  <c r="V214" i="4"/>
  <c r="S408" i="4" l="1"/>
  <c r="T408" i="4" s="1"/>
  <c r="W215" i="4"/>
  <c r="X215" i="4"/>
  <c r="Y215" i="4"/>
  <c r="S409" i="4" l="1"/>
  <c r="T409" i="4" s="1"/>
  <c r="V215" i="4"/>
  <c r="S410" i="4" l="1"/>
  <c r="T410" i="4"/>
  <c r="Y216" i="4"/>
  <c r="W216" i="4"/>
  <c r="X216" i="4"/>
  <c r="S411" i="4" l="1"/>
  <c r="T411" i="4" s="1"/>
  <c r="V216" i="4"/>
  <c r="Y217" i="4" l="1"/>
  <c r="W217" i="4"/>
  <c r="X217" i="4"/>
  <c r="V217" i="4" l="1"/>
  <c r="Y218" i="4" l="1"/>
  <c r="X218" i="4"/>
  <c r="W218" i="4"/>
  <c r="V218" i="4" l="1"/>
  <c r="X219" i="4" l="1"/>
  <c r="Y219" i="4"/>
  <c r="W219" i="4"/>
  <c r="V219" i="4" l="1"/>
  <c r="X220" i="4" l="1"/>
  <c r="W220" i="4"/>
  <c r="Y220" i="4"/>
  <c r="V220" i="4" l="1"/>
  <c r="Y221" i="4" l="1"/>
  <c r="W221" i="4"/>
  <c r="X221" i="4"/>
  <c r="V221" i="4" l="1"/>
  <c r="W222" i="4" l="1"/>
  <c r="X222" i="4"/>
  <c r="Y222" i="4"/>
  <c r="V222" i="4" l="1"/>
  <c r="Y223" i="4" l="1"/>
  <c r="W223" i="4"/>
  <c r="X223" i="4"/>
  <c r="V223" i="4" l="1"/>
  <c r="Y224" i="4" l="1"/>
  <c r="W224" i="4"/>
  <c r="X224" i="4"/>
  <c r="V224" i="4" l="1"/>
  <c r="W225" i="4" l="1"/>
  <c r="Y225" i="4"/>
  <c r="X225" i="4"/>
  <c r="V225" i="4" l="1"/>
  <c r="W226" i="4" l="1"/>
  <c r="Y226" i="4"/>
  <c r="X226" i="4"/>
  <c r="V226" i="4" l="1"/>
  <c r="W227" i="4" l="1"/>
  <c r="Y227" i="4"/>
  <c r="X227" i="4"/>
  <c r="V227" i="4" l="1"/>
  <c r="Y228" i="4" l="1"/>
  <c r="W228" i="4"/>
  <c r="X228" i="4"/>
  <c r="V228" i="4" l="1"/>
  <c r="W229" i="4" l="1"/>
  <c r="X229" i="4"/>
  <c r="Y229" i="4"/>
  <c r="V229" i="4" l="1"/>
  <c r="X230" i="4" l="1"/>
  <c r="W230" i="4"/>
  <c r="Y230" i="4"/>
  <c r="V230" i="4" l="1"/>
  <c r="W231" i="4" l="1"/>
  <c r="Y231" i="4"/>
  <c r="X231" i="4"/>
  <c r="V231" i="4" l="1"/>
  <c r="W232" i="4" l="1"/>
  <c r="X232" i="4"/>
  <c r="Y232" i="4"/>
  <c r="V232" i="4" l="1"/>
  <c r="X233" i="4" l="1"/>
  <c r="Y233" i="4"/>
  <c r="W233" i="4"/>
  <c r="V233" i="4" l="1"/>
  <c r="W234" i="4" l="1"/>
  <c r="X234" i="4"/>
  <c r="Y234" i="4"/>
  <c r="V234" i="4" l="1"/>
  <c r="Y235" i="4" l="1"/>
  <c r="X235" i="4"/>
  <c r="W235" i="4"/>
  <c r="V235" i="4" l="1"/>
  <c r="W236" i="4" l="1"/>
  <c r="X236" i="4"/>
  <c r="Y236" i="4"/>
  <c r="V236" i="4" l="1"/>
  <c r="X237" i="4" l="1"/>
  <c r="W237" i="4"/>
  <c r="Y237" i="4"/>
  <c r="V237" i="4" l="1"/>
  <c r="X238" i="4" l="1"/>
  <c r="W238" i="4"/>
  <c r="Y238" i="4"/>
  <c r="V238" i="4" l="1"/>
  <c r="W239" i="4" l="1"/>
  <c r="X239" i="4"/>
  <c r="Y239" i="4"/>
  <c r="V239" i="4" l="1"/>
  <c r="Y240" i="4" l="1"/>
  <c r="X240" i="4"/>
  <c r="W240" i="4"/>
  <c r="V240" i="4" l="1"/>
  <c r="Y241" i="4" l="1"/>
  <c r="X241" i="4"/>
  <c r="W241" i="4"/>
  <c r="V241" i="4" l="1"/>
  <c r="Y242" i="4" l="1"/>
  <c r="W242" i="4"/>
  <c r="X242" i="4"/>
  <c r="V242" i="4" l="1"/>
  <c r="V243" i="4" l="1"/>
  <c r="Y243" i="4"/>
  <c r="X243" i="4"/>
  <c r="W243" i="4"/>
  <c r="X244" i="4" l="1"/>
  <c r="Y244" i="4"/>
  <c r="W244" i="4"/>
  <c r="V244" i="4" l="1"/>
  <c r="W245" i="4" l="1"/>
  <c r="X245" i="4"/>
  <c r="Y245" i="4"/>
  <c r="V245" i="4" l="1"/>
  <c r="X246" i="4" l="1"/>
  <c r="W246" i="4"/>
  <c r="Y246" i="4"/>
  <c r="V246" i="4" l="1"/>
  <c r="W247" i="4" l="1"/>
  <c r="X247" i="4"/>
  <c r="Y247" i="4"/>
  <c r="V247" i="4" l="1"/>
  <c r="X248" i="4" l="1"/>
  <c r="Y248" i="4"/>
  <c r="W248" i="4"/>
  <c r="V248" i="4" l="1"/>
  <c r="Y249" i="4" l="1"/>
  <c r="X249" i="4"/>
  <c r="W249" i="4"/>
  <c r="V249" i="4" l="1"/>
  <c r="V250" i="4" l="1"/>
  <c r="W250" i="4"/>
  <c r="X250" i="4"/>
  <c r="Y250" i="4"/>
  <c r="V251" i="4" l="1"/>
  <c r="Y251" i="4"/>
  <c r="W251" i="4"/>
  <c r="X251" i="4"/>
  <c r="Y252" i="4" l="1"/>
  <c r="W252" i="4"/>
  <c r="X252" i="4"/>
  <c r="V252" i="4" l="1"/>
  <c r="X253" i="4" l="1"/>
  <c r="W253" i="4"/>
  <c r="Y253" i="4"/>
  <c r="V253" i="4" l="1"/>
  <c r="X254" i="4" l="1"/>
  <c r="Y254" i="4"/>
  <c r="W254" i="4"/>
  <c r="V254" i="4" l="1"/>
  <c r="Y255" i="4" l="1"/>
  <c r="X255" i="4"/>
  <c r="W255" i="4"/>
  <c r="V255" i="4" l="1"/>
  <c r="X256" i="4" l="1"/>
  <c r="Y256" i="4"/>
  <c r="W256" i="4"/>
  <c r="V256" i="4" l="1"/>
  <c r="X257" i="4" l="1"/>
  <c r="W257" i="4"/>
  <c r="Y257" i="4"/>
  <c r="V257" i="4" l="1"/>
  <c r="X258" i="4" l="1"/>
  <c r="W258" i="4"/>
  <c r="Y258" i="4"/>
  <c r="V258" i="4" l="1"/>
  <c r="W259" i="4" l="1"/>
  <c r="X259" i="4"/>
  <c r="Y259" i="4"/>
  <c r="V259" i="4" l="1"/>
  <c r="Y260" i="4" l="1"/>
  <c r="W260" i="4"/>
  <c r="X260" i="4"/>
  <c r="V260" i="4" l="1"/>
  <c r="X261" i="4" l="1"/>
  <c r="Y261" i="4"/>
  <c r="W261" i="4"/>
  <c r="V261" i="4" l="1"/>
  <c r="Y262" i="4" l="1"/>
  <c r="X262" i="4"/>
  <c r="W262" i="4"/>
  <c r="V262" i="4" l="1"/>
  <c r="Y263" i="4" l="1"/>
  <c r="X263" i="4"/>
  <c r="W263" i="4"/>
  <c r="V263" i="4" l="1"/>
  <c r="Y264" i="4" l="1"/>
  <c r="W264" i="4"/>
  <c r="X264" i="4"/>
  <c r="V264" i="4" l="1"/>
  <c r="W265" i="4" l="1"/>
  <c r="Y265" i="4"/>
  <c r="X265" i="4"/>
  <c r="V265" i="4" l="1"/>
  <c r="X266" i="4" l="1"/>
  <c r="Y266" i="4"/>
  <c r="W266" i="4"/>
  <c r="V266" i="4" l="1"/>
  <c r="V267" i="4" l="1"/>
  <c r="W267" i="4"/>
  <c r="Y267" i="4"/>
  <c r="X267" i="4"/>
  <c r="W268" i="4" l="1"/>
  <c r="X268" i="4"/>
  <c r="Y268" i="4"/>
  <c r="V268" i="4" l="1"/>
  <c r="V269" i="4" l="1"/>
  <c r="Y269" i="4"/>
  <c r="W269" i="4"/>
  <c r="X269" i="4"/>
  <c r="X270" i="4" l="1"/>
  <c r="Y270" i="4"/>
  <c r="W270" i="4"/>
  <c r="V270" i="4" l="1"/>
  <c r="X271" i="4" l="1"/>
  <c r="Y271" i="4"/>
  <c r="W271" i="4"/>
  <c r="V271" i="4" l="1"/>
  <c r="Y272" i="4" l="1"/>
  <c r="W272" i="4"/>
  <c r="X272" i="4"/>
  <c r="V272" i="4" l="1"/>
  <c r="W273" i="4" l="1"/>
  <c r="X273" i="4"/>
  <c r="Y273" i="4"/>
  <c r="V273" i="4" l="1"/>
  <c r="X274" i="4" l="1"/>
  <c r="Y274" i="4"/>
  <c r="W274" i="4"/>
  <c r="V274" i="4" l="1"/>
  <c r="X275" i="4" l="1"/>
  <c r="Y275" i="4"/>
  <c r="W275" i="4"/>
  <c r="V275" i="4" l="1"/>
  <c r="Y276" i="4" l="1"/>
  <c r="W276" i="4"/>
  <c r="X276" i="4"/>
  <c r="V276" i="4" l="1"/>
  <c r="W277" i="4" l="1"/>
  <c r="X277" i="4"/>
  <c r="Y277" i="4"/>
  <c r="V277" i="4" l="1"/>
  <c r="Y278" i="4" l="1"/>
  <c r="W278" i="4"/>
  <c r="X278" i="4"/>
  <c r="V278" i="4" l="1"/>
  <c r="W279" i="4" l="1"/>
  <c r="Y279" i="4"/>
  <c r="X279" i="4"/>
  <c r="V279" i="4" l="1"/>
  <c r="W280" i="4" l="1"/>
  <c r="Y280" i="4"/>
  <c r="X280" i="4"/>
  <c r="V280" i="4" l="1"/>
  <c r="Y281" i="4" l="1"/>
  <c r="W281" i="4"/>
  <c r="X281" i="4"/>
  <c r="V281" i="4" l="1"/>
  <c r="Y282" i="4" l="1"/>
  <c r="W282" i="4"/>
  <c r="X282" i="4"/>
  <c r="V282" i="4" l="1"/>
  <c r="Y283" i="4" l="1"/>
  <c r="X283" i="4"/>
  <c r="W283" i="4"/>
  <c r="V283" i="4" l="1"/>
  <c r="Y284" i="4" l="1"/>
  <c r="W284" i="4"/>
  <c r="X284" i="4"/>
  <c r="V284" i="4" l="1"/>
  <c r="X285" i="4" l="1"/>
  <c r="W285" i="4"/>
  <c r="Y285" i="4"/>
  <c r="V285" i="4" l="1"/>
  <c r="W286" i="4" l="1"/>
  <c r="Y286" i="4"/>
  <c r="X286" i="4"/>
  <c r="V286" i="4" l="1"/>
  <c r="Y287" i="4" l="1"/>
  <c r="W287" i="4"/>
  <c r="X287" i="4"/>
  <c r="V287" i="4" l="1"/>
  <c r="V288" i="4" l="1"/>
  <c r="Y288" i="4"/>
  <c r="X288" i="4"/>
  <c r="W288" i="4"/>
  <c r="Y289" i="4" l="1"/>
  <c r="X289" i="4"/>
  <c r="W289" i="4"/>
  <c r="V289" i="4" l="1"/>
  <c r="X290" i="4" l="1"/>
  <c r="W290" i="4"/>
  <c r="Y290" i="4"/>
  <c r="V290" i="4" l="1"/>
  <c r="X291" i="4" l="1"/>
  <c r="Y291" i="4"/>
  <c r="W291" i="4"/>
  <c r="V291" i="4" l="1"/>
  <c r="Y292" i="4" l="1"/>
  <c r="W292" i="4"/>
  <c r="X292" i="4"/>
  <c r="V292" i="4" l="1"/>
  <c r="Y293" i="4" l="1"/>
  <c r="X293" i="4"/>
  <c r="W293" i="4"/>
  <c r="V293" i="4" l="1"/>
  <c r="Y294" i="4" l="1"/>
  <c r="X294" i="4"/>
  <c r="W294" i="4"/>
  <c r="V294" i="4" l="1"/>
  <c r="W295" i="4" l="1"/>
  <c r="X295" i="4"/>
  <c r="Y295" i="4"/>
  <c r="V295" i="4" l="1"/>
  <c r="W296" i="4" l="1"/>
  <c r="X296" i="4"/>
  <c r="Y296" i="4"/>
  <c r="V296" i="4" l="1"/>
  <c r="X297" i="4" l="1"/>
  <c r="Y297" i="4"/>
  <c r="W297" i="4"/>
  <c r="V297" i="4" l="1"/>
  <c r="Y298" i="4" l="1"/>
  <c r="W298" i="4"/>
  <c r="X298" i="4"/>
  <c r="V298" i="4" l="1"/>
  <c r="W299" i="4" l="1"/>
  <c r="X299" i="4"/>
  <c r="Y299" i="4"/>
  <c r="V299" i="4" l="1"/>
  <c r="Y300" i="4" l="1"/>
  <c r="W300" i="4"/>
  <c r="X300" i="4"/>
  <c r="V300" i="4" l="1"/>
  <c r="Y301" i="4" l="1"/>
  <c r="X301" i="4"/>
  <c r="W301" i="4"/>
  <c r="V301" i="4" l="1"/>
  <c r="X302" i="4" l="1"/>
  <c r="Y302" i="4"/>
  <c r="W302" i="4"/>
  <c r="V302" i="4" l="1"/>
  <c r="Y303" i="4" l="1"/>
  <c r="X303" i="4"/>
  <c r="W303" i="4"/>
  <c r="V303" i="4" l="1"/>
  <c r="W304" i="4" l="1"/>
  <c r="X304" i="4"/>
  <c r="Y304" i="4"/>
  <c r="V304" i="4" l="1"/>
  <c r="W305" i="4" l="1"/>
  <c r="Y305" i="4"/>
  <c r="X305" i="4"/>
  <c r="V305" i="4" l="1"/>
  <c r="W306" i="4" l="1"/>
  <c r="X306" i="4"/>
  <c r="Y306" i="4"/>
  <c r="V306" i="4" l="1"/>
  <c r="W307" i="4" l="1"/>
  <c r="X307" i="4"/>
  <c r="Y307" i="4"/>
  <c r="V307" i="4" l="1"/>
  <c r="X308" i="4" l="1"/>
  <c r="W308" i="4"/>
  <c r="Y308" i="4"/>
  <c r="V308" i="4" l="1"/>
  <c r="W309" i="4" l="1"/>
  <c r="Y309" i="4"/>
  <c r="X309" i="4"/>
  <c r="V309" i="4" l="1"/>
  <c r="W310" i="4" l="1"/>
  <c r="Y310" i="4"/>
  <c r="X310" i="4"/>
  <c r="V310" i="4" l="1"/>
  <c r="W311" i="4" l="1"/>
  <c r="Y311" i="4"/>
  <c r="X311" i="4"/>
  <c r="V311" i="4" l="1"/>
  <c r="V312" i="4" l="1"/>
  <c r="Y312" i="4"/>
  <c r="X312" i="4"/>
  <c r="W312" i="4"/>
  <c r="X313" i="4" l="1"/>
  <c r="Y313" i="4"/>
  <c r="W313" i="4"/>
  <c r="V313" i="4" l="1"/>
  <c r="Y314" i="4" l="1"/>
  <c r="W314" i="4"/>
  <c r="X314" i="4"/>
  <c r="V314" i="4" l="1"/>
  <c r="W315" i="4" l="1"/>
  <c r="X315" i="4"/>
  <c r="Y315" i="4"/>
  <c r="V315" i="4" l="1"/>
  <c r="X316" i="4" l="1"/>
  <c r="Y316" i="4"/>
  <c r="W316" i="4"/>
  <c r="V316" i="4" l="1"/>
  <c r="W317" i="4" l="1"/>
  <c r="Y317" i="4"/>
  <c r="X317" i="4"/>
  <c r="V317" i="4" l="1"/>
  <c r="W318" i="4" l="1"/>
  <c r="Y318" i="4"/>
  <c r="X318" i="4"/>
  <c r="V318" i="4" l="1"/>
  <c r="X319" i="4" l="1"/>
  <c r="Y319" i="4"/>
  <c r="W319" i="4"/>
  <c r="V319" i="4" l="1"/>
  <c r="V320" i="4" l="1"/>
  <c r="Y320" i="4"/>
  <c r="X320" i="4"/>
  <c r="W320" i="4"/>
  <c r="V321" i="4" l="1"/>
  <c r="X321" i="4"/>
  <c r="Y321" i="4"/>
  <c r="W321" i="4"/>
  <c r="W322" i="4" l="1"/>
  <c r="X322" i="4"/>
  <c r="Y322" i="4"/>
  <c r="V322" i="4" l="1"/>
  <c r="Y323" i="4" l="1"/>
  <c r="W323" i="4"/>
  <c r="X323" i="4"/>
  <c r="V323" i="4" l="1"/>
  <c r="Y324" i="4" l="1"/>
  <c r="W324" i="4"/>
  <c r="X324" i="4"/>
  <c r="V324" i="4" l="1"/>
  <c r="W325" i="4" l="1"/>
  <c r="X325" i="4"/>
  <c r="Y325" i="4"/>
  <c r="V325" i="4" l="1"/>
  <c r="V326" i="4" l="1"/>
  <c r="Y326" i="4"/>
  <c r="W326" i="4"/>
  <c r="X326" i="4"/>
  <c r="X327" i="4" l="1"/>
  <c r="W327" i="4"/>
  <c r="Y327" i="4"/>
  <c r="V327" i="4" l="1"/>
  <c r="Y328" i="4" l="1"/>
  <c r="X328" i="4"/>
  <c r="W328" i="4"/>
  <c r="V328" i="4" l="1"/>
  <c r="V329" i="4" l="1"/>
  <c r="Y329" i="4"/>
  <c r="W329" i="4"/>
  <c r="X329" i="4"/>
  <c r="V330" i="4" l="1"/>
  <c r="X330" i="4"/>
  <c r="Y330" i="4"/>
  <c r="W330" i="4"/>
  <c r="V331" i="4" l="1"/>
  <c r="X331" i="4"/>
  <c r="W331" i="4"/>
  <c r="Y331" i="4"/>
  <c r="V332" i="4" l="1"/>
  <c r="Y332" i="4"/>
  <c r="W332" i="4"/>
  <c r="X332" i="4"/>
  <c r="V333" i="4" l="1"/>
  <c r="X333" i="4"/>
  <c r="W333" i="4"/>
  <c r="Y333" i="4"/>
  <c r="V334" i="4" l="1"/>
  <c r="X334" i="4"/>
  <c r="Y334" i="4"/>
  <c r="W334" i="4"/>
  <c r="V335" i="4" l="1"/>
  <c r="W335" i="4"/>
  <c r="Y335" i="4"/>
  <c r="X335" i="4"/>
  <c r="V336" i="4" l="1"/>
  <c r="Y336" i="4"/>
  <c r="W336" i="4"/>
  <c r="X336" i="4"/>
  <c r="V337" i="4" l="1"/>
  <c r="W337" i="4"/>
  <c r="Y337" i="4"/>
  <c r="X337" i="4"/>
  <c r="V338" i="4" l="1"/>
  <c r="X338" i="4"/>
  <c r="Y338" i="4"/>
  <c r="W338" i="4"/>
  <c r="V339" i="4" l="1"/>
  <c r="X339" i="4"/>
  <c r="Y339" i="4"/>
  <c r="W339" i="4"/>
  <c r="V340" i="4" l="1"/>
  <c r="Y340" i="4"/>
  <c r="X340" i="4"/>
  <c r="W340" i="4"/>
  <c r="V341" i="4" l="1"/>
  <c r="W341" i="4"/>
  <c r="X341" i="4"/>
  <c r="Y341" i="4"/>
  <c r="V342" i="4" l="1"/>
  <c r="Y342" i="4"/>
  <c r="W342" i="4"/>
  <c r="X342" i="4"/>
  <c r="V343" i="4" l="1"/>
  <c r="Y343" i="4"/>
  <c r="W343" i="4"/>
  <c r="X343" i="4"/>
  <c r="V344" i="4" l="1"/>
  <c r="W344" i="4"/>
  <c r="X344" i="4"/>
  <c r="Y344" i="4"/>
  <c r="V345" i="4" l="1"/>
  <c r="X345" i="4"/>
  <c r="Y345" i="4"/>
  <c r="W345" i="4"/>
  <c r="V346" i="4" l="1"/>
  <c r="X346" i="4"/>
  <c r="W346" i="4"/>
  <c r="Y346" i="4"/>
  <c r="V347" i="4" l="1"/>
  <c r="X347" i="4"/>
  <c r="W347" i="4"/>
  <c r="Y347" i="4"/>
  <c r="V348" i="4" l="1"/>
  <c r="W348" i="4"/>
  <c r="X348" i="4"/>
  <c r="Y348" i="4"/>
  <c r="V349" i="4" l="1"/>
  <c r="W349" i="4"/>
  <c r="X349" i="4"/>
  <c r="Y349" i="4"/>
  <c r="V350" i="4" l="1"/>
  <c r="X350" i="4"/>
  <c r="W350" i="4"/>
  <c r="Y350" i="4"/>
  <c r="V351" i="4" l="1"/>
  <c r="X351" i="4"/>
  <c r="W351" i="4"/>
  <c r="Y351" i="4"/>
  <c r="V352" i="4" l="1"/>
  <c r="W352" i="4"/>
  <c r="X352" i="4"/>
  <c r="Y352" i="4"/>
  <c r="V353" i="4" l="1"/>
  <c r="Y353" i="4"/>
  <c r="W353" i="4"/>
  <c r="X353" i="4"/>
  <c r="V354" i="4" l="1"/>
  <c r="Y354" i="4"/>
  <c r="X354" i="4"/>
  <c r="W354" i="4"/>
  <c r="V355" i="4" l="1"/>
  <c r="Y355" i="4"/>
  <c r="X355" i="4"/>
  <c r="W355" i="4"/>
  <c r="V356" i="4" l="1"/>
  <c r="Y356" i="4"/>
  <c r="W356" i="4"/>
  <c r="X356" i="4"/>
  <c r="V357" i="4" l="1"/>
  <c r="W357" i="4"/>
  <c r="Y357" i="4"/>
  <c r="X357" i="4"/>
  <c r="V358" i="4" l="1"/>
  <c r="W358" i="4"/>
  <c r="Y358" i="4"/>
  <c r="X358" i="4"/>
  <c r="V359" i="4" l="1"/>
  <c r="W359" i="4"/>
  <c r="Y359" i="4"/>
  <c r="X359" i="4"/>
  <c r="V360" i="4" l="1"/>
  <c r="Y360" i="4"/>
  <c r="X360" i="4"/>
  <c r="W360" i="4"/>
  <c r="V361" i="4" l="1"/>
  <c r="Y361" i="4"/>
  <c r="X361" i="4"/>
  <c r="W361" i="4"/>
  <c r="V362" i="4" l="1"/>
  <c r="W362" i="4"/>
  <c r="Y362" i="4"/>
  <c r="X362" i="4"/>
  <c r="V363" i="4" l="1"/>
  <c r="Y363" i="4"/>
  <c r="X363" i="4"/>
  <c r="W363" i="4"/>
  <c r="V364" i="4" l="1"/>
  <c r="X364" i="4"/>
  <c r="Y364" i="4"/>
  <c r="W364" i="4"/>
  <c r="V365" i="4" l="1"/>
  <c r="Y365" i="4"/>
  <c r="W365" i="4"/>
  <c r="X365" i="4"/>
  <c r="V366" i="4" l="1"/>
  <c r="W366" i="4"/>
  <c r="X366" i="4"/>
  <c r="Y366" i="4"/>
  <c r="V367" i="4" l="1"/>
  <c r="X367" i="4"/>
  <c r="W367" i="4"/>
  <c r="Y367" i="4"/>
  <c r="V368" i="4" l="1"/>
  <c r="X368" i="4"/>
  <c r="Y368" i="4"/>
  <c r="W368" i="4"/>
  <c r="V369" i="4" l="1"/>
  <c r="W369" i="4"/>
  <c r="Y369" i="4"/>
  <c r="X369" i="4"/>
  <c r="V370" i="4" l="1"/>
  <c r="X370" i="4"/>
  <c r="W370" i="4"/>
  <c r="Y370" i="4"/>
  <c r="V371" i="4" l="1"/>
  <c r="X371" i="4"/>
  <c r="Y371" i="4"/>
  <c r="W371" i="4"/>
  <c r="V372" i="4" l="1"/>
  <c r="X372" i="4"/>
  <c r="W372" i="4"/>
  <c r="Y372" i="4"/>
  <c r="V373" i="4" l="1"/>
  <c r="W373" i="4"/>
  <c r="Y373" i="4"/>
  <c r="X373" i="4"/>
  <c r="V374" i="4" l="1"/>
  <c r="W374" i="4"/>
  <c r="Y374" i="4"/>
  <c r="X374" i="4"/>
  <c r="V375" i="4" l="1"/>
  <c r="W375" i="4"/>
  <c r="Y375" i="4"/>
  <c r="X375" i="4"/>
  <c r="V376" i="4" l="1"/>
  <c r="X376" i="4"/>
  <c r="W376" i="4"/>
  <c r="Y376" i="4"/>
  <c r="V377" i="4" l="1"/>
  <c r="W377" i="4"/>
  <c r="X377" i="4"/>
  <c r="Y377" i="4"/>
  <c r="V378" i="4" l="1"/>
  <c r="X378" i="4"/>
  <c r="Y378" i="4"/>
  <c r="W378" i="4"/>
  <c r="V379" i="4" l="1"/>
  <c r="Y379" i="4"/>
  <c r="W379" i="4"/>
  <c r="X379" i="4"/>
  <c r="V380" i="4" l="1"/>
  <c r="W380" i="4"/>
  <c r="X380" i="4"/>
  <c r="Y380" i="4"/>
  <c r="V381" i="4" l="1"/>
  <c r="W381" i="4"/>
  <c r="Y381" i="4"/>
  <c r="X381" i="4"/>
  <c r="V382" i="4" l="1"/>
  <c r="Y382" i="4"/>
  <c r="X382" i="4"/>
  <c r="W382" i="4"/>
  <c r="V383" i="4" l="1"/>
  <c r="Y383" i="4"/>
  <c r="X383" i="4"/>
  <c r="W383" i="4"/>
  <c r="V384" i="4" l="1"/>
  <c r="Y384" i="4"/>
  <c r="X384" i="4"/>
  <c r="W384" i="4"/>
  <c r="V385" i="4" l="1"/>
  <c r="Y385" i="4"/>
  <c r="W385" i="4"/>
  <c r="X385" i="4"/>
  <c r="V386" i="4" l="1"/>
  <c r="Y386" i="4"/>
  <c r="X386" i="4"/>
  <c r="W386" i="4"/>
  <c r="V387" i="4" l="1"/>
  <c r="W387" i="4"/>
  <c r="X387" i="4"/>
  <c r="Y387" i="4"/>
  <c r="V388" i="4" l="1"/>
  <c r="Y388" i="4"/>
  <c r="W388" i="4"/>
  <c r="X388" i="4"/>
  <c r="V389" i="4" l="1"/>
  <c r="Y389" i="4"/>
  <c r="X389" i="4"/>
  <c r="W389" i="4"/>
  <c r="V390" i="4" l="1"/>
  <c r="X390" i="4"/>
  <c r="Y390" i="4"/>
  <c r="W390" i="4"/>
  <c r="V391" i="4" l="1"/>
  <c r="Y391" i="4"/>
  <c r="W391" i="4"/>
  <c r="X391" i="4"/>
  <c r="V392" i="4" l="1"/>
  <c r="Y392" i="4"/>
  <c r="X392" i="4"/>
  <c r="W392" i="4"/>
  <c r="Y393" i="4" l="1"/>
  <c r="X393" i="4"/>
  <c r="W393" i="4"/>
  <c r="V393" i="4" l="1"/>
  <c r="V394" i="4" l="1"/>
  <c r="X394" i="4"/>
  <c r="Y394" i="4"/>
  <c r="W394" i="4"/>
  <c r="V395" i="4" l="1"/>
  <c r="Y395" i="4"/>
  <c r="X395" i="4"/>
  <c r="W395" i="4"/>
  <c r="V396" i="4" l="1"/>
  <c r="W396" i="4"/>
  <c r="Y396" i="4"/>
  <c r="X396" i="4"/>
  <c r="V397" i="4" l="1"/>
  <c r="Y397" i="4"/>
  <c r="W397" i="4"/>
  <c r="X397" i="4"/>
  <c r="V398" i="4" l="1"/>
  <c r="W398" i="4"/>
  <c r="X398" i="4"/>
  <c r="Y398" i="4"/>
  <c r="V399" i="4" l="1"/>
  <c r="X399" i="4"/>
  <c r="Y399" i="4"/>
  <c r="W399" i="4"/>
  <c r="V400" i="4" l="1"/>
  <c r="W400" i="4"/>
  <c r="X400" i="4"/>
  <c r="Y400" i="4"/>
  <c r="V401" i="4" l="1"/>
  <c r="X401" i="4"/>
  <c r="Y401" i="4"/>
  <c r="W401" i="4"/>
  <c r="V402" i="4" l="1"/>
  <c r="X402" i="4"/>
  <c r="W402" i="4"/>
  <c r="Y402" i="4"/>
  <c r="V403" i="4" l="1"/>
  <c r="Y403" i="4"/>
  <c r="X403" i="4"/>
  <c r="W403" i="4"/>
  <c r="V404" i="4" l="1"/>
  <c r="W404" i="4"/>
  <c r="Y404" i="4"/>
  <c r="V405" i="4" l="1"/>
  <c r="W405" i="4"/>
  <c r="Y405" i="4"/>
  <c r="V406" i="4" l="1"/>
  <c r="W406" i="4"/>
  <c r="Y406" i="4"/>
  <c r="V407" i="4" l="1"/>
  <c r="Y407" i="4"/>
  <c r="W407" i="4"/>
  <c r="V408" i="4" l="1"/>
  <c r="W408" i="4"/>
  <c r="Y408" i="4"/>
  <c r="V409" i="4" l="1"/>
  <c r="Y409" i="4"/>
  <c r="W409" i="4"/>
  <c r="R4" i="4" l="1"/>
  <c r="V410" i="4"/>
  <c r="W410" i="4"/>
  <c r="Y410" i="4"/>
  <c r="V411" i="4" l="1"/>
  <c r="I4" i="4" s="1"/>
  <c r="W411" i="4"/>
  <c r="H4" i="4" s="1"/>
  <c r="Y411" i="4"/>
  <c r="P4" i="4"/>
  <c r="L4" i="4"/>
  <c r="O4" i="4" a="1"/>
  <c r="O4" i="4" s="1"/>
  <c r="K4" i="4"/>
  <c r="M4" i="4" l="1"/>
  <c r="N4" i="4"/>
  <c r="Q4" i="4"/>
  <c r="S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<sst xmlns="http://schemas.openxmlformats.org/spreadsheetml/2006/main" count="3787" uniqueCount="603">
  <si>
    <t>COPPIA</t>
  </si>
  <si>
    <t>SEGNALE</t>
  </si>
  <si>
    <t>Trade Totali</t>
  </si>
  <si>
    <t>Trade Vincenti</t>
  </si>
  <si>
    <t>Trade Perdenti</t>
  </si>
  <si>
    <t>Winrate %</t>
  </si>
  <si>
    <t>Aspettativa</t>
  </si>
  <si>
    <t>Guadagno Medio</t>
  </si>
  <si>
    <t>Perdita Media</t>
  </si>
  <si>
    <t>Max DD%</t>
  </si>
  <si>
    <t>Pips Totali</t>
  </si>
  <si>
    <t>Utile Netto %</t>
  </si>
  <si>
    <t>Utile Netto €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</si>
  <si>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</si>
  <si>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</si>
  <si>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</si>
  <si>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</si>
  <si>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</si>
  <si>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</si>
  <si>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</si>
  <si>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</si>
  <si>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</si>
  <si>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</si>
  <si>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</si>
  <si>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</si>
  <si>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</si>
  <si>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</si>
  <si>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</si>
  <si>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</si>
  <si>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</si>
  <si>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</si>
  <si>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</si>
  <si>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</si>
  <si>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</si>
  <si>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</si>
  <si>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</si>
  <si>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</si>
  <si>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</si>
  <si>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</si>
  <si>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</si>
  <si>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</si>
  <si>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</si>
  <si>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</si>
  <si>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</si>
  <si>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</si>
  <si>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</si>
  <si>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</si>
  <si>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</si>
  <si>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</si>
  <si>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</si>
  <si>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</si>
  <si>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</si>
  <si>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</si>
  <si>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</si>
  <si>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</si>
  <si>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</si>
  <si>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</si>
  <si>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</si>
  <si>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</si>
  <si>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</si>
  <si>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</si>
  <si>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</si>
  <si>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</si>
  <si>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</si>
  <si>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</si>
  <si>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</si>
  <si>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</si>
  <si>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</si>
  <si>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</si>
  <si>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</si>
  <si>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</si>
  <si>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</si>
  <si>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</si>
  <si>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</si>
  <si>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</si>
  <si>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</si>
  <si>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</si>
  <si>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</si>
  <si>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</si>
  <si>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</si>
  <si>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</si>
  <si>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</si>
  <si>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</si>
  <si>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</si>
  <si>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</si>
  <si>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</si>
  <si>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</si>
  <si>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</si>
  <si>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</si>
  <si>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</si>
  <si>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</si>
  <si>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</si>
  <si>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</si>
  <si>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</si>
  <si>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</si>
  <si>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</si>
  <si>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</si>
  <si>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</si>
  <si>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</si>
  <si>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</si>
  <si>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</si>
  <si>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</si>
  <si>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</si>
  <si>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</si>
  <si>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</si>
  <si>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</si>
  <si>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</si>
  <si>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</si>
  <si>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</si>
  <si>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</si>
  <si>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</si>
  <si>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</si>
  <si>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</si>
  <si>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</si>
  <si>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</si>
  <si>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</si>
  <si>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</si>
  <si>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</si>
  <si>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</si>
  <si>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</si>
  <si>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</si>
  <si>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</si>
  <si>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</si>
  <si>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</si>
  <si>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</si>
  <si>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</si>
  <si>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</si>
  <si>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</si>
  <si>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</si>
  <si>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</si>
  <si>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</si>
  <si>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</si>
  <si>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</si>
  <si>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</si>
  <si>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</si>
  <si>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</si>
  <si>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</si>
  <si>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</si>
  <si>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</si>
  <si>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</si>
  <si>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</si>
  <si>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</si>
  <si>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</si>
  <si>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</si>
  <si>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</si>
  <si>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</si>
  <si>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</si>
  <si>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</si>
  <si>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</si>
  <si>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</si>
  <si>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</si>
  <si>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</si>
  <si>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</si>
  <si>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</si>
  <si>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</si>
  <si>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</si>
  <si>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</si>
  <si>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</si>
  <si>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</si>
  <si>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</si>
  <si>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</si>
  <si>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</si>
  <si>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</si>
  <si>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</si>
  <si>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</si>
  <si>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</si>
  <si>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</si>
  <si>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</si>
  <si>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</si>
  <si>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</si>
  <si>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</si>
  <si>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</si>
  <si>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</si>
  <si>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</si>
  <si>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</si>
  <si>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</si>
  <si>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</si>
  <si>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</si>
  <si>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</si>
  <si>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</si>
  <si>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</si>
  <si>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</si>
  <si>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</si>
  <si>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</si>
  <si>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</si>
  <si>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</si>
  <si>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</si>
  <si>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</si>
  <si>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</si>
  <si>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</si>
  <si>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</si>
  <si>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</si>
  <si>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</si>
  <si>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</si>
  <si>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</si>
  <si>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</si>
  <si>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</si>
  <si>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</si>
  <si>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</si>
  <si>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</si>
  <si>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</si>
  <si>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</si>
  <si>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</si>
  <si>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</si>
  <si>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</si>
  <si>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</si>
  <si>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</si>
  <si>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</si>
  <si>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</si>
  <si>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</si>
  <si>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</si>
  <si>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</si>
  <si>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</si>
  <si>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</si>
  <si>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</si>
  <si>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</si>
  <si>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</si>
  <si>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</si>
  <si>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</si>
  <si>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</si>
  <si>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</si>
  <si>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</si>
  <si>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</si>
  <si>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</si>
  <si>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</si>
  <si>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</si>
  <si>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</si>
  <si>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</si>
  <si>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</si>
  <si>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</si>
  <si>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</si>
  <si>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</si>
  <si>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</si>
  <si>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</si>
  <si>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</si>
  <si>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</si>
  <si>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</si>
  <si>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</si>
  <si>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</si>
  <si>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</si>
  <si>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</si>
  <si>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</si>
  <si>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</si>
  <si>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</si>
  <si>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</si>
  <si>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</si>
  <si>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</si>
  <si>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</si>
  <si>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</si>
  <si>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</si>
  <si>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</si>
  <si>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</si>
  <si>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</si>
  <si>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</si>
  <si>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</si>
  <si>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</si>
  <si>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</si>
  <si>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</si>
  <si>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</si>
  <si>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</si>
  <si>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</si>
  <si>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</si>
  <si>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</si>
  <si>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</si>
  <si>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</si>
  <si>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</si>
  <si>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</si>
  <si>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</si>
  <si>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</si>
  <si>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</si>
  <si>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</si>
  <si>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</si>
  <si>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</si>
  <si>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</si>
  <si>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</si>
  <si>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</si>
  <si>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</si>
  <si>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</si>
  <si>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</si>
  <si>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</si>
  <si>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</si>
  <si>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</si>
  <si>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</si>
  <si>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</si>
  <si>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</si>
  <si>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</si>
  <si>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</si>
  <si>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</si>
  <si>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</si>
  <si>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</si>
  <si>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</si>
  <si>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</si>
  <si>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</si>
  <si>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</si>
  <si>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</si>
  <si>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</si>
  <si>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</si>
  <si>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</si>
  <si>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</si>
  <si>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</si>
  <si>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</si>
  <si>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</si>
  <si>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</si>
  <si>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</si>
  <si>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</si>
  <si>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</si>
  <si>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</si>
  <si>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</si>
  <si>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</si>
  <si>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</si>
  <si>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</si>
  <si>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</si>
  <si>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</si>
  <si>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</si>
  <si>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</si>
  <si>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</si>
  <si>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</si>
  <si>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</si>
  <si>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</si>
  <si>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</si>
  <si>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</si>
  <si>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</si>
  <si>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</si>
  <si>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</si>
  <si>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</si>
  <si>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</si>
  <si>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</si>
  <si>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</si>
  <si>
    <t>#316</t>
  </si>
  <si>
    <t>#317</t>
  </si>
  <si>
    <t>#318</t>
  </si>
  <si>
    <t>#319</t>
  </si>
  <si>
    <t>#320</t>
  </si>
  <si>
    <t>#321</t>
  </si>
  <si>
    <t>#322</t>
  </si>
  <si>
    <t>#323</t>
  </si>
  <si>
    <t>#324</t>
  </si>
  <si>
    <t>#325</t>
  </si>
  <si>
    <t>#326</t>
  </si>
  <si>
    <t>#327</t>
  </si>
  <si>
    <t>#328</t>
  </si>
  <si>
    <t>#329</t>
  </si>
  <si>
    <t>#330</t>
  </si>
  <si>
    <t>#331</t>
  </si>
  <si>
    <t>#332</t>
  </si>
  <si>
    <t>#333</t>
  </si>
  <si>
    <t>#334</t>
  </si>
  <si>
    <t>#335</t>
  </si>
  <si>
    <t>#336</t>
  </si>
  <si>
    <t>#337</t>
  </si>
  <si>
    <t>#338</t>
  </si>
  <si>
    <t>#339</t>
  </si>
  <si>
    <t>#340</t>
  </si>
  <si>
    <t>#341</t>
  </si>
  <si>
    <t>#342</t>
  </si>
  <si>
    <t>#343</t>
  </si>
  <si>
    <t>#344</t>
  </si>
  <si>
    <t>#345</t>
  </si>
  <si>
    <t>#346</t>
  </si>
  <si>
    <t>#347</t>
  </si>
  <si>
    <t>#348</t>
  </si>
  <si>
    <t>#349</t>
  </si>
  <si>
    <t>#350</t>
  </si>
  <si>
    <t>#351</t>
  </si>
  <si>
    <t>#352</t>
  </si>
  <si>
    <t>#353</t>
  </si>
  <si>
    <t>#354</t>
  </si>
  <si>
    <t>#355</t>
  </si>
  <si>
    <t>#356</t>
  </si>
  <si>
    <t>#357</t>
  </si>
  <si>
    <t>#358</t>
  </si>
  <si>
    <t>#359</t>
  </si>
  <si>
    <t>#360</t>
  </si>
  <si>
    <t>#361</t>
  </si>
  <si>
    <t>#362</t>
  </si>
  <si>
    <t>#363</t>
  </si>
  <si>
    <t>#364</t>
  </si>
  <si>
    <t>#365</t>
  </si>
  <si>
    <t>#366</t>
  </si>
  <si>
    <t>#367</t>
  </si>
  <si>
    <t>#368</t>
  </si>
  <si>
    <t>#369</t>
  </si>
  <si>
    <t>#370</t>
  </si>
  <si>
    <t>#371</t>
  </si>
  <si>
    <t>#372</t>
  </si>
  <si>
    <t>#373</t>
  </si>
  <si>
    <t>#374</t>
  </si>
  <si>
    <t>#375</t>
  </si>
  <si>
    <t>#376</t>
  </si>
  <si>
    <t>#377</t>
  </si>
  <si>
    <t>#378</t>
  </si>
  <si>
    <t>#379</t>
  </si>
  <si>
    <t>#380</t>
  </si>
  <si>
    <t>#381</t>
  </si>
  <si>
    <t>#382</t>
  </si>
  <si>
    <t>#383</t>
  </si>
  <si>
    <t>#384</t>
  </si>
  <si>
    <t>#385</t>
  </si>
  <si>
    <t>#386</t>
  </si>
  <si>
    <t>#387</t>
  </si>
  <si>
    <t>#388</t>
  </si>
  <si>
    <t>#389</t>
  </si>
  <si>
    <t>#390</t>
  </si>
  <si>
    <t>#391</t>
  </si>
  <si>
    <t>#392</t>
  </si>
  <si>
    <t>#393</t>
  </si>
  <si>
    <t>#394</t>
  </si>
  <si>
    <t>#395</t>
  </si>
  <si>
    <t>#396</t>
  </si>
  <si>
    <t>#397</t>
  </si>
  <si>
    <t>#398</t>
  </si>
  <si>
    <t>#399</t>
  </si>
  <si>
    <t>#400</t>
  </si>
  <si>
    <t>#401</t>
  </si>
  <si>
    <t>#402</t>
  </si>
  <si>
    <t>#403</t>
  </si>
  <si>
    <t>#404</t>
  </si>
  <si>
    <t>#405</t>
  </si>
  <si>
    <t>#406</t>
  </si>
  <si>
    <t>#407</t>
  </si>
  <si>
    <t>#408</t>
  </si>
  <si>
    <t>#409</t>
  </si>
  <si>
    <t>#410</t>
  </si>
  <si>
    <t>#411</t>
  </si>
  <si>
    <t>#412</t>
  </si>
  <si>
    <t>#413</t>
  </si>
  <si>
    <t>#414</t>
  </si>
  <si>
    <t>#415</t>
  </si>
  <si>
    <t>#416</t>
  </si>
  <si>
    <t>#417</t>
  </si>
  <si>
    <t>#418</t>
  </si>
  <si>
    <t>#419</t>
  </si>
  <si>
    <t>#420</t>
  </si>
  <si>
    <t>#421</t>
  </si>
  <si>
    <t>#422</t>
  </si>
  <si>
    <t>#423</t>
  </si>
  <si>
    <t>#424</t>
  </si>
  <si>
    <t>#425</t>
  </si>
  <si>
    <t>#426</t>
  </si>
  <si>
    <t>#427</t>
  </si>
  <si>
    <t>#428</t>
  </si>
  <si>
    <t>#429</t>
  </si>
  <si>
    <t>#430</t>
  </si>
  <si>
    <t>#431</t>
  </si>
  <si>
    <t>#432</t>
  </si>
  <si>
    <t>#433</t>
  </si>
  <si>
    <t>#434</t>
  </si>
  <si>
    <t>#435</t>
  </si>
  <si>
    <t>#436</t>
  </si>
  <si>
    <t>#437</t>
  </si>
  <si>
    <t>#438</t>
  </si>
  <si>
    <t>#439</t>
  </si>
  <si>
    <t>#440</t>
  </si>
  <si>
    <t>#441</t>
  </si>
  <si>
    <t>#442</t>
  </si>
  <si>
    <t>#443</t>
  </si>
  <si>
    <t>#444</t>
  </si>
  <si>
    <t>#445</t>
  </si>
  <si>
    <t>#446</t>
  </si>
  <si>
    <t>#447</t>
  </si>
  <si>
    <t>#448</t>
  </si>
  <si>
    <t>#449</t>
  </si>
  <si>
    <t>#450</t>
  </si>
  <si>
    <t>#451</t>
  </si>
  <si>
    <t>#452</t>
  </si>
  <si>
    <t>#453</t>
  </si>
  <si>
    <t>#454</t>
  </si>
  <si>
    <t>#455</t>
  </si>
  <si>
    <t>#456</t>
  </si>
  <si>
    <t>#457</t>
  </si>
  <si>
    <t>#458</t>
  </si>
  <si>
    <t>#459</t>
  </si>
  <si>
    <t>#460</t>
  </si>
  <si>
    <t>#461</t>
  </si>
  <si>
    <t>#462</t>
  </si>
  <si>
    <t>#463</t>
  </si>
  <si>
    <t>#464</t>
  </si>
  <si>
    <t>#465</t>
  </si>
  <si>
    <t>#466</t>
  </si>
  <si>
    <t>#467</t>
  </si>
  <si>
    <t>#468</t>
  </si>
  <si>
    <t>#469</t>
  </si>
  <si>
    <t>#470</t>
  </si>
  <si>
    <t>#471</t>
  </si>
  <si>
    <t>#472</t>
  </si>
  <si>
    <t>#473</t>
  </si>
  <si>
    <t>#474</t>
  </si>
  <si>
    <t>#475</t>
  </si>
  <si>
    <t>#476</t>
  </si>
  <si>
    <t>#477</t>
  </si>
  <si>
    <t>#478</t>
  </si>
  <si>
    <t>#479</t>
  </si>
  <si>
    <t>#480</t>
  </si>
  <si>
    <t>#481</t>
  </si>
  <si>
    <t>#482</t>
  </si>
  <si>
    <t>#483</t>
  </si>
  <si>
    <t>#484</t>
  </si>
  <si>
    <t>#485</t>
  </si>
  <si>
    <t>#486</t>
  </si>
  <si>
    <t>#487</t>
  </si>
  <si>
    <t>#488</t>
  </si>
  <si>
    <t>#489</t>
  </si>
  <si>
    <t>#490</t>
  </si>
  <si>
    <t>#491</t>
  </si>
  <si>
    <t>#492</t>
  </si>
  <si>
    <t>#493</t>
  </si>
  <si>
    <t>#494</t>
  </si>
  <si>
    <t>N#</t>
  </si>
  <si>
    <t>Capitale  Iniziale</t>
  </si>
  <si>
    <t>EQUITY</t>
  </si>
  <si>
    <t>Win/Loss Ratio</t>
  </si>
  <si>
    <t>PIPS STOP</t>
  </si>
  <si>
    <t>PIPS P2</t>
  </si>
  <si>
    <t>PIPS TOT.</t>
  </si>
  <si>
    <t>RISCHIO %</t>
  </si>
  <si>
    <t>NOTE / APPUNTI / SCREENSHOT</t>
  </si>
  <si>
    <t>Profit Factor</t>
  </si>
  <si>
    <t>Guadagno Totale</t>
  </si>
  <si>
    <t>Perdita Totale</t>
  </si>
  <si>
    <t>DATA ENTRATA</t>
  </si>
  <si>
    <t>AUDCAD</t>
  </si>
  <si>
    <t>H4</t>
  </si>
  <si>
    <t>ENGULFING</t>
  </si>
  <si>
    <t>LONG</t>
  </si>
  <si>
    <t>#495</t>
  </si>
  <si>
    <t>#496</t>
  </si>
  <si>
    <t>#497</t>
  </si>
  <si>
    <t>#498</t>
  </si>
  <si>
    <t>Max DD PIPS</t>
  </si>
  <si>
    <t>SHORT</t>
  </si>
  <si>
    <t>Max DD €</t>
  </si>
  <si>
    <t>BAT</t>
  </si>
  <si>
    <t>AUDUSD</t>
  </si>
  <si>
    <t>H1</t>
  </si>
  <si>
    <t>CYPHER</t>
  </si>
  <si>
    <t>GARTLEY</t>
  </si>
  <si>
    <t>H1-M15</t>
  </si>
  <si>
    <t>EURCAD</t>
  </si>
  <si>
    <t>GBPJPY</t>
  </si>
  <si>
    <t>USDCHF</t>
  </si>
  <si>
    <t>H1-H4</t>
  </si>
  <si>
    <t>EURUSD</t>
  </si>
  <si>
    <t>GOLD</t>
  </si>
  <si>
    <t>LONG/SHORT</t>
  </si>
  <si>
    <t>PIPS P1</t>
  </si>
  <si>
    <t>€ x TRADE</t>
  </si>
  <si>
    <t>GIORNO</t>
  </si>
  <si>
    <t>ORARIO APERTURA</t>
  </si>
  <si>
    <t>#499</t>
  </si>
  <si>
    <t>#500</t>
  </si>
  <si>
    <t>FOGLIO BACKTESTING - TRADING GYM</t>
  </si>
  <si>
    <t>TIMEFRAME</t>
  </si>
  <si>
    <t>STOP LOSS</t>
  </si>
  <si>
    <t>COMMISSIONI</t>
  </si>
  <si>
    <t>2R</t>
  </si>
  <si>
    <t>NETTO</t>
  </si>
  <si>
    <t>TAKE PROFIT</t>
  </si>
  <si>
    <t>LOTTI</t>
  </si>
  <si>
    <t>1R</t>
  </si>
  <si>
    <t>3R</t>
  </si>
  <si>
    <t>LIVELLO %</t>
  </si>
  <si>
    <t>USCITA</t>
  </si>
  <si>
    <t>DIREZIONE</t>
  </si>
  <si>
    <t>PREZZO</t>
  </si>
  <si>
    <t>ORA</t>
  </si>
  <si>
    <t>DATA</t>
  </si>
  <si>
    <t>R</t>
  </si>
  <si>
    <t>GESTIONE TSL 33%</t>
  </si>
  <si>
    <t>GESTIONE  PASSIVA</t>
  </si>
  <si>
    <t>4R</t>
  </si>
  <si>
    <t>DATI CHIUSURA</t>
  </si>
  <si>
    <t>DATI APERTURA</t>
  </si>
  <si>
    <t>TOT</t>
  </si>
  <si>
    <t>GESTIONE TSL 25%</t>
  </si>
  <si>
    <t>PATTERN</t>
  </si>
  <si>
    <t>MA50</t>
  </si>
  <si>
    <t>FASCIA MA50</t>
  </si>
  <si>
    <t>VOLUME</t>
  </si>
  <si>
    <t>INSIDE BAR</t>
  </si>
  <si>
    <t>H8</t>
  </si>
  <si>
    <t>ORA INGRESSO</t>
  </si>
  <si>
    <t>ORA SEGNALE</t>
  </si>
  <si>
    <t>FILTRO 1</t>
  </si>
  <si>
    <t>FILTRO 2</t>
  </si>
  <si>
    <t>CANDELA N#</t>
  </si>
  <si>
    <t xml:space="preserve">R </t>
  </si>
  <si>
    <t>ALTO</t>
  </si>
  <si>
    <t>SI</t>
  </si>
  <si>
    <t>BASSO</t>
  </si>
  <si>
    <t>NO</t>
  </si>
  <si>
    <t>OUT</t>
  </si>
  <si>
    <t>TRADE TOT</t>
  </si>
  <si>
    <t>R TOT</t>
  </si>
  <si>
    <t>Pips SL Medio</t>
  </si>
  <si>
    <t>FILTRO 3</t>
  </si>
  <si>
    <t>PREZZO ENTRATA</t>
  </si>
  <si>
    <t>PREZZO USCITA</t>
  </si>
  <si>
    <t>FILTRO 4</t>
  </si>
  <si>
    <t>M3</t>
  </si>
  <si>
    <t>3.38</t>
  </si>
  <si>
    <t>BUY</t>
  </si>
  <si>
    <t>SELL</t>
  </si>
  <si>
    <t>GBPUSD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</si>
</sst>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 &quot;#,##0.00"/>
    <numFmt numFmtId="165" formatCode="0.000"/>
    <numFmt numFmtId="166" formatCode="&quot;€&quot;\ #,##0.00"/>
    <numFmt numFmtId="167" formatCode="0.00;[Black]0.00"/>
    <numFmt numFmtId="168" formatCode="[$-F400]h:mm:ss\ AM/PM"/>
    <numFmt numFmtId="169" formatCode="#,##0.00\ &quot;€&quot;"/>
    <numFmt numFmtId="170" formatCode="#,##0.00000"/>
  </numFmts>
  <fonts count="21" x14ac:knownFonts="1"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9C6500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rgb="FF9C5700"/>
      <name val="Calibri"/>
      <family val="2"/>
      <scheme val="minor"/>
    </font>
    <font>
      <sz val="28"/>
      <color rgb="FF000000"/>
      <name val="Calibri"/>
      <family val="2"/>
      <charset val="1"/>
    </font>
    <font>
      <b/>
      <sz val="36"/>
      <color rgb="FF000000"/>
      <name val="Calibri"/>
      <family val="2"/>
    </font>
    <font>
      <sz val="12"/>
      <color theme="3"/>
      <name val="Calibri"/>
      <family val="2"/>
      <charset val="1"/>
    </font>
    <font>
      <sz val="11"/>
      <color theme="3"/>
      <name val="Calibri"/>
      <family val="2"/>
      <charset val="1"/>
    </font>
    <font>
      <b/>
      <sz val="12"/>
      <color rgb="FF000000"/>
      <name val="Calibri"/>
      <family val="2"/>
      <scheme val="minor"/>
    </font>
    <font>
      <b/>
      <sz val="36"/>
      <color theme="3"/>
      <name val="Bahnschrift SemiLight"/>
      <family val="2"/>
    </font>
    <font>
      <sz val="8"/>
      <name val="Calibri"/>
      <family val="2"/>
      <charset val="1"/>
    </font>
    <font>
      <sz val="14"/>
      <color rgb="FF000000"/>
      <name val="Calibri"/>
      <family val="2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rgb="FF9C57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12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DBEEF4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 tint="-0.249977111117893"/>
        <bgColor rgb="FFC6D9F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rgb="FFFFC7CE"/>
      </patternFill>
    </fill>
    <fill>
      <patternFill patternType="solid">
        <fgColor theme="2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1D1EC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C7CE"/>
      </patternFill>
    </fill>
    <fill>
      <patternFill patternType="solid">
        <fgColor theme="4" tint="0.79998168889431442"/>
        <bgColor rgb="FFC1D1E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7" fillId="9" borderId="0" applyNumberFormat="0" applyBorder="0" applyAlignment="0" applyProtection="0"/>
  </cellStyleXfs>
  <cellXfs count="116">
    <xf numFmtId="0" fontId="0" fillId="0" borderId="0" xfId="0"/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8" borderId="0" xfId="0" applyFill="1" applyProtection="1">
      <protection locked="0"/>
    </xf>
    <xf numFmtId="0" fontId="2" fillId="0" borderId="0" xfId="0" applyFont="1"/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2" fillId="3" borderId="0" xfId="0" applyNumberFormat="1" applyFont="1" applyFill="1" applyAlignment="1" applyProtection="1">
      <alignment horizontal="center" vertical="center"/>
      <protection hidden="1"/>
    </xf>
    <xf numFmtId="165" fontId="2" fillId="4" borderId="0" xfId="0" applyNumberFormat="1" applyFont="1" applyFill="1" applyAlignment="1" applyProtection="1">
      <alignment horizontal="center" vertical="center"/>
      <protection hidden="1"/>
    </xf>
    <xf numFmtId="0" fontId="0" fillId="8" borderId="0" xfId="0" applyFill="1" applyProtection="1">
      <protection locked="0" hidden="1"/>
    </xf>
    <xf numFmtId="0" fontId="7" fillId="8" borderId="0" xfId="2" applyFill="1" applyAlignment="1" applyProtection="1">
      <protection locked="0"/>
    </xf>
    <xf numFmtId="0" fontId="7" fillId="12" borderId="0" xfId="2" applyFill="1" applyAlignment="1" applyProtection="1">
      <protection locked="0"/>
    </xf>
    <xf numFmtId="0" fontId="0" fillId="12" borderId="0" xfId="0" applyFill="1"/>
    <xf numFmtId="2" fontId="7" fillId="12" borderId="0" xfId="2" applyNumberFormat="1" applyFill="1" applyAlignment="1" applyProtection="1">
      <protection locked="0"/>
    </xf>
    <xf numFmtId="0" fontId="2" fillId="12" borderId="0" xfId="0" applyFont="1" applyFill="1"/>
    <xf numFmtId="0" fontId="0" fillId="12" borderId="3" xfId="0" applyFill="1" applyBorder="1" applyProtection="1">
      <protection locked="0"/>
    </xf>
    <xf numFmtId="0" fontId="0" fillId="12" borderId="4" xfId="0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9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2" fillId="11" borderId="0" xfId="0" applyFont="1" applyFill="1" applyAlignment="1">
      <alignment horizontal="center" vertical="center" wrapText="1"/>
    </xf>
    <xf numFmtId="164" fontId="2" fillId="11" borderId="0" xfId="0" applyNumberFormat="1" applyFont="1" applyFill="1" applyAlignment="1" applyProtection="1">
      <alignment horizontal="center" vertic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10" fillId="12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 applyProtection="1">
      <alignment horizontal="center" vertical="center"/>
      <protection hidden="1"/>
    </xf>
    <xf numFmtId="10" fontId="10" fillId="14" borderId="1" xfId="0" applyNumberFormat="1" applyFont="1" applyFill="1" applyBorder="1" applyAlignment="1" applyProtection="1">
      <alignment horizontal="center" vertical="center"/>
      <protection hidden="1"/>
    </xf>
    <xf numFmtId="166" fontId="10" fillId="14" borderId="1" xfId="0" applyNumberFormat="1" applyFont="1" applyFill="1" applyBorder="1" applyAlignment="1" applyProtection="1">
      <alignment horizontal="center" vertical="center"/>
      <protection hidden="1"/>
    </xf>
    <xf numFmtId="167" fontId="10" fillId="14" borderId="1" xfId="0" applyNumberFormat="1" applyFont="1" applyFill="1" applyBorder="1" applyAlignment="1" applyProtection="1">
      <alignment horizontal="center" vertical="center"/>
      <protection hidden="1"/>
    </xf>
    <xf numFmtId="2" fontId="10" fillId="14" borderId="1" xfId="0" applyNumberFormat="1" applyFont="1" applyFill="1" applyBorder="1" applyAlignment="1" applyProtection="1">
      <alignment horizontal="center" vertical="center"/>
      <protection hidden="1"/>
    </xf>
    <xf numFmtId="10" fontId="11" fillId="12" borderId="1" xfId="0" applyNumberFormat="1" applyFont="1" applyFill="1" applyBorder="1" applyAlignment="1" applyProtection="1">
      <alignment horizontal="center" vertical="center"/>
      <protection hidden="1"/>
    </xf>
    <xf numFmtId="164" fontId="10" fillId="14" borderId="1" xfId="0" applyNumberFormat="1" applyFont="1" applyFill="1" applyBorder="1" applyAlignment="1" applyProtection="1">
      <alignment horizontal="center" vertical="center"/>
      <protection locked="0"/>
    </xf>
    <xf numFmtId="0" fontId="6" fillId="16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5" fillId="16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7" fillId="12" borderId="1" xfId="2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 hidden="1"/>
    </xf>
    <xf numFmtId="0" fontId="7" fillId="8" borderId="1" xfId="2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18" fillId="12" borderId="1" xfId="2" applyFont="1" applyFill="1" applyBorder="1" applyAlignment="1" applyProtection="1">
      <alignment horizontal="center" vertical="center"/>
      <protection locked="0"/>
    </xf>
    <xf numFmtId="0" fontId="18" fillId="8" borderId="1" xfId="2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7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14" fontId="19" fillId="0" borderId="0" xfId="0" applyNumberFormat="1" applyFont="1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4" fontId="19" fillId="4" borderId="1" xfId="0" applyNumberFormat="1" applyFont="1" applyFill="1" applyBorder="1" applyAlignment="1" applyProtection="1">
      <alignment horizontal="center" vertical="center"/>
      <protection locked="0"/>
    </xf>
    <xf numFmtId="20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 hidden="1"/>
    </xf>
    <xf numFmtId="170" fontId="20" fillId="0" borderId="0" xfId="0" applyNumberFormat="1" applyFont="1" applyAlignment="1">
      <alignment horizontal="center" vertical="center"/>
    </xf>
    <xf numFmtId="20" fontId="19" fillId="0" borderId="0" xfId="0" applyNumberFormat="1" applyFont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8" fillId="12" borderId="1" xfId="0" applyFont="1" applyFill="1" applyBorder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6" borderId="3" xfId="0" applyFont="1" applyFill="1" applyBorder="1" applyAlignment="1">
      <alignment horizontal="center" vertical="center"/>
    </xf>
    <xf numFmtId="0" fontId="12" fillId="16" borderId="4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9" fillId="17" borderId="3" xfId="0" applyFont="1" applyFill="1" applyBorder="1" applyAlignment="1" applyProtection="1">
      <alignment horizontal="center" vertical="center"/>
      <protection locked="0"/>
    </xf>
    <xf numFmtId="0" fontId="19" fillId="17" borderId="4" xfId="0" applyFont="1" applyFill="1" applyBorder="1" applyAlignment="1" applyProtection="1">
      <alignment horizontal="center" vertical="center"/>
      <protection locked="0"/>
    </xf>
    <xf numFmtId="0" fontId="19" fillId="17" borderId="5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17" borderId="3" xfId="0" applyFont="1" applyFill="1" applyBorder="1" applyAlignment="1" applyProtection="1">
      <alignment horizontal="center" vertical="center"/>
      <protection locked="0"/>
    </xf>
    <xf numFmtId="0" fontId="16" fillId="17" borderId="4" xfId="0" applyFont="1" applyFill="1" applyBorder="1" applyAlignment="1" applyProtection="1">
      <alignment horizontal="center" vertical="center"/>
      <protection locked="0"/>
    </xf>
  </cellXfs>
  <cellStyles count="3">
    <cellStyle name="Neutrale" xfId="2" builtinId="28"/>
    <cellStyle name="Normale" xfId="0" builtinId="0"/>
    <cellStyle name="Testo descrittivo" xfId="1" builtinId="5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6D9F1"/>
      <rgbColor rgb="FF878787"/>
      <rgbColor rgb="FF9999FF"/>
      <rgbColor rgb="FF993366"/>
      <rgbColor rgb="FFFFFFCC"/>
      <rgbColor rgb="FFDBEEF4"/>
      <rgbColor rgb="FF660066"/>
      <rgbColor rgb="FFFF8080"/>
      <rgbColor rgb="FF0066CC"/>
      <rgbColor rgb="FFC1D1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6EFCE"/>
      <rgbColor rgb="FFFFEB9C"/>
      <rgbColor rgb="FF9AB4E4"/>
      <rgbColor rgb="FFFFC7CE"/>
      <rgbColor rgb="FFCC99FF"/>
      <rgbColor rgb="FFFCD5B5"/>
      <rgbColor rgb="FF3465A4"/>
      <rgbColor rgb="FF33CCCC"/>
      <rgbColor rgb="FF92D050"/>
      <rgbColor rgb="FFFFC000"/>
      <rgbColor rgb="FFFF9900"/>
      <rgbColor rgb="FFFF6600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FDEB03"/>
      <color rgb="FFFFCC00"/>
      <color rgb="FFFED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[0]!Valori20198</c:f>
              <c:numCache>
                <c:formatCode>"€ "#,##0.00</c:formatCode>
                <c:ptCount val="406"/>
                <c:pt idx="0">
                  <c:v>10100</c:v>
                </c:pt>
                <c:pt idx="1">
                  <c:v>10201</c:v>
                </c:pt>
                <c:pt idx="2">
                  <c:v>10303.01</c:v>
                </c:pt>
                <c:pt idx="3">
                  <c:v>10406.0401</c:v>
                </c:pt>
                <c:pt idx="4">
                  <c:v>10301.979699</c:v>
                </c:pt>
                <c:pt idx="5">
                  <c:v>10404.99949599</c:v>
                </c:pt>
                <c:pt idx="6">
                  <c:v>10509.049490949899</c:v>
                </c:pt>
                <c:pt idx="7">
                  <c:v>10614.139985859398</c:v>
                </c:pt>
                <c:pt idx="8">
                  <c:v>10720.281385717992</c:v>
                </c:pt>
                <c:pt idx="9">
                  <c:v>10613.078571860811</c:v>
                </c:pt>
                <c:pt idx="10">
                  <c:v>10719.209357579419</c:v>
                </c:pt>
                <c:pt idx="11">
                  <c:v>10826.401451155212</c:v>
                </c:pt>
                <c:pt idx="12">
                  <c:v>10718.137436643659</c:v>
                </c:pt>
                <c:pt idx="13">
                  <c:v>10825.318811010096</c:v>
                </c:pt>
                <c:pt idx="14">
                  <c:v>10717.065622899996</c:v>
                </c:pt>
                <c:pt idx="15">
                  <c:v>10824.236279128996</c:v>
                </c:pt>
                <c:pt idx="16">
                  <c:v>10715.993916337706</c:v>
                </c:pt>
                <c:pt idx="17">
                  <c:v>10823.153855501083</c:v>
                </c:pt>
                <c:pt idx="18">
                  <c:v>10931.385394056093</c:v>
                </c:pt>
                <c:pt idx="19">
                  <c:v>10822.071540115532</c:v>
                </c:pt>
                <c:pt idx="20">
                  <c:v>10713.850824714376</c:v>
                </c:pt>
                <c:pt idx="21">
                  <c:v>10606.712316467232</c:v>
                </c:pt>
                <c:pt idx="22">
                  <c:v>10500.64519330256</c:v>
                </c:pt>
                <c:pt idx="23">
                  <c:v>10395.638741369534</c:v>
                </c:pt>
                <c:pt idx="24">
                  <c:v>10499.595128783229</c:v>
                </c:pt>
                <c:pt idx="25">
                  <c:v>10394.599177495396</c:v>
                </c:pt>
                <c:pt idx="26">
                  <c:v>10537.222747605218</c:v>
                </c:pt>
                <c:pt idx="27">
                  <c:v>10642.594975081271</c:v>
                </c:pt>
                <c:pt idx="28">
                  <c:v>10690.561600321074</c:v>
                </c:pt>
                <c:pt idx="29">
                  <c:v>10583.655984317864</c:v>
                </c:pt>
                <c:pt idx="30">
                  <c:v>10689.492544161043</c:v>
                </c:pt>
                <c:pt idx="31">
                  <c:v>10755.790315683022</c:v>
                </c:pt>
                <c:pt idx="32">
                  <c:v>10648.232412526191</c:v>
                </c:pt>
                <c:pt idx="33">
                  <c:v>10695.557889915197</c:v>
                </c:pt>
                <c:pt idx="34">
                  <c:v>10588.602311016046</c:v>
                </c:pt>
                <c:pt idx="35">
                  <c:v>10649.409751546384</c:v>
                </c:pt>
                <c:pt idx="36">
                  <c:v>10713.683180312353</c:v>
                </c:pt>
                <c:pt idx="37">
                  <c:v>10883.383124716927</c:v>
                </c:pt>
                <c:pt idx="38">
                  <c:v>11054.150363357605</c:v>
                </c:pt>
                <c:pt idx="39">
                  <c:v>10943.608859724029</c:v>
                </c:pt>
                <c:pt idx="40">
                  <c:v>11118.244695910858</c:v>
                </c:pt>
                <c:pt idx="41">
                  <c:v>11007.06224895175</c:v>
                </c:pt>
                <c:pt idx="42">
                  <c:v>11178.439213048949</c:v>
                </c:pt>
                <c:pt idx="43">
                  <c:v>11343.270988870105</c:v>
                </c:pt>
                <c:pt idx="44">
                  <c:v>11502.168631062374</c:v>
                </c:pt>
                <c:pt idx="45">
                  <c:v>11736.037558660693</c:v>
                </c:pt>
                <c:pt idx="46">
                  <c:v>11853.397934247299</c:v>
                </c:pt>
                <c:pt idx="47">
                  <c:v>12055.358695228901</c:v>
                </c:pt>
                <c:pt idx="48">
                  <c:v>11934.805108276612</c:v>
                </c:pt>
                <c:pt idx="49">
                  <c:v>11815.457057193846</c:v>
                </c:pt>
                <c:pt idx="50">
                  <c:v>11996.19845475191</c:v>
                </c:pt>
                <c:pt idx="51">
                  <c:v>12065.454858202023</c:v>
                </c:pt>
                <c:pt idx="52">
                  <c:v>12270.20520080455</c:v>
                </c:pt>
                <c:pt idx="53">
                  <c:v>12147.503148796504</c:v>
                </c:pt>
                <c:pt idx="54">
                  <c:v>12320.299026920859</c:v>
                </c:pt>
                <c:pt idx="55">
                  <c:v>12393.591316752541</c:v>
                </c:pt>
                <c:pt idx="56">
                  <c:v>12538.387730156184</c:v>
                </c:pt>
                <c:pt idx="57">
                  <c:v>12636.903633750269</c:v>
                </c:pt>
                <c:pt idx="58">
                  <c:v>12702.00283428777</c:v>
                </c:pt>
                <c:pt idx="59">
                  <c:v>12880.73970551642</c:v>
                </c:pt>
                <c:pt idx="60">
                  <c:v>12945.143404044002</c:v>
                </c:pt>
                <c:pt idx="61">
                  <c:v>12815.691970003561</c:v>
                </c:pt>
                <c:pt idx="62">
                  <c:v>12943.848889703597</c:v>
                </c:pt>
                <c:pt idx="63">
                  <c:v>12814.410400806561</c:v>
                </c:pt>
                <c:pt idx="64">
                  <c:v>12686.266296798494</c:v>
                </c:pt>
                <c:pt idx="65">
                  <c:v>12559.403633830509</c:v>
                </c:pt>
                <c:pt idx="66">
                  <c:v>12433.809597492203</c:v>
                </c:pt>
                <c:pt idx="67">
                  <c:v>12309.471501517281</c:v>
                </c:pt>
                <c:pt idx="68">
                  <c:v>12485.94758557466</c:v>
                </c:pt>
                <c:pt idx="69">
                  <c:v>12553.602720069184</c:v>
                </c:pt>
                <c:pt idx="70">
                  <c:v>12679.138747269875</c:v>
                </c:pt>
                <c:pt idx="71">
                  <c:v>12805.930134742574</c:v>
                </c:pt>
                <c:pt idx="72">
                  <c:v>13001.296194869059</c:v>
                </c:pt>
                <c:pt idx="73">
                  <c:v>13236.14355219187</c:v>
                </c:pt>
                <c:pt idx="74">
                  <c:v>13419.595318265468</c:v>
                </c:pt>
                <c:pt idx="75">
                  <c:v>13553.791271448123</c:v>
                </c:pt>
                <c:pt idx="76">
                  <c:v>13783.776417456858</c:v>
                </c:pt>
                <c:pt idx="77">
                  <c:v>13645.93865328229</c:v>
                </c:pt>
                <c:pt idx="78">
                  <c:v>13782.398039815112</c:v>
                </c:pt>
                <c:pt idx="79">
                  <c:v>14061.793845692417</c:v>
                </c:pt>
                <c:pt idx="80">
                  <c:v>13921.175907235493</c:v>
                </c:pt>
                <c:pt idx="81">
                  <c:v>13781.964148163137</c:v>
                </c:pt>
                <c:pt idx="82">
                  <c:v>13644.144506681505</c:v>
                </c:pt>
                <c:pt idx="83">
                  <c:v>13507.703061614689</c:v>
                </c:pt>
                <c:pt idx="84">
                  <c:v>13642.780092230836</c:v>
                </c:pt>
                <c:pt idx="85">
                  <c:v>13833.073352482814</c:v>
                </c:pt>
                <c:pt idx="86">
                  <c:v>13694.742618957986</c:v>
                </c:pt>
                <c:pt idx="87">
                  <c:v>13557.795192768406</c:v>
                </c:pt>
                <c:pt idx="88">
                  <c:v>13717.598240675046</c:v>
                </c:pt>
                <c:pt idx="89">
                  <c:v>13580.422258268296</c:v>
                </c:pt>
                <c:pt idx="90">
                  <c:v>13637.54163085672</c:v>
                </c:pt>
                <c:pt idx="91">
                  <c:v>13867.764866546051</c:v>
                </c:pt>
                <c:pt idx="92">
                  <c:v>14112.790405292386</c:v>
                </c:pt>
                <c:pt idx="93">
                  <c:v>14332.878478448338</c:v>
                </c:pt>
                <c:pt idx="94">
                  <c:v>14189.549693663854</c:v>
                </c:pt>
                <c:pt idx="95">
                  <c:v>14388.425101089111</c:v>
                </c:pt>
                <c:pt idx="96">
                  <c:v>14244.54085007822</c:v>
                </c:pt>
                <c:pt idx="97">
                  <c:v>14326.720893444055</c:v>
                </c:pt>
                <c:pt idx="98">
                  <c:v>14183.453684509614</c:v>
                </c:pt>
                <c:pt idx="99">
                  <c:v>14432.713196006616</c:v>
                </c:pt>
                <c:pt idx="100">
                  <c:v>14649.856957892236</c:v>
                </c:pt>
                <c:pt idx="101">
                  <c:v>14843.737903110547</c:v>
                </c:pt>
                <c:pt idx="102">
                  <c:v>14695.300524079441</c:v>
                </c:pt>
                <c:pt idx="103">
                  <c:v>14896.067305887287</c:v>
                </c:pt>
                <c:pt idx="104">
                  <c:v>14961.588607322519</c:v>
                </c:pt>
                <c:pt idx="105">
                  <c:v>14811.972721249294</c:v>
                </c:pt>
                <c:pt idx="106">
                  <c:v>14663.852994036801</c:v>
                </c:pt>
                <c:pt idx="107">
                  <c:v>14908.767240660249</c:v>
                </c:pt>
                <c:pt idx="108">
                  <c:v>14759.679568253647</c:v>
                </c:pt>
                <c:pt idx="109">
                  <c:v>15002.599294481155</c:v>
                </c:pt>
                <c:pt idx="110">
                  <c:v>14852.573301536344</c:v>
                </c:pt>
                <c:pt idx="111">
                  <c:v>15041.770715321989</c:v>
                </c:pt>
                <c:pt idx="112">
                  <c:v>14891.35300816877</c:v>
                </c:pt>
                <c:pt idx="113">
                  <c:v>14742.439478087083</c:v>
                </c:pt>
                <c:pt idx="114">
                  <c:v>14595.015083306213</c:v>
                </c:pt>
                <c:pt idx="115">
                  <c:v>14449.064932473151</c:v>
                </c:pt>
                <c:pt idx="116">
                  <c:v>14593.555581797882</c:v>
                </c:pt>
                <c:pt idx="117">
                  <c:v>14800.073241045833</c:v>
                </c:pt>
                <c:pt idx="118">
                  <c:v>15021.771059472156</c:v>
                </c:pt>
                <c:pt idx="119">
                  <c:v>15271.737766711791</c:v>
                </c:pt>
                <c:pt idx="120">
                  <c:v>15472.68168469484</c:v>
                </c:pt>
                <c:pt idx="121">
                  <c:v>15716.00334895466</c:v>
                </c:pt>
                <c:pt idx="122">
                  <c:v>15558.843315465114</c:v>
                </c:pt>
                <c:pt idx="123">
                  <c:v>15743.909722929704</c:v>
                </c:pt>
                <c:pt idx="124">
                  <c:v>15586.470625700407</c:v>
                </c:pt>
                <c:pt idx="125">
                  <c:v>15649.13637980187</c:v>
                </c:pt>
                <c:pt idx="126">
                  <c:v>15807.200521125496</c:v>
                </c:pt>
                <c:pt idx="127">
                  <c:v>15649.128515914241</c:v>
                </c:pt>
                <c:pt idx="128">
                  <c:v>15492.637230755099</c:v>
                </c:pt>
                <c:pt idx="129">
                  <c:v>15337.710858447548</c:v>
                </c:pt>
                <c:pt idx="130">
                  <c:v>15184.333749863074</c:v>
                </c:pt>
                <c:pt idx="131">
                  <c:v>15032.490412364443</c:v>
                </c:pt>
                <c:pt idx="132">
                  <c:v>15283.173788720123</c:v>
                </c:pt>
                <c:pt idx="133">
                  <c:v>15130.342050832922</c:v>
                </c:pt>
                <c:pt idx="134">
                  <c:v>15208.503943692775</c:v>
                </c:pt>
                <c:pt idx="135">
                  <c:v>15056.418904255846</c:v>
                </c:pt>
                <c:pt idx="136">
                  <c:v>15282.156555648658</c:v>
                </c:pt>
                <c:pt idx="137">
                  <c:v>15460.119398475485</c:v>
                </c:pt>
                <c:pt idx="138">
                  <c:v>15305.518204490731</c:v>
                </c:pt>
                <c:pt idx="139">
                  <c:v>15152.463022445823</c:v>
                </c:pt>
                <c:pt idx="140">
                  <c:v>15326.184784314573</c:v>
                </c:pt>
                <c:pt idx="141">
                  <c:v>15172.922936471428</c:v>
                </c:pt>
                <c:pt idx="142">
                  <c:v>15257.651458023889</c:v>
                </c:pt>
                <c:pt idx="143">
                  <c:v>15465.710341542397</c:v>
                </c:pt>
                <c:pt idx="144">
                  <c:v>15311.053238126973</c:v>
                </c:pt>
                <c:pt idx="145">
                  <c:v>15588.990337548144</c:v>
                </c:pt>
                <c:pt idx="146">
                  <c:v>15783.414823780486</c:v>
                </c:pt>
                <c:pt idx="147">
                  <c:v>15625.58067554268</c:v>
                </c:pt>
                <c:pt idx="148">
                  <c:v>15695.606425977519</c:v>
                </c:pt>
                <c:pt idx="149">
                  <c:v>15538.650361717744</c:v>
                </c:pt>
                <c:pt idx="150">
                  <c:v>15661.560009498075</c:v>
                </c:pt>
                <c:pt idx="151">
                  <c:v>15935.637309664291</c:v>
                </c:pt>
                <c:pt idx="152">
                  <c:v>15776.280936567648</c:v>
                </c:pt>
                <c:pt idx="153">
                  <c:v>15618.518127201971</c:v>
                </c:pt>
                <c:pt idx="154">
                  <c:v>15820.614886485271</c:v>
                </c:pt>
                <c:pt idx="155">
                  <c:v>16045.332191811674</c:v>
                </c:pt>
                <c:pt idx="156">
                  <c:v>16286.298698477989</c:v>
                </c:pt>
                <c:pt idx="157">
                  <c:v>16728.234199618979</c:v>
                </c:pt>
                <c:pt idx="158">
                  <c:v>16935.909622931569</c:v>
                </c:pt>
                <c:pt idx="159">
                  <c:v>16766.550526702253</c:v>
                </c:pt>
                <c:pt idx="160">
                  <c:v>16934.216031969274</c:v>
                </c:pt>
                <c:pt idx="161">
                  <c:v>16764.873871649583</c:v>
                </c:pt>
                <c:pt idx="162">
                  <c:v>16858.012059825414</c:v>
                </c:pt>
                <c:pt idx="163">
                  <c:v>16689.431939227161</c:v>
                </c:pt>
                <c:pt idx="164">
                  <c:v>16949.526982435895</c:v>
                </c:pt>
                <c:pt idx="165">
                  <c:v>16780.031712611537</c:v>
                </c:pt>
                <c:pt idx="166">
                  <c:v>16947.832029737652</c:v>
                </c:pt>
                <c:pt idx="167">
                  <c:v>17081.36277655236</c:v>
                </c:pt>
                <c:pt idx="168">
                  <c:v>17161.351994032109</c:v>
                </c:pt>
                <c:pt idx="169">
                  <c:v>17238.19792147374</c:v>
                </c:pt>
                <c:pt idx="170">
                  <c:v>17065.815942259003</c:v>
                </c:pt>
                <c:pt idx="171">
                  <c:v>17236.474101681593</c:v>
                </c:pt>
                <c:pt idx="172">
                  <c:v>17521.161837436855</c:v>
                </c:pt>
                <c:pt idx="173">
                  <c:v>17785.703171798155</c:v>
                </c:pt>
                <c:pt idx="174">
                  <c:v>17966.308546169617</c:v>
                </c:pt>
                <c:pt idx="175">
                  <c:v>17786.645460707921</c:v>
                </c:pt>
                <c:pt idx="176">
                  <c:v>18004.799738768172</c:v>
                </c:pt>
                <c:pt idx="177">
                  <c:v>17824.751741380489</c:v>
                </c:pt>
                <c:pt idx="178">
                  <c:v>18014.240093225795</c:v>
                </c:pt>
                <c:pt idx="179">
                  <c:v>18245.599451285852</c:v>
                </c:pt>
                <c:pt idx="180">
                  <c:v>18063.143456772996</c:v>
                </c:pt>
                <c:pt idx="181">
                  <c:v>17882.512022205265</c:v>
                </c:pt>
                <c:pt idx="182">
                  <c:v>18061.337142427317</c:v>
                </c:pt>
                <c:pt idx="183">
                  <c:v>18173.266555704333</c:v>
                </c:pt>
                <c:pt idx="184">
                  <c:v>17991.53389014729</c:v>
                </c:pt>
                <c:pt idx="185">
                  <c:v>18263.867096356058</c:v>
                </c:pt>
                <c:pt idx="186">
                  <c:v>18509.095424222862</c:v>
                </c:pt>
                <c:pt idx="187">
                  <c:v>18595.888531650889</c:v>
                </c:pt>
                <c:pt idx="188">
                  <c:v>18781.847416967397</c:v>
                </c:pt>
                <c:pt idx="189">
                  <c:v>19056.795198662789</c:v>
                </c:pt>
                <c:pt idx="190">
                  <c:v>19318.515153610482</c:v>
                </c:pt>
                <c:pt idx="191">
                  <c:v>19394.785989070475</c:v>
                </c:pt>
                <c:pt idx="192">
                  <c:v>19200.83812917977</c:v>
                </c:pt>
                <c:pt idx="193">
                  <c:v>19008.829747887972</c:v>
                </c:pt>
                <c:pt idx="194">
                  <c:v>18818.741450409092</c:v>
                </c:pt>
                <c:pt idx="195">
                  <c:v>18630.554035905003</c:v>
                </c:pt>
                <c:pt idx="196">
                  <c:v>18444.248495545951</c:v>
                </c:pt>
                <c:pt idx="197">
                  <c:v>18259.806010590491</c:v>
                </c:pt>
                <c:pt idx="198">
                  <c:v>18077.207950484586</c:v>
                </c:pt>
                <c:pt idx="199">
                  <c:v>18301.796308862791</c:v>
                </c:pt>
                <c:pt idx="200">
                  <c:v>18562.520222759998</c:v>
                </c:pt>
                <c:pt idx="201">
                  <c:v>18748.145424987597</c:v>
                </c:pt>
                <c:pt idx="202">
                  <c:v>19044.366122702402</c:v>
                </c:pt>
                <c:pt idx="203">
                  <c:v>18853.922461475377</c:v>
                </c:pt>
                <c:pt idx="204">
                  <c:v>19116.650197550967</c:v>
                </c:pt>
                <c:pt idx="205">
                  <c:v>19307.816699526476</c:v>
                </c:pt>
                <c:pt idx="206">
                  <c:v>19114.738532531213</c:v>
                </c:pt>
                <c:pt idx="207">
                  <c:v>18923.591147205902</c:v>
                </c:pt>
                <c:pt idx="208">
                  <c:v>19224.966858068809</c:v>
                </c:pt>
                <c:pt idx="209">
                  <c:v>19032.717189488121</c:v>
                </c:pt>
                <c:pt idx="210">
                  <c:v>19353.970059246996</c:v>
                </c:pt>
                <c:pt idx="211">
                  <c:v>19547.509759839468</c:v>
                </c:pt>
                <c:pt idx="212">
                  <c:v>19352.034662241073</c:v>
                </c:pt>
                <c:pt idx="213">
                  <c:v>19654.683023876121</c:v>
                </c:pt>
                <c:pt idx="214">
                  <c:v>19787.803389764875</c:v>
                </c:pt>
                <c:pt idx="215">
                  <c:v>20123.646386185606</c:v>
                </c:pt>
                <c:pt idx="216">
                  <c:v>19922.40992232375</c:v>
                </c:pt>
                <c:pt idx="217">
                  <c:v>19991.988188132869</c:v>
                </c:pt>
                <c:pt idx="218">
                  <c:v>20299.072331022657</c:v>
                </c:pt>
                <c:pt idx="219">
                  <c:v>20619.236561284313</c:v>
                </c:pt>
                <c:pt idx="220">
                  <c:v>20413.044195671471</c:v>
                </c:pt>
                <c:pt idx="221">
                  <c:v>20776.876689276676</c:v>
                </c:pt>
                <c:pt idx="222">
                  <c:v>20867.172065594099</c:v>
                </c:pt>
                <c:pt idx="223">
                  <c:v>21101.285864048135</c:v>
                </c:pt>
                <c:pt idx="224">
                  <c:v>21218.029664538579</c:v>
                </c:pt>
                <c:pt idx="225">
                  <c:v>21521.722837218043</c:v>
                </c:pt>
                <c:pt idx="226">
                  <c:v>21306.505608845862</c:v>
                </c:pt>
                <c:pt idx="227">
                  <c:v>21550.642652280556</c:v>
                </c:pt>
                <c:pt idx="228">
                  <c:v>21667.180094883919</c:v>
                </c:pt>
                <c:pt idx="229">
                  <c:v>21710.514455073688</c:v>
                </c:pt>
                <c:pt idx="230">
                  <c:v>21986.568678608401</c:v>
                </c:pt>
                <c:pt idx="231">
                  <c:v>22212.704299428307</c:v>
                </c:pt>
                <c:pt idx="232">
                  <c:v>22615.604946561554</c:v>
                </c:pt>
                <c:pt idx="233">
                  <c:v>22389.448897095939</c:v>
                </c:pt>
                <c:pt idx="234">
                  <c:v>22165.554408124979</c:v>
                </c:pt>
                <c:pt idx="235">
                  <c:v>21943.898864043731</c:v>
                </c:pt>
                <c:pt idx="236">
                  <c:v>22053.61835836395</c:v>
                </c:pt>
                <c:pt idx="237">
                  <c:v>21833.082174780309</c:v>
                </c:pt>
                <c:pt idx="238">
                  <c:v>21949.21559060361</c:v>
                </c:pt>
                <c:pt idx="239">
                  <c:v>21729.723434697575</c:v>
                </c:pt>
                <c:pt idx="240">
                  <c:v>21512.426200350597</c:v>
                </c:pt>
                <c:pt idx="241">
                  <c:v>21633.226747475645</c:v>
                </c:pt>
                <c:pt idx="242">
                  <c:v>21978.830735758485</c:v>
                </c:pt>
                <c:pt idx="243">
                  <c:v>22419.464025028257</c:v>
                </c:pt>
                <c:pt idx="244">
                  <c:v>22195.269384777974</c:v>
                </c:pt>
                <c:pt idx="245">
                  <c:v>22329.055099449066</c:v>
                </c:pt>
                <c:pt idx="246">
                  <c:v>22730.586353430386</c:v>
                </c:pt>
                <c:pt idx="247">
                  <c:v>22957.89221696469</c:v>
                </c:pt>
                <c:pt idx="248">
                  <c:v>23100.422464478346</c:v>
                </c:pt>
                <c:pt idx="249">
                  <c:v>22869.418239833562</c:v>
                </c:pt>
                <c:pt idx="250">
                  <c:v>23254.835200169578</c:v>
                </c:pt>
                <c:pt idx="251">
                  <c:v>23373.866866510369</c:v>
                </c:pt>
                <c:pt idx="252">
                  <c:v>23535.667058369931</c:v>
                </c:pt>
                <c:pt idx="253">
                  <c:v>23300.31038778623</c:v>
                </c:pt>
                <c:pt idx="254">
                  <c:v>23067.307283908369</c:v>
                </c:pt>
                <c:pt idx="255">
                  <c:v>23297.980356747452</c:v>
                </c:pt>
                <c:pt idx="256">
                  <c:v>23486.215694729119</c:v>
                </c:pt>
                <c:pt idx="257">
                  <c:v>23870.299664101483</c:v>
                </c:pt>
                <c:pt idx="258">
                  <c:v>24008.131394420005</c:v>
                </c:pt>
                <c:pt idx="259">
                  <c:v>24270.494036804503</c:v>
                </c:pt>
                <c:pt idx="260">
                  <c:v>24027.789096436456</c:v>
                </c:pt>
                <c:pt idx="261">
                  <c:v>24391.229297073944</c:v>
                </c:pt>
                <c:pt idx="262">
                  <c:v>24754.194018756592</c:v>
                </c:pt>
                <c:pt idx="263">
                  <c:v>24506.652078569026</c:v>
                </c:pt>
                <c:pt idx="264">
                  <c:v>24619.612427993681</c:v>
                </c:pt>
                <c:pt idx="265">
                  <c:v>24771.198898800329</c:v>
                </c:pt>
                <c:pt idx="266">
                  <c:v>25192.358872069723</c:v>
                </c:pt>
                <c:pt idx="267">
                  <c:v>25396.749708201609</c:v>
                </c:pt>
                <c:pt idx="268">
                  <c:v>25142.782211119593</c:v>
                </c:pt>
                <c:pt idx="269">
                  <c:v>25267.426216549185</c:v>
                </c:pt>
                <c:pt idx="270">
                  <c:v>25014.751954383693</c:v>
                </c:pt>
                <c:pt idx="271">
                  <c:v>25383.981676345105</c:v>
                </c:pt>
                <c:pt idx="272">
                  <c:v>25130.141859581654</c:v>
                </c:pt>
                <c:pt idx="273">
                  <c:v>24878.840440985838</c:v>
                </c:pt>
                <c:pt idx="274">
                  <c:v>25127.628845395695</c:v>
                </c:pt>
                <c:pt idx="275">
                  <c:v>25354.452072221582</c:v>
                </c:pt>
                <c:pt idx="276">
                  <c:v>25794.697558202883</c:v>
                </c:pt>
                <c:pt idx="277">
                  <c:v>25536.750582620854</c:v>
                </c:pt>
                <c:pt idx="278">
                  <c:v>25792.118088447063</c:v>
                </c:pt>
                <c:pt idx="279">
                  <c:v>26128.142162134576</c:v>
                </c:pt>
                <c:pt idx="280">
                  <c:v>25866.860740513232</c:v>
                </c:pt>
                <c:pt idx="281">
                  <c:v>25608.192133108099</c:v>
                </c:pt>
                <c:pt idx="282">
                  <c:v>25748.217223097017</c:v>
                </c:pt>
                <c:pt idx="283">
                  <c:v>25490.735050866046</c:v>
                </c:pt>
                <c:pt idx="284">
                  <c:v>25235.827700357386</c:v>
                </c:pt>
                <c:pt idx="285">
                  <c:v>24983.46942335381</c:v>
                </c:pt>
                <c:pt idx="286">
                  <c:v>24733.634729120273</c:v>
                </c:pt>
                <c:pt idx="287">
                  <c:v>25105.489203140551</c:v>
                </c:pt>
                <c:pt idx="288">
                  <c:v>25356.544095171957</c:v>
                </c:pt>
                <c:pt idx="289">
                  <c:v>25461.731956665666</c:v>
                </c:pt>
                <c:pt idx="290">
                  <c:v>25207.11463709901</c:v>
                </c:pt>
                <c:pt idx="291">
                  <c:v>24955.043490728021</c:v>
                </c:pt>
                <c:pt idx="292">
                  <c:v>25088.77119015143</c:v>
                </c:pt>
                <c:pt idx="293">
                  <c:v>24837.883478249914</c:v>
                </c:pt>
                <c:pt idx="294">
                  <c:v>24625.817338611054</c:v>
                </c:pt>
                <c:pt idx="295">
                  <c:v>24949.368223351928</c:v>
                </c:pt>
                <c:pt idx="296">
                  <c:v>25276.563101025571</c:v>
                </c:pt>
                <c:pt idx="297">
                  <c:v>25671.616286163386</c:v>
                </c:pt>
                <c:pt idx="298">
                  <c:v>26026.974190060278</c:v>
                </c:pt>
                <c:pt idx="299">
                  <c:v>26385.786575397524</c:v>
                </c:pt>
                <c:pt idx="300">
                  <c:v>26121.928709643547</c:v>
                </c:pt>
                <c:pt idx="301">
                  <c:v>26268.005284664581</c:v>
                </c:pt>
                <c:pt idx="302">
                  <c:v>26637.801266842063</c:v>
                </c:pt>
                <c:pt idx="303">
                  <c:v>26904.179279510485</c:v>
                </c:pt>
                <c:pt idx="304">
                  <c:v>27173.22107230559</c:v>
                </c:pt>
                <c:pt idx="305">
                  <c:v>27555.446802449165</c:v>
                </c:pt>
                <c:pt idx="306">
                  <c:v>27831.001270473658</c:v>
                </c:pt>
                <c:pt idx="307">
                  <c:v>27552.691257768922</c:v>
                </c:pt>
                <c:pt idx="308">
                  <c:v>27277.164345191231</c:v>
                </c:pt>
                <c:pt idx="309">
                  <c:v>27004.392701739318</c:v>
                </c:pt>
                <c:pt idx="310">
                  <c:v>27169.21261581545</c:v>
                </c:pt>
                <c:pt idx="311">
                  <c:v>26897.520489657294</c:v>
                </c:pt>
                <c:pt idx="312">
                  <c:v>26628.545284760719</c:v>
                </c:pt>
                <c:pt idx="313">
                  <c:v>26997.834190140176</c:v>
                </c:pt>
                <c:pt idx="314">
                  <c:v>26727.855848238774</c:v>
                </c:pt>
                <c:pt idx="315">
                  <c:v>26460.577289756387</c:v>
                </c:pt>
                <c:pt idx="316">
                  <c:v>26811.584947681727</c:v>
                </c:pt>
                <c:pt idx="317">
                  <c:v>27169.890796868138</c:v>
                </c:pt>
                <c:pt idx="318">
                  <c:v>26898.191888899455</c:v>
                </c:pt>
                <c:pt idx="319">
                  <c:v>26629.209970010459</c:v>
                </c:pt>
                <c:pt idx="320">
                  <c:v>26895.502069710565</c:v>
                </c:pt>
                <c:pt idx="321">
                  <c:v>26626.547049013458</c:v>
                </c:pt>
                <c:pt idx="322">
                  <c:v>26360.281578523322</c:v>
                </c:pt>
                <c:pt idx="323">
                  <c:v>26096.678762738087</c:v>
                </c:pt>
                <c:pt idx="324">
                  <c:v>25835.711975110706</c:v>
                </c:pt>
                <c:pt idx="325">
                  <c:v>25577.354855359597</c:v>
                </c:pt>
                <c:pt idx="326">
                  <c:v>25321.581306806002</c:v>
                </c:pt>
                <c:pt idx="327">
                  <c:v>25492.339662798051</c:v>
                </c:pt>
                <c:pt idx="328">
                  <c:v>25237.416266170072</c:v>
                </c:pt>
                <c:pt idx="329">
                  <c:v>24985.042103508371</c:v>
                </c:pt>
                <c:pt idx="330">
                  <c:v>25234.892524543455</c:v>
                </c:pt>
                <c:pt idx="331">
                  <c:v>25596.631236191155</c:v>
                </c:pt>
                <c:pt idx="332">
                  <c:v>25340.664923829245</c:v>
                </c:pt>
                <c:pt idx="333">
                  <c:v>25723.820650682337</c:v>
                </c:pt>
                <c:pt idx="334">
                  <c:v>26147.535658758672</c:v>
                </c:pt>
                <c:pt idx="335">
                  <c:v>25886.060302171085</c:v>
                </c:pt>
                <c:pt idx="336">
                  <c:v>25627.199699149372</c:v>
                </c:pt>
                <c:pt idx="337">
                  <c:v>25989.36921555884</c:v>
                </c:pt>
                <c:pt idx="338">
                  <c:v>26087.621708934734</c:v>
                </c:pt>
                <c:pt idx="339">
                  <c:v>26475.514707131519</c:v>
                </c:pt>
                <c:pt idx="340">
                  <c:v>26210.759560060204</c:v>
                </c:pt>
                <c:pt idx="341">
                  <c:v>25948.651964459601</c:v>
                </c:pt>
                <c:pt idx="342">
                  <c:v>25689.165444815004</c:v>
                </c:pt>
                <c:pt idx="343">
                  <c:v>26145.505610250249</c:v>
                </c:pt>
                <c:pt idx="344">
                  <c:v>25884.050554147747</c:v>
                </c:pt>
                <c:pt idx="345">
                  <c:v>26264.626024290679</c:v>
                </c:pt>
                <c:pt idx="346">
                  <c:v>26001.979764047774</c:v>
                </c:pt>
                <c:pt idx="347">
                  <c:v>26114.205289916186</c:v>
                </c:pt>
                <c:pt idx="348">
                  <c:v>25853.063237017024</c:v>
                </c:pt>
                <c:pt idx="349">
                  <c:v>25594.532604646854</c:v>
                </c:pt>
                <c:pt idx="350">
                  <c:v>25338.587278600386</c:v>
                </c:pt>
                <c:pt idx="351">
                  <c:v>25085.201405814383</c:v>
                </c:pt>
                <c:pt idx="352">
                  <c:v>25510.869978892322</c:v>
                </c:pt>
                <c:pt idx="353">
                  <c:v>25943.761684492696</c:v>
                </c:pt>
                <c:pt idx="354">
                  <c:v>26203.199301337623</c:v>
                </c:pt>
                <c:pt idx="355">
                  <c:v>26348.449134501829</c:v>
                </c:pt>
                <c:pt idx="356">
                  <c:v>26350.075581979268</c:v>
                </c:pt>
                <c:pt idx="357">
                  <c:v>26613.576337799062</c:v>
                </c:pt>
                <c:pt idx="358">
                  <c:v>26719.381531532264</c:v>
                </c:pt>
                <c:pt idx="359">
                  <c:v>26825.607365425916</c:v>
                </c:pt>
                <c:pt idx="360">
                  <c:v>27009.778834648416</c:v>
                </c:pt>
                <c:pt idx="361">
                  <c:v>26739.681046301932</c:v>
                </c:pt>
                <c:pt idx="362">
                  <c:v>27007.07785676495</c:v>
                </c:pt>
                <c:pt idx="363">
                  <c:v>27373.452943969125</c:v>
                </c:pt>
                <c:pt idx="364">
                  <c:v>27619.112137056029</c:v>
                </c:pt>
                <c:pt idx="365">
                  <c:v>27781.86761929225</c:v>
                </c:pt>
                <c:pt idx="366">
                  <c:v>28111.861998087257</c:v>
                </c:pt>
                <c:pt idx="367">
                  <c:v>28504.65787806053</c:v>
                </c:pt>
                <c:pt idx="368">
                  <c:v>29027.802187351994</c:v>
                </c:pt>
                <c:pt idx="369">
                  <c:v>28737.524165478473</c:v>
                </c:pt>
                <c:pt idx="370">
                  <c:v>29024.899407133256</c:v>
                </c:pt>
                <c:pt idx="371">
                  <c:v>29315.148401204588</c:v>
                </c:pt>
                <c:pt idx="372">
                  <c:v>29968.949002116329</c:v>
                </c:pt>
                <c:pt idx="373">
                  <c:v>30152.864406588476</c:v>
                </c:pt>
                <c:pt idx="374">
                  <c:v>30337.908475132219</c:v>
                </c:pt>
                <c:pt idx="375">
                  <c:v>30721.247938810247</c:v>
                </c:pt>
                <c:pt idx="376">
                  <c:v>30414.035459422146</c:v>
                </c:pt>
                <c:pt idx="377">
                  <c:v>30109.895104827923</c:v>
                </c:pt>
                <c:pt idx="378">
                  <c:v>29808.796153779644</c:v>
                </c:pt>
                <c:pt idx="379">
                  <c:v>29510.708192241847</c:v>
                </c:pt>
                <c:pt idx="380">
                  <c:v>29940.538072433195</c:v>
                </c:pt>
                <c:pt idx="381">
                  <c:v>30378.385321678292</c:v>
                </c:pt>
                <c:pt idx="382">
                  <c:v>30074.601468461507</c:v>
                </c:pt>
                <c:pt idx="383">
                  <c:v>30541.143363036361</c:v>
                </c:pt>
                <c:pt idx="384">
                  <c:v>30235.731929405996</c:v>
                </c:pt>
                <c:pt idx="385">
                  <c:v>29933.374610111936</c:v>
                </c:pt>
                <c:pt idx="386">
                  <c:v>29634.040864010818</c:v>
                </c:pt>
                <c:pt idx="387">
                  <c:v>29930.381272650928</c:v>
                </c:pt>
                <c:pt idx="388">
                  <c:v>30038.694149324332</c:v>
                </c:pt>
                <c:pt idx="389">
                  <c:v>30152.626624990698</c:v>
                </c:pt>
                <c:pt idx="390">
                  <c:v>30266.991230261199</c:v>
                </c:pt>
                <c:pt idx="391">
                  <c:v>30569.661142563811</c:v>
                </c:pt>
                <c:pt idx="392">
                  <c:v>30263.964531138172</c:v>
                </c:pt>
                <c:pt idx="393">
                  <c:v>29961.324885826791</c:v>
                </c:pt>
                <c:pt idx="394">
                  <c:v>30260.938134685057</c:v>
                </c:pt>
                <c:pt idx="395">
                  <c:v>29958.328753338206</c:v>
                </c:pt>
                <c:pt idx="396">
                  <c:v>29658.745465804823</c:v>
                </c:pt>
                <c:pt idx="397">
                  <c:v>29955.332920462872</c:v>
                </c:pt>
                <c:pt idx="398">
                  <c:v>30254.886249667499</c:v>
                </c:pt>
                <c:pt idx="399">
                  <c:v>30557.435112164174</c:v>
                </c:pt>
                <c:pt idx="400">
                  <c:v>30946.347922682628</c:v>
                </c:pt>
                <c:pt idx="401">
                  <c:v>31255.811401909454</c:v>
                </c:pt>
                <c:pt idx="402">
                  <c:v>30943.253287890358</c:v>
                </c:pt>
                <c:pt idx="403">
                  <c:v>31225.616308089055</c:v>
                </c:pt>
                <c:pt idx="404">
                  <c:v>30913.360145008162</c:v>
                </c:pt>
                <c:pt idx="405">
                  <c:v>30604.226543558081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9-4A98-9F24-C86DD6BC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807168"/>
        <c:axId val="119611776"/>
      </c:lineChart>
      <c:catAx>
        <c:axId val="118807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611776"/>
        <c:crosses val="autoZero"/>
        <c:auto val="1"/>
        <c:lblAlgn val="ctr"/>
        <c:lblOffset val="100"/>
        <c:noMultiLvlLbl val="0"/>
      </c:catAx>
      <c:valAx>
        <c:axId val="119611776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8071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michelepierro.com/p/trading-gy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595900</xdr:colOff>
      <xdr:row>1</xdr:row>
      <xdr:rowOff>651299</xdr:rowOff>
    </xdr:from>
    <xdr:to>
      <xdr:col>31</xdr:col>
      <xdr:colOff>1102178</xdr:colOff>
      <xdr:row>1</xdr:row>
      <xdr:rowOff>4906695</xdr:rowOff>
    </xdr:to>
    <xdr:pic>
      <xdr:nvPicPr>
        <xdr:cNvPr id="3" name="Immagin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69757" y="1467728"/>
          <a:ext cx="4996635" cy="4255396"/>
        </a:xfrm>
        <a:prstGeom prst="rect">
          <a:avLst/>
        </a:prstGeom>
      </xdr:spPr>
    </xdr:pic>
    <xdr:clientData/>
  </xdr:twoCellAnchor>
  <xdr:twoCellAnchor>
    <xdr:from>
      <xdr:col>1</xdr:col>
      <xdr:colOff>165100</xdr:colOff>
      <xdr:row>1</xdr:row>
      <xdr:rowOff>25400</xdr:rowOff>
    </xdr:from>
    <xdr:to>
      <xdr:col>19</xdr:col>
      <xdr:colOff>1270000</xdr:colOff>
      <xdr:row>1</xdr:row>
      <xdr:rowOff>5067300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Z506"/>
  <sheetViews>
    <sheetView tabSelected="1" topLeftCell="H1" zoomScale="70" zoomScaleNormal="70" workbookViewId="0">
      <selection activeCell="AH2" sqref="AH2"/>
    </sheetView>
  </sheetViews>
  <sheetFormatPr defaultRowHeight="15" x14ac:dyDescent="0.25"/>
  <cols>
    <col min="1" max="1" width="6" bestFit="1" customWidth="1"/>
    <col min="2" max="2" width="22" style="6" customWidth="1"/>
    <col min="3" max="4" width="19.28515625" style="6" customWidth="1"/>
    <col min="5" max="5" width="19.42578125" style="6" customWidth="1"/>
    <col min="6" max="6" width="17.5703125" style="6" customWidth="1"/>
    <col min="7" max="7" width="16.85546875" style="6" customWidth="1"/>
    <col min="8" max="9" width="18.140625" style="6" customWidth="1"/>
    <col min="10" max="10" width="16.85546875" style="6" customWidth="1"/>
    <col min="11" max="13" width="20.7109375" style="6" customWidth="1"/>
    <col min="14" max="14" width="18.7109375" style="6" customWidth="1"/>
    <col min="15" max="15" width="22" style="6" customWidth="1"/>
    <col min="16" max="16" width="18.7109375" style="6" customWidth="1"/>
    <col min="17" max="17" width="17.28515625" style="6" customWidth="1"/>
    <col min="18" max="18" width="18.5703125" style="6" customWidth="1"/>
    <col min="19" max="19" width="19.28515625" style="6" customWidth="1"/>
    <col min="20" max="20" width="21.85546875" style="6" customWidth="1"/>
    <col min="21" max="21" width="25.42578125" style="6" hidden="1" customWidth="1"/>
    <col min="22" max="22" width="7.5703125" style="16" hidden="1" customWidth="1"/>
    <col min="23" max="23" width="8.28515625" style="16" hidden="1" customWidth="1"/>
    <col min="24" max="24" width="11.7109375" style="16" hidden="1" customWidth="1"/>
    <col min="25" max="25" width="12.140625" style="16" hidden="1" customWidth="1"/>
    <col min="26" max="26" width="9.140625" style="6" customWidth="1"/>
    <col min="27" max="31" width="11.7109375" style="6" customWidth="1"/>
    <col min="32" max="32" width="24.7109375" style="6" customWidth="1"/>
    <col min="33" max="34" width="15.5703125" style="6" customWidth="1"/>
    <col min="35" max="36" width="9.140625" style="6"/>
    <col min="37" max="37" width="11.7109375" style="6" customWidth="1"/>
    <col min="38" max="50" width="9.140625" style="6"/>
  </cols>
  <sheetData>
    <row r="1" spans="1:78" ht="64.5" customHeight="1" x14ac:dyDescent="0.25">
      <c r="A1" s="10"/>
      <c r="B1" s="98" t="s">
        <v>550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29"/>
      <c r="Z1" s="99"/>
      <c r="AA1" s="99"/>
      <c r="AB1" s="99"/>
      <c r="AC1" s="99"/>
      <c r="AD1" s="99"/>
      <c r="AE1" s="99"/>
      <c r="AF1" s="99"/>
      <c r="AG1" s="22"/>
      <c r="AH1" s="33"/>
      <c r="AI1" s="22"/>
      <c r="AJ1" s="22"/>
      <c r="AK1" s="22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23"/>
      <c r="BT1" s="23"/>
      <c r="BU1" s="23"/>
      <c r="BV1" s="23"/>
      <c r="BW1" s="23"/>
      <c r="BX1" s="23"/>
      <c r="BY1" s="23"/>
      <c r="BZ1" s="23"/>
    </row>
    <row r="2" spans="1:78" ht="409.6" customHeight="1" x14ac:dyDescent="0.25">
      <c r="A2" s="1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30"/>
      <c r="Z2" s="99"/>
      <c r="AA2" s="99"/>
      <c r="AB2" s="99"/>
      <c r="AC2" s="99"/>
      <c r="AD2" s="99"/>
      <c r="AE2" s="99"/>
      <c r="AF2" s="99"/>
      <c r="AG2" s="22"/>
      <c r="AH2" s="22"/>
      <c r="AI2" s="22"/>
      <c r="AJ2" s="22"/>
      <c r="AK2" s="22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23"/>
      <c r="BT2" s="23"/>
      <c r="BU2" s="23"/>
      <c r="BV2" s="23"/>
      <c r="BW2" s="23"/>
      <c r="BX2" s="23"/>
      <c r="BY2" s="23"/>
      <c r="BZ2" s="23"/>
    </row>
    <row r="3" spans="1:78" ht="36" customHeight="1" x14ac:dyDescent="0.25">
      <c r="A3" s="10"/>
      <c r="B3" s="38" t="s">
        <v>2</v>
      </c>
      <c r="C3" s="38" t="s">
        <v>3</v>
      </c>
      <c r="D3" s="38" t="s">
        <v>4</v>
      </c>
      <c r="E3" s="38" t="s">
        <v>10</v>
      </c>
      <c r="F3" s="38" t="s">
        <v>5</v>
      </c>
      <c r="G3" s="38" t="s">
        <v>593</v>
      </c>
      <c r="H3" s="38" t="s">
        <v>530</v>
      </c>
      <c r="I3" s="38" t="s">
        <v>9</v>
      </c>
      <c r="J3" s="38" t="s">
        <v>528</v>
      </c>
      <c r="K3" s="38" t="s">
        <v>517</v>
      </c>
      <c r="L3" s="38" t="s">
        <v>518</v>
      </c>
      <c r="M3" s="38" t="s">
        <v>516</v>
      </c>
      <c r="N3" s="38" t="s">
        <v>510</v>
      </c>
      <c r="O3" s="38" t="s">
        <v>7</v>
      </c>
      <c r="P3" s="38" t="s">
        <v>8</v>
      </c>
      <c r="Q3" s="38" t="s">
        <v>6</v>
      </c>
      <c r="R3" s="38" t="s">
        <v>12</v>
      </c>
      <c r="S3" s="38" t="s">
        <v>11</v>
      </c>
      <c r="T3" s="39" t="s">
        <v>508</v>
      </c>
      <c r="U3" s="31"/>
      <c r="V3" s="17"/>
      <c r="W3" s="17"/>
      <c r="X3" s="17"/>
      <c r="Y3" s="17"/>
      <c r="Z3" s="99"/>
      <c r="AA3" s="99"/>
      <c r="AB3" s="99"/>
      <c r="AC3" s="99"/>
      <c r="AD3" s="99"/>
      <c r="AE3" s="99"/>
      <c r="AF3" s="99"/>
      <c r="AG3" s="22"/>
      <c r="AH3" s="22"/>
      <c r="AI3" s="22"/>
      <c r="AJ3" s="22"/>
      <c r="AK3" s="22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23"/>
      <c r="BT3" s="23"/>
      <c r="BU3" s="23"/>
      <c r="BV3" s="23"/>
      <c r="BW3" s="23"/>
      <c r="BX3" s="23"/>
      <c r="BY3" s="23"/>
      <c r="BZ3" s="23"/>
    </row>
    <row r="4" spans="1:78" ht="36" customHeight="1" x14ac:dyDescent="0.25">
      <c r="A4" s="10"/>
      <c r="B4" s="40">
        <f>SUBTOTAL(2,R6:R1004)</f>
        <v>406</v>
      </c>
      <c r="C4" s="40">
        <f ca="1">SUMPRODUCT(SUBTOTAL(3,OFFSET(R6:R1004,ROW(R6:R1004)-MIN(ROW(R6:R1004)),,1))*(R6:R1004&gt;0))</f>
        <v>245</v>
      </c>
      <c r="D4" s="40">
        <f ca="1">+B4-C4</f>
        <v>161</v>
      </c>
      <c r="E4" s="40">
        <f>SUBTOTAL(9,R6:R1004)</f>
        <v>6989.6099999999979</v>
      </c>
      <c r="F4" s="41">
        <f ca="1">+C4/B4</f>
        <v>0.60344827586206895</v>
      </c>
      <c r="G4" s="44">
        <f>SUBTOTAL(9,N6:N1004)/B4</f>
        <v>47.58332512315269</v>
      </c>
      <c r="H4" s="42">
        <f>SUBTOTAL(5,W6:W1004)</f>
        <v>-1573.9207629045575</v>
      </c>
      <c r="I4" s="41">
        <f>SUBTOTAL(5,V6:V1004)</f>
        <v>-0.10225859786024338</v>
      </c>
      <c r="J4" s="40">
        <f>SUBTOTAL(5,U6:U1004)</f>
        <v>-581.70000000000005</v>
      </c>
      <c r="K4" s="42">
        <f ca="1">SUMPRODUCT(SUBTOTAL(9,OFFSET(S6:S1006,ROW(S6:S1006)-MIN(ROW(S6:S1006)),,1))*(S6:S1006&gt;0))</f>
        <v>53170.508733078139</v>
      </c>
      <c r="L4" s="42">
        <f ca="1">SUMPRODUCT(SUBTOTAL(9,OFFSET(S6:S1006,ROW(S6:S1006)-MIN(ROW(S6:S1006)),,1))*(S6:S1006&lt;0))</f>
        <v>-32566.28218952008</v>
      </c>
      <c r="M4" s="43">
        <f ca="1">K4/L4</f>
        <v>-1.6326858688889134</v>
      </c>
      <c r="N4" s="43">
        <f ca="1">AVERAGE($O$4/$P$4)</f>
        <v>-1.0729078566984287</v>
      </c>
      <c r="O4" s="42" cm="1">
        <f t="array" aca="1" ref="O4" ca="1">SUMPRODUCT(SUBTOTAL(9,OFFSET(S6:S1004,ROW(S6:S1004)-MIN(ROW(S6:S1004)),,1))*(S6:S1004&gt;0))/C4</f>
        <v>217.02248462480873</v>
      </c>
      <c r="P4" s="42">
        <f ca="1">SUMPRODUCT(SUBTOTAL(9,OFFSET(S6:S1004,ROW(S6:S1004)-MIN(ROW(S6:S1004)),,1))*(S6:S1004&lt;0))/D4</f>
        <v>-202.27504465540423</v>
      </c>
      <c r="Q4" s="42">
        <f>+R4/B4</f>
        <v>50.749326461965786</v>
      </c>
      <c r="R4" s="44">
        <f>SUBTOTAL(9,S6:S1004)</f>
        <v>20604.22654355811</v>
      </c>
      <c r="S4" s="45">
        <f>R4/T4</f>
        <v>2.0604226543558108</v>
      </c>
      <c r="T4" s="46">
        <v>10000</v>
      </c>
      <c r="U4" s="32"/>
      <c r="V4" s="18"/>
      <c r="W4" s="18"/>
      <c r="X4" s="18"/>
      <c r="Y4" s="18"/>
      <c r="Z4" s="99"/>
      <c r="AA4" s="99"/>
      <c r="AB4" s="99"/>
      <c r="AC4" s="99"/>
      <c r="AD4" s="99"/>
      <c r="AE4" s="99"/>
      <c r="AF4" s="99"/>
      <c r="AG4" s="22"/>
      <c r="AH4" s="22"/>
      <c r="AI4" s="22"/>
      <c r="AJ4" s="22"/>
      <c r="AK4" s="22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23"/>
      <c r="BT4" s="23"/>
      <c r="BU4" s="23"/>
      <c r="BV4" s="23"/>
      <c r="BW4" s="23"/>
      <c r="BX4" s="23"/>
      <c r="BY4" s="23"/>
      <c r="BZ4" s="23"/>
    </row>
    <row r="5" spans="1:78" ht="36" customHeight="1" x14ac:dyDescent="0.25">
      <c r="A5" s="13" t="s">
        <v>507</v>
      </c>
      <c r="B5" s="47" t="s">
        <v>519</v>
      </c>
      <c r="C5" s="47" t="s">
        <v>547</v>
      </c>
      <c r="D5" s="47" t="s">
        <v>546</v>
      </c>
      <c r="E5" s="47" t="s">
        <v>543</v>
      </c>
      <c r="F5" s="47" t="s">
        <v>1</v>
      </c>
      <c r="G5" s="47" t="s">
        <v>582</v>
      </c>
      <c r="H5" s="47" t="s">
        <v>583</v>
      </c>
      <c r="I5" s="47" t="s">
        <v>594</v>
      </c>
      <c r="J5" s="47" t="s">
        <v>0</v>
      </c>
      <c r="K5" s="47" t="s">
        <v>551</v>
      </c>
      <c r="L5" s="47" t="s">
        <v>595</v>
      </c>
      <c r="M5" s="47" t="s">
        <v>596</v>
      </c>
      <c r="N5" s="47" t="s">
        <v>511</v>
      </c>
      <c r="O5" s="47" t="s">
        <v>514</v>
      </c>
      <c r="P5" s="47" t="s">
        <v>544</v>
      </c>
      <c r="Q5" s="47" t="s">
        <v>512</v>
      </c>
      <c r="R5" s="47" t="s">
        <v>513</v>
      </c>
      <c r="S5" s="47" t="s">
        <v>545</v>
      </c>
      <c r="T5" s="47" t="s">
        <v>509</v>
      </c>
      <c r="U5" s="34"/>
      <c r="V5" s="34"/>
      <c r="W5" s="35"/>
      <c r="X5" s="35"/>
      <c r="Y5" s="35"/>
      <c r="Z5" s="102" t="s">
        <v>515</v>
      </c>
      <c r="AA5" s="103"/>
      <c r="AB5" s="103"/>
      <c r="AC5" s="103"/>
      <c r="AD5" s="103"/>
      <c r="AE5" s="103"/>
      <c r="AF5" s="104"/>
      <c r="AG5" s="22"/>
      <c r="AH5" s="22"/>
      <c r="AI5" s="22"/>
      <c r="AJ5" s="22"/>
      <c r="AK5" s="22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23"/>
      <c r="BT5" s="23"/>
      <c r="BU5" s="23"/>
      <c r="BV5" s="23"/>
      <c r="BW5" s="23"/>
      <c r="BX5" s="23"/>
      <c r="BY5" s="23"/>
      <c r="BZ5" s="23"/>
    </row>
    <row r="6" spans="1:78" s="12" customFormat="1" ht="18" customHeight="1" x14ac:dyDescent="0.25">
      <c r="A6" s="14" t="s">
        <v>13</v>
      </c>
      <c r="B6" s="1">
        <v>41458</v>
      </c>
      <c r="C6" s="15">
        <v>0.95833333333333337</v>
      </c>
      <c r="D6" s="2" t="str">
        <f t="shared" ref="D6:D69" si="0">CHOOSE(WEEKDAY(B6), "domenica", "lunedì", "martedì", "mercoledì", "giovedì", "venerdì","sabato")</f>
        <v>mercoledì</v>
      </c>
      <c r="E6" s="2" t="s">
        <v>523</v>
      </c>
      <c r="F6" s="2" t="s">
        <v>522</v>
      </c>
      <c r="G6" s="2"/>
      <c r="H6" s="2"/>
      <c r="I6" s="2"/>
      <c r="J6" s="2" t="s">
        <v>520</v>
      </c>
      <c r="K6" s="2" t="s">
        <v>521</v>
      </c>
      <c r="L6" s="2"/>
      <c r="M6" s="2"/>
      <c r="N6" s="48">
        <v>94</v>
      </c>
      <c r="O6" s="3">
        <v>0.01</v>
      </c>
      <c r="P6" s="2">
        <v>94</v>
      </c>
      <c r="Q6" s="2">
        <v>0</v>
      </c>
      <c r="R6" s="2">
        <f t="shared" ref="R6:R69" si="1">P6+Q6</f>
        <v>94</v>
      </c>
      <c r="S6" s="9">
        <f>T4*O6/N6*(P6+Q6)</f>
        <v>100</v>
      </c>
      <c r="T6" s="8">
        <f>T4+S6</f>
        <v>10100</v>
      </c>
      <c r="U6">
        <f>IF(R6&lt;0,R6,0)</f>
        <v>0</v>
      </c>
      <c r="V6" s="19">
        <f>IF(T6="","",T6/MAX($T$4:T6)-1)</f>
        <v>0</v>
      </c>
      <c r="W6">
        <f>IF(S6&lt;0,S6,0)</f>
        <v>0</v>
      </c>
      <c r="X6">
        <f>IF(S6&gt;0,S6,0)</f>
        <v>100</v>
      </c>
      <c r="Y6">
        <f>IF(S6&lt;0,S6,0)</f>
        <v>0</v>
      </c>
      <c r="Z6" s="26"/>
      <c r="AA6" s="27"/>
      <c r="AB6" s="27"/>
      <c r="AC6" s="27"/>
      <c r="AD6" s="27"/>
      <c r="AE6" s="27"/>
      <c r="AF6" s="28"/>
      <c r="AG6" s="22"/>
      <c r="AH6" s="22"/>
      <c r="AI6" s="24"/>
      <c r="AJ6" s="22"/>
      <c r="AK6" s="22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25"/>
      <c r="BT6" s="25"/>
      <c r="BU6" s="25"/>
      <c r="BV6" s="25"/>
      <c r="BW6" s="25"/>
      <c r="BX6" s="25"/>
      <c r="BY6" s="25"/>
      <c r="BZ6" s="25"/>
    </row>
    <row r="7" spans="1:78" s="12" customFormat="1" ht="18" customHeight="1" x14ac:dyDescent="0.25">
      <c r="A7" s="14" t="s">
        <v>14</v>
      </c>
      <c r="B7" s="1">
        <v>41487</v>
      </c>
      <c r="C7" s="15">
        <v>0.125</v>
      </c>
      <c r="D7" s="2" t="str">
        <f t="shared" si="0"/>
        <v>giovedì</v>
      </c>
      <c r="E7" s="2" t="s">
        <v>523</v>
      </c>
      <c r="F7" s="2" t="s">
        <v>522</v>
      </c>
      <c r="G7" s="2"/>
      <c r="H7" s="2"/>
      <c r="I7" s="2"/>
      <c r="J7" s="2" t="s">
        <v>520</v>
      </c>
      <c r="K7" s="2" t="s">
        <v>521</v>
      </c>
      <c r="L7" s="2"/>
      <c r="M7" s="2"/>
      <c r="N7" s="48">
        <v>112</v>
      </c>
      <c r="O7" s="3">
        <v>0.01</v>
      </c>
      <c r="P7" s="2">
        <v>112</v>
      </c>
      <c r="Q7" s="2">
        <v>0</v>
      </c>
      <c r="R7" s="2">
        <f t="shared" si="1"/>
        <v>112</v>
      </c>
      <c r="S7" s="9">
        <f t="shared" ref="S7:S70" si="2">T6*O7/N7*(P7+Q7)</f>
        <v>101</v>
      </c>
      <c r="T7" s="8">
        <f t="shared" ref="T7:T70" si="3">T6+S7</f>
        <v>10201</v>
      </c>
      <c r="U7">
        <f t="shared" ref="U7:U13" si="4">IF(R7&lt;0,U6+R7,0)</f>
        <v>0</v>
      </c>
      <c r="V7" s="19">
        <f>IF(T7="","",T7/MAX($T$4:T7)-1)</f>
        <v>0</v>
      </c>
      <c r="W7">
        <f>IF(S7&lt;0,W6+S7,0)</f>
        <v>0</v>
      </c>
      <c r="X7">
        <f>IF(S7&gt;0,S7,0)</f>
        <v>101</v>
      </c>
      <c r="Y7">
        <f t="shared" ref="Y7:Y70" si="5">IF(S7&lt;0,S7,0)</f>
        <v>0</v>
      </c>
      <c r="Z7" s="26"/>
      <c r="AA7" s="27"/>
      <c r="AB7" s="27"/>
      <c r="AC7" s="27"/>
      <c r="AD7" s="27"/>
      <c r="AE7" s="27"/>
      <c r="AF7" s="28"/>
      <c r="AG7" s="22"/>
      <c r="AH7" s="22"/>
      <c r="AI7" s="24"/>
      <c r="AJ7" s="22"/>
      <c r="AK7" s="22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25"/>
      <c r="BT7" s="25"/>
      <c r="BU7" s="25"/>
      <c r="BV7" s="25"/>
      <c r="BW7" s="25"/>
      <c r="BX7" s="25"/>
      <c r="BY7" s="25"/>
      <c r="BZ7" s="25"/>
    </row>
    <row r="8" spans="1:78" s="12" customFormat="1" ht="18" customHeight="1" x14ac:dyDescent="0.25">
      <c r="A8" s="14" t="s">
        <v>15</v>
      </c>
      <c r="B8" s="1">
        <v>41570</v>
      </c>
      <c r="C8" s="15">
        <v>0.125</v>
      </c>
      <c r="D8" s="2" t="str">
        <f t="shared" si="0"/>
        <v>mercoledì</v>
      </c>
      <c r="E8" s="2" t="s">
        <v>529</v>
      </c>
      <c r="F8" s="2" t="s">
        <v>522</v>
      </c>
      <c r="G8" s="2"/>
      <c r="H8" s="2"/>
      <c r="I8" s="2"/>
      <c r="J8" s="2" t="s">
        <v>520</v>
      </c>
      <c r="K8" s="2" t="s">
        <v>521</v>
      </c>
      <c r="L8" s="2"/>
      <c r="M8" s="2"/>
      <c r="N8" s="48">
        <v>136</v>
      </c>
      <c r="O8" s="3">
        <v>0.01</v>
      </c>
      <c r="P8" s="2">
        <v>136</v>
      </c>
      <c r="Q8" s="2">
        <v>0</v>
      </c>
      <c r="R8" s="2">
        <f t="shared" si="1"/>
        <v>136</v>
      </c>
      <c r="S8" s="9">
        <f t="shared" si="2"/>
        <v>102.01</v>
      </c>
      <c r="T8" s="8">
        <f t="shared" si="3"/>
        <v>10303.01</v>
      </c>
      <c r="U8">
        <f t="shared" si="4"/>
        <v>0</v>
      </c>
      <c r="V8" s="19">
        <f>IF(T8="","",T8/MAX($T$4:T8)-1)</f>
        <v>0</v>
      </c>
      <c r="W8">
        <f>IF(S8&lt;0,W7+S8,0)</f>
        <v>0</v>
      </c>
      <c r="X8">
        <f t="shared" ref="X8:X71" si="6">IF(S8&gt;0,S8,0)</f>
        <v>102.01</v>
      </c>
      <c r="Y8">
        <f t="shared" si="5"/>
        <v>0</v>
      </c>
      <c r="Z8" s="26"/>
      <c r="AA8" s="27"/>
      <c r="AB8" s="27"/>
      <c r="AC8" s="27"/>
      <c r="AD8" s="27"/>
      <c r="AE8" s="27"/>
      <c r="AF8" s="28"/>
      <c r="AG8" s="22"/>
      <c r="AH8" s="22"/>
      <c r="AI8" s="24"/>
      <c r="AJ8" s="22"/>
      <c r="AK8" s="22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25"/>
      <c r="BT8" s="25"/>
      <c r="BU8" s="25"/>
      <c r="BV8" s="25"/>
      <c r="BW8" s="25"/>
      <c r="BX8" s="25"/>
      <c r="BY8" s="25"/>
      <c r="BZ8" s="25"/>
    </row>
    <row r="9" spans="1:78" s="12" customFormat="1" ht="18" customHeight="1" x14ac:dyDescent="0.25">
      <c r="A9" s="14" t="s">
        <v>16</v>
      </c>
      <c r="B9" s="1">
        <v>41578</v>
      </c>
      <c r="C9" s="15">
        <v>0.91666666666666663</v>
      </c>
      <c r="D9" s="2" t="str">
        <f t="shared" si="0"/>
        <v>giovedì</v>
      </c>
      <c r="E9" s="2" t="s">
        <v>523</v>
      </c>
      <c r="F9" s="2" t="s">
        <v>522</v>
      </c>
      <c r="G9" s="2"/>
      <c r="H9" s="2"/>
      <c r="I9" s="2"/>
      <c r="J9" s="2" t="s">
        <v>520</v>
      </c>
      <c r="K9" s="2" t="s">
        <v>521</v>
      </c>
      <c r="L9" s="2"/>
      <c r="M9" s="2"/>
      <c r="N9" s="48">
        <v>60</v>
      </c>
      <c r="O9" s="3">
        <v>0.01</v>
      </c>
      <c r="P9" s="2">
        <v>60</v>
      </c>
      <c r="Q9" s="2">
        <v>0</v>
      </c>
      <c r="R9" s="2">
        <f t="shared" si="1"/>
        <v>60</v>
      </c>
      <c r="S9" s="9">
        <f t="shared" si="2"/>
        <v>103.0301</v>
      </c>
      <c r="T9" s="8">
        <f t="shared" si="3"/>
        <v>10406.0401</v>
      </c>
      <c r="U9">
        <f t="shared" si="4"/>
        <v>0</v>
      </c>
      <c r="V9" s="19">
        <f>IF(T9="","",T9/MAX($T$4:T9)-1)</f>
        <v>0</v>
      </c>
      <c r="W9">
        <f>IF(S9&lt;0,W8+S9,0)</f>
        <v>0</v>
      </c>
      <c r="X9">
        <f t="shared" si="6"/>
        <v>103.0301</v>
      </c>
      <c r="Y9">
        <f t="shared" si="5"/>
        <v>0</v>
      </c>
      <c r="Z9" s="26"/>
      <c r="AA9" s="27"/>
      <c r="AB9" s="27"/>
      <c r="AC9" s="27"/>
      <c r="AD9" s="27"/>
      <c r="AE9" s="27"/>
      <c r="AF9" s="28"/>
      <c r="AG9" s="22"/>
      <c r="AH9" s="22"/>
      <c r="AI9" s="24"/>
      <c r="AJ9" s="22"/>
      <c r="AK9" s="22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25"/>
      <c r="BT9" s="25"/>
      <c r="BU9" s="25"/>
      <c r="BV9" s="25"/>
      <c r="BW9" s="25"/>
      <c r="BX9" s="25"/>
      <c r="BY9" s="25"/>
      <c r="BZ9" s="25"/>
    </row>
    <row r="10" spans="1:78" s="12" customFormat="1" ht="18" customHeight="1" x14ac:dyDescent="0.25">
      <c r="A10" s="14" t="s">
        <v>17</v>
      </c>
      <c r="B10" s="1">
        <v>41582</v>
      </c>
      <c r="C10" s="15">
        <v>0.29166666666666669</v>
      </c>
      <c r="D10" s="2" t="str">
        <f t="shared" si="0"/>
        <v>lunedì</v>
      </c>
      <c r="E10" s="2" t="s">
        <v>523</v>
      </c>
      <c r="F10" s="2" t="s">
        <v>522</v>
      </c>
      <c r="G10" s="2"/>
      <c r="H10" s="2"/>
      <c r="I10" s="2"/>
      <c r="J10" s="2" t="s">
        <v>541</v>
      </c>
      <c r="K10" s="2" t="s">
        <v>521</v>
      </c>
      <c r="L10" s="2"/>
      <c r="M10" s="2"/>
      <c r="N10" s="48">
        <v>94</v>
      </c>
      <c r="O10" s="3">
        <v>0.01</v>
      </c>
      <c r="P10" s="2">
        <v>-94</v>
      </c>
      <c r="Q10" s="2">
        <v>0</v>
      </c>
      <c r="R10" s="2">
        <f t="shared" si="1"/>
        <v>-94</v>
      </c>
      <c r="S10" s="9">
        <f t="shared" si="2"/>
        <v>-104.060401</v>
      </c>
      <c r="T10" s="8">
        <f t="shared" si="3"/>
        <v>10301.979699</v>
      </c>
      <c r="U10">
        <f t="shared" si="4"/>
        <v>-94</v>
      </c>
      <c r="V10" s="19">
        <f>IF(T10="","",T10/MAX($T$4:T10)-1)</f>
        <v>-1.0000000000000009E-2</v>
      </c>
      <c r="W10">
        <f t="shared" ref="W10:W73" si="7">IF(S10&lt;0,W9+S10,0)</f>
        <v>-104.060401</v>
      </c>
      <c r="X10">
        <f t="shared" si="6"/>
        <v>0</v>
      </c>
      <c r="Y10">
        <f t="shared" si="5"/>
        <v>-104.060401</v>
      </c>
      <c r="Z10" s="26"/>
      <c r="AA10" s="27"/>
      <c r="AB10" s="27"/>
      <c r="AC10" s="27"/>
      <c r="AD10" s="27"/>
      <c r="AE10" s="27"/>
      <c r="AF10" s="28"/>
      <c r="AG10" s="22"/>
      <c r="AH10" s="22"/>
      <c r="AI10" s="24"/>
      <c r="AJ10" s="22"/>
      <c r="AK10" s="22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25"/>
      <c r="BT10" s="25"/>
      <c r="BU10" s="25"/>
      <c r="BV10" s="25"/>
      <c r="BW10" s="25"/>
      <c r="BX10" s="25"/>
      <c r="BY10" s="25"/>
      <c r="BZ10" s="25"/>
    </row>
    <row r="11" spans="1:78" s="12" customFormat="1" ht="18" customHeight="1" x14ac:dyDescent="0.25">
      <c r="A11" s="14" t="s">
        <v>18</v>
      </c>
      <c r="B11" s="1">
        <v>41618</v>
      </c>
      <c r="C11" s="15">
        <v>0.79166666666666663</v>
      </c>
      <c r="D11" s="2" t="str">
        <f t="shared" si="0"/>
        <v>martedì</v>
      </c>
      <c r="E11" s="2" t="s">
        <v>529</v>
      </c>
      <c r="F11" s="2" t="s">
        <v>522</v>
      </c>
      <c r="G11" s="2"/>
      <c r="H11" s="2"/>
      <c r="I11" s="2"/>
      <c r="J11" s="2" t="s">
        <v>541</v>
      </c>
      <c r="K11" s="2" t="s">
        <v>521</v>
      </c>
      <c r="L11" s="2"/>
      <c r="M11" s="2"/>
      <c r="N11" s="48">
        <v>59</v>
      </c>
      <c r="O11" s="3">
        <v>0.01</v>
      </c>
      <c r="P11" s="2">
        <v>59</v>
      </c>
      <c r="Q11" s="2">
        <v>0</v>
      </c>
      <c r="R11" s="2">
        <f t="shared" si="1"/>
        <v>59</v>
      </c>
      <c r="S11" s="9">
        <f t="shared" si="2"/>
        <v>103.01979699</v>
      </c>
      <c r="T11" s="8">
        <f t="shared" si="3"/>
        <v>10404.99949599</v>
      </c>
      <c r="U11">
        <f t="shared" si="4"/>
        <v>0</v>
      </c>
      <c r="V11" s="19">
        <f>IF(T11="","",T11/MAX($T$4:T11)-1)</f>
        <v>-1.0000000000010001E-4</v>
      </c>
      <c r="W11">
        <f t="shared" si="7"/>
        <v>0</v>
      </c>
      <c r="X11">
        <f t="shared" si="6"/>
        <v>103.01979699</v>
      </c>
      <c r="Y11">
        <f t="shared" si="5"/>
        <v>0</v>
      </c>
      <c r="Z11" s="26"/>
      <c r="AA11" s="27"/>
      <c r="AB11" s="27"/>
      <c r="AC11" s="27"/>
      <c r="AD11" s="27"/>
      <c r="AE11" s="27"/>
      <c r="AF11" s="28"/>
      <c r="AG11" s="22"/>
      <c r="AH11" s="22"/>
      <c r="AI11" s="24"/>
      <c r="AJ11" s="22"/>
      <c r="AK11" s="22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25"/>
      <c r="BT11" s="25"/>
      <c r="BU11" s="25"/>
      <c r="BV11" s="25"/>
      <c r="BW11" s="25"/>
      <c r="BX11" s="25"/>
      <c r="BY11" s="25"/>
      <c r="BZ11" s="25"/>
    </row>
    <row r="12" spans="1:78" s="12" customFormat="1" ht="18" customHeight="1" x14ac:dyDescent="0.25">
      <c r="A12" s="14" t="s">
        <v>19</v>
      </c>
      <c r="B12" s="1">
        <v>41627</v>
      </c>
      <c r="C12" s="15">
        <v>0.29166666666666669</v>
      </c>
      <c r="D12" s="2" t="str">
        <f t="shared" si="0"/>
        <v>giovedì</v>
      </c>
      <c r="E12" s="2" t="s">
        <v>523</v>
      </c>
      <c r="F12" s="2" t="s">
        <v>522</v>
      </c>
      <c r="G12" s="2"/>
      <c r="H12" s="2"/>
      <c r="I12" s="2"/>
      <c r="J12" s="2" t="s">
        <v>541</v>
      </c>
      <c r="K12" s="2" t="s">
        <v>521</v>
      </c>
      <c r="L12" s="2"/>
      <c r="M12" s="2"/>
      <c r="N12" s="48">
        <v>67.5</v>
      </c>
      <c r="O12" s="3">
        <v>0.01</v>
      </c>
      <c r="P12" s="2">
        <v>67.5</v>
      </c>
      <c r="Q12" s="2">
        <v>0</v>
      </c>
      <c r="R12" s="2">
        <f t="shared" si="1"/>
        <v>67.5</v>
      </c>
      <c r="S12" s="9">
        <f t="shared" si="2"/>
        <v>104.0499949599</v>
      </c>
      <c r="T12" s="8">
        <f t="shared" si="3"/>
        <v>10509.049490949899</v>
      </c>
      <c r="U12">
        <f t="shared" si="4"/>
        <v>0</v>
      </c>
      <c r="V12" s="19">
        <f>IF(T12="","",T12/MAX($T$4:T12)-1)</f>
        <v>0</v>
      </c>
      <c r="W12">
        <f t="shared" si="7"/>
        <v>0</v>
      </c>
      <c r="X12">
        <f t="shared" si="6"/>
        <v>104.0499949599</v>
      </c>
      <c r="Y12">
        <f t="shared" si="5"/>
        <v>0</v>
      </c>
      <c r="Z12" s="26"/>
      <c r="AA12" s="27"/>
      <c r="AB12" s="27"/>
      <c r="AC12" s="27"/>
      <c r="AD12" s="27"/>
      <c r="AE12" s="27"/>
      <c r="AF12" s="28"/>
      <c r="AG12" s="22"/>
      <c r="AH12" s="22"/>
      <c r="AI12" s="24"/>
      <c r="AJ12" s="22"/>
      <c r="AK12" s="22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25"/>
      <c r="BT12" s="25"/>
      <c r="BU12" s="25"/>
      <c r="BV12" s="25"/>
      <c r="BW12" s="25"/>
      <c r="BX12" s="25"/>
      <c r="BY12" s="25"/>
      <c r="BZ12" s="25"/>
    </row>
    <row r="13" spans="1:78" s="12" customFormat="1" ht="18" customHeight="1" x14ac:dyDescent="0.25">
      <c r="A13" s="14" t="s">
        <v>20</v>
      </c>
      <c r="B13" s="1">
        <v>41635</v>
      </c>
      <c r="C13" s="15">
        <v>0.625</v>
      </c>
      <c r="D13" s="2" t="str">
        <f t="shared" si="0"/>
        <v>venerdì</v>
      </c>
      <c r="E13" s="2" t="s">
        <v>529</v>
      </c>
      <c r="F13" s="2" t="s">
        <v>522</v>
      </c>
      <c r="G13" s="2"/>
      <c r="H13" s="2"/>
      <c r="I13" s="2"/>
      <c r="J13" s="2" t="s">
        <v>541</v>
      </c>
      <c r="K13" s="2" t="s">
        <v>521</v>
      </c>
      <c r="L13" s="2"/>
      <c r="M13" s="2"/>
      <c r="N13" s="48">
        <v>175</v>
      </c>
      <c r="O13" s="3">
        <v>0.01</v>
      </c>
      <c r="P13" s="2">
        <v>175</v>
      </c>
      <c r="Q13" s="2">
        <v>0</v>
      </c>
      <c r="R13" s="2">
        <f t="shared" si="1"/>
        <v>175</v>
      </c>
      <c r="S13" s="9">
        <f t="shared" si="2"/>
        <v>105.09049490949901</v>
      </c>
      <c r="T13" s="8">
        <f t="shared" si="3"/>
        <v>10614.139985859398</v>
      </c>
      <c r="U13">
        <f t="shared" si="4"/>
        <v>0</v>
      </c>
      <c r="V13" s="19">
        <f>IF(T13="","",T13/MAX($T$4:T13)-1)</f>
        <v>0</v>
      </c>
      <c r="W13">
        <f t="shared" si="7"/>
        <v>0</v>
      </c>
      <c r="X13">
        <f t="shared" si="6"/>
        <v>105.09049490949901</v>
      </c>
      <c r="Y13">
        <f t="shared" si="5"/>
        <v>0</v>
      </c>
      <c r="Z13" s="26"/>
      <c r="AA13" s="27"/>
      <c r="AB13" s="27"/>
      <c r="AC13" s="27"/>
      <c r="AD13" s="27"/>
      <c r="AE13" s="27"/>
      <c r="AF13" s="28"/>
      <c r="AG13" s="22"/>
      <c r="AH13" s="22"/>
      <c r="AI13" s="24"/>
      <c r="AJ13" s="22"/>
      <c r="AK13" s="22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25"/>
      <c r="BT13" s="25"/>
      <c r="BU13" s="25"/>
      <c r="BV13" s="25"/>
      <c r="BW13" s="25"/>
      <c r="BX13" s="25"/>
      <c r="BY13" s="25"/>
      <c r="BZ13" s="25"/>
    </row>
    <row r="14" spans="1:78" s="12" customFormat="1" ht="18" customHeight="1" x14ac:dyDescent="0.25">
      <c r="A14" s="14" t="s">
        <v>21</v>
      </c>
      <c r="B14" s="1">
        <v>41645</v>
      </c>
      <c r="C14" s="15">
        <v>0.29166666666666669</v>
      </c>
      <c r="D14" s="2" t="str">
        <f t="shared" si="0"/>
        <v>lunedì</v>
      </c>
      <c r="E14" s="2" t="s">
        <v>523</v>
      </c>
      <c r="F14" s="2" t="s">
        <v>522</v>
      </c>
      <c r="G14" s="2"/>
      <c r="H14" s="2"/>
      <c r="I14" s="2"/>
      <c r="J14" s="2" t="s">
        <v>541</v>
      </c>
      <c r="K14" s="2" t="s">
        <v>521</v>
      </c>
      <c r="L14" s="2"/>
      <c r="M14" s="2"/>
      <c r="N14" s="48">
        <v>70.5</v>
      </c>
      <c r="O14" s="3">
        <v>0.01</v>
      </c>
      <c r="P14" s="2">
        <v>70.5</v>
      </c>
      <c r="Q14" s="2">
        <v>0</v>
      </c>
      <c r="R14" s="2">
        <f t="shared" si="1"/>
        <v>70.5</v>
      </c>
      <c r="S14" s="9">
        <f t="shared" si="2"/>
        <v>106.14139985859399</v>
      </c>
      <c r="T14" s="8">
        <f t="shared" si="3"/>
        <v>10720.281385717992</v>
      </c>
      <c r="U14">
        <f t="shared" ref="U14:U77" si="8">IF(R14&lt;0,U13+R14,0)</f>
        <v>0</v>
      </c>
      <c r="V14" s="19">
        <f>IF(T14="","",T14/MAX($T$4:T14)-1)</f>
        <v>0</v>
      </c>
      <c r="W14">
        <f t="shared" si="7"/>
        <v>0</v>
      </c>
      <c r="X14">
        <f t="shared" si="6"/>
        <v>106.14139985859399</v>
      </c>
      <c r="Y14">
        <f t="shared" si="5"/>
        <v>0</v>
      </c>
      <c r="Z14" s="26"/>
      <c r="AA14" s="27"/>
      <c r="AB14" s="27"/>
      <c r="AC14" s="27"/>
      <c r="AD14" s="27"/>
      <c r="AE14" s="27"/>
      <c r="AF14" s="28"/>
      <c r="AG14" s="22"/>
      <c r="AH14" s="22"/>
      <c r="AI14" s="24"/>
      <c r="AJ14" s="22"/>
      <c r="AK14" s="22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25"/>
      <c r="BT14" s="25"/>
      <c r="BU14" s="25"/>
      <c r="BV14" s="25"/>
      <c r="BW14" s="25"/>
      <c r="BX14" s="25"/>
      <c r="BY14" s="25"/>
      <c r="BZ14" s="25"/>
    </row>
    <row r="15" spans="1:78" s="12" customFormat="1" ht="18" customHeight="1" x14ac:dyDescent="0.25">
      <c r="A15" s="14" t="s">
        <v>22</v>
      </c>
      <c r="B15" s="1">
        <v>41647</v>
      </c>
      <c r="C15" s="15">
        <v>0.625</v>
      </c>
      <c r="D15" s="2" t="str">
        <f t="shared" si="0"/>
        <v>mercoledì</v>
      </c>
      <c r="E15" s="2" t="s">
        <v>529</v>
      </c>
      <c r="F15" s="2" t="s">
        <v>522</v>
      </c>
      <c r="G15" s="2"/>
      <c r="H15" s="2"/>
      <c r="I15" s="2"/>
      <c r="J15" s="2" t="s">
        <v>520</v>
      </c>
      <c r="K15" s="2" t="s">
        <v>521</v>
      </c>
      <c r="L15" s="2"/>
      <c r="M15" s="2"/>
      <c r="N15" s="48">
        <v>77</v>
      </c>
      <c r="O15" s="3">
        <v>0.01</v>
      </c>
      <c r="P15" s="2">
        <v>-77</v>
      </c>
      <c r="Q15" s="2">
        <v>0</v>
      </c>
      <c r="R15" s="2">
        <f t="shared" si="1"/>
        <v>-77</v>
      </c>
      <c r="S15" s="9">
        <f t="shared" si="2"/>
        <v>-107.20281385717992</v>
      </c>
      <c r="T15" s="8">
        <f t="shared" si="3"/>
        <v>10613.078571860811</v>
      </c>
      <c r="U15">
        <f t="shared" si="8"/>
        <v>-77</v>
      </c>
      <c r="V15" s="19">
        <f>IF(T15="","",T15/MAX($T$4:T15)-1)</f>
        <v>-1.0000000000000009E-2</v>
      </c>
      <c r="W15">
        <f t="shared" si="7"/>
        <v>-107.20281385717992</v>
      </c>
      <c r="X15">
        <f t="shared" si="6"/>
        <v>0</v>
      </c>
      <c r="Y15">
        <f t="shared" si="5"/>
        <v>-107.20281385717992</v>
      </c>
      <c r="Z15" s="26"/>
      <c r="AA15" s="27"/>
      <c r="AB15" s="27"/>
      <c r="AC15" s="27"/>
      <c r="AD15" s="27"/>
      <c r="AE15" s="27"/>
      <c r="AF15" s="28"/>
      <c r="AG15" s="22"/>
      <c r="AH15" s="22"/>
      <c r="AI15" s="22"/>
      <c r="AJ15" s="22"/>
      <c r="AK15" s="22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25"/>
      <c r="BT15" s="25"/>
      <c r="BU15" s="25"/>
      <c r="BV15" s="25"/>
      <c r="BW15" s="25"/>
      <c r="BX15" s="25"/>
      <c r="BY15" s="25"/>
      <c r="BZ15" s="25"/>
    </row>
    <row r="16" spans="1:78" s="12" customFormat="1" ht="18" customHeight="1" x14ac:dyDescent="0.25">
      <c r="A16" s="14" t="s">
        <v>23</v>
      </c>
      <c r="B16" s="1">
        <v>41681</v>
      </c>
      <c r="C16" s="15">
        <v>0.45833333333333331</v>
      </c>
      <c r="D16" s="2" t="str">
        <f t="shared" si="0"/>
        <v>martedì</v>
      </c>
      <c r="E16" s="2" t="s">
        <v>529</v>
      </c>
      <c r="F16" s="2" t="s">
        <v>522</v>
      </c>
      <c r="G16" s="2"/>
      <c r="H16" s="2"/>
      <c r="I16" s="2"/>
      <c r="J16" s="2" t="s">
        <v>520</v>
      </c>
      <c r="K16" s="2" t="s">
        <v>521</v>
      </c>
      <c r="L16" s="2"/>
      <c r="M16" s="2"/>
      <c r="N16" s="48">
        <v>98</v>
      </c>
      <c r="O16" s="3">
        <v>0.01</v>
      </c>
      <c r="P16" s="2">
        <v>98</v>
      </c>
      <c r="Q16" s="2">
        <v>0</v>
      </c>
      <c r="R16" s="2">
        <f t="shared" si="1"/>
        <v>98</v>
      </c>
      <c r="S16" s="9">
        <f t="shared" si="2"/>
        <v>106.13078571860811</v>
      </c>
      <c r="T16" s="8">
        <f t="shared" si="3"/>
        <v>10719.209357579419</v>
      </c>
      <c r="U16">
        <f t="shared" si="8"/>
        <v>0</v>
      </c>
      <c r="V16" s="19">
        <f>IF(T16="","",T16/MAX($T$4:T16)-1)</f>
        <v>-1.0000000000010001E-4</v>
      </c>
      <c r="W16">
        <f t="shared" si="7"/>
        <v>0</v>
      </c>
      <c r="X16">
        <f t="shared" si="6"/>
        <v>106.13078571860811</v>
      </c>
      <c r="Y16">
        <f t="shared" si="5"/>
        <v>0</v>
      </c>
      <c r="Z16" s="26"/>
      <c r="AA16" s="27"/>
      <c r="AB16" s="27"/>
      <c r="AC16" s="27"/>
      <c r="AD16" s="27"/>
      <c r="AE16" s="27"/>
      <c r="AF16" s="28"/>
      <c r="AG16" s="22"/>
      <c r="AH16" s="22"/>
      <c r="AI16" s="22"/>
      <c r="AJ16" s="22"/>
      <c r="AK16" s="22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25"/>
      <c r="BT16" s="25"/>
      <c r="BU16" s="25"/>
      <c r="BV16" s="25"/>
      <c r="BW16" s="25"/>
      <c r="BX16" s="25"/>
      <c r="BY16" s="25"/>
      <c r="BZ16" s="25"/>
    </row>
    <row r="17" spans="1:78" s="12" customFormat="1" ht="18" customHeight="1" x14ac:dyDescent="0.25">
      <c r="A17" s="14" t="s">
        <v>24</v>
      </c>
      <c r="B17" s="1">
        <v>41681</v>
      </c>
      <c r="C17" s="15">
        <v>0.45833333333333331</v>
      </c>
      <c r="D17" s="2" t="str">
        <f t="shared" si="0"/>
        <v>martedì</v>
      </c>
      <c r="E17" s="2" t="s">
        <v>529</v>
      </c>
      <c r="F17" s="2" t="s">
        <v>522</v>
      </c>
      <c r="G17" s="2"/>
      <c r="H17" s="2"/>
      <c r="I17" s="2"/>
      <c r="J17" s="2" t="s">
        <v>541</v>
      </c>
      <c r="K17" s="2" t="s">
        <v>521</v>
      </c>
      <c r="L17" s="2"/>
      <c r="M17" s="2"/>
      <c r="N17" s="48">
        <v>60</v>
      </c>
      <c r="O17" s="3">
        <v>0.01</v>
      </c>
      <c r="P17" s="2">
        <v>60</v>
      </c>
      <c r="Q17" s="2">
        <v>0</v>
      </c>
      <c r="R17" s="2">
        <f t="shared" si="1"/>
        <v>60</v>
      </c>
      <c r="S17" s="9">
        <f t="shared" si="2"/>
        <v>107.19209357579419</v>
      </c>
      <c r="T17" s="8">
        <f t="shared" si="3"/>
        <v>10826.401451155212</v>
      </c>
      <c r="U17">
        <f t="shared" si="8"/>
        <v>0</v>
      </c>
      <c r="V17" s="19">
        <f>IF(T17="","",T17/MAX($T$4:T17)-1)</f>
        <v>0</v>
      </c>
      <c r="W17">
        <f t="shared" si="7"/>
        <v>0</v>
      </c>
      <c r="X17">
        <f t="shared" si="6"/>
        <v>107.19209357579419</v>
      </c>
      <c r="Y17">
        <f t="shared" si="5"/>
        <v>0</v>
      </c>
      <c r="Z17" s="26"/>
      <c r="AA17" s="27"/>
      <c r="AB17" s="27"/>
      <c r="AC17" s="27"/>
      <c r="AD17" s="27"/>
      <c r="AE17" s="27"/>
      <c r="AF17" s="28"/>
      <c r="AG17" s="22"/>
      <c r="AH17" s="22"/>
      <c r="AI17" s="22"/>
      <c r="AJ17" s="22"/>
      <c r="AK17" s="22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25"/>
      <c r="BT17" s="25"/>
      <c r="BU17" s="25"/>
      <c r="BV17" s="25"/>
      <c r="BW17" s="25"/>
      <c r="BX17" s="25"/>
      <c r="BY17" s="25"/>
      <c r="BZ17" s="25"/>
    </row>
    <row r="18" spans="1:78" s="12" customFormat="1" ht="18" customHeight="1" x14ac:dyDescent="0.25">
      <c r="A18" s="14" t="s">
        <v>25</v>
      </c>
      <c r="B18" s="1">
        <v>41705</v>
      </c>
      <c r="C18" s="15">
        <v>0.45833333333333331</v>
      </c>
      <c r="D18" s="2" t="str">
        <f t="shared" si="0"/>
        <v>venerdì</v>
      </c>
      <c r="E18" s="2" t="s">
        <v>529</v>
      </c>
      <c r="F18" s="2" t="s">
        <v>522</v>
      </c>
      <c r="G18" s="2"/>
      <c r="H18" s="2"/>
      <c r="I18" s="2"/>
      <c r="J18" s="2" t="s">
        <v>541</v>
      </c>
      <c r="K18" s="2" t="s">
        <v>521</v>
      </c>
      <c r="L18" s="2"/>
      <c r="M18" s="2"/>
      <c r="N18" s="48">
        <v>97.5</v>
      </c>
      <c r="O18" s="3">
        <v>0.01</v>
      </c>
      <c r="P18" s="2">
        <v>-97.5</v>
      </c>
      <c r="Q18" s="2">
        <v>0</v>
      </c>
      <c r="R18" s="2">
        <f t="shared" si="1"/>
        <v>-97.5</v>
      </c>
      <c r="S18" s="9">
        <f t="shared" si="2"/>
        <v>-108.26401451155211</v>
      </c>
      <c r="T18" s="8">
        <f t="shared" si="3"/>
        <v>10718.137436643659</v>
      </c>
      <c r="U18">
        <f t="shared" si="8"/>
        <v>-97.5</v>
      </c>
      <c r="V18" s="19">
        <f>IF(T18="","",T18/MAX($T$4:T18)-1)</f>
        <v>-1.000000000000012E-2</v>
      </c>
      <c r="W18">
        <f t="shared" si="7"/>
        <v>-108.26401451155211</v>
      </c>
      <c r="X18">
        <f t="shared" si="6"/>
        <v>0</v>
      </c>
      <c r="Y18">
        <f t="shared" si="5"/>
        <v>-108.26401451155211</v>
      </c>
      <c r="Z18" s="26"/>
      <c r="AA18" s="27"/>
      <c r="AB18" s="27"/>
      <c r="AC18" s="27"/>
      <c r="AD18" s="27"/>
      <c r="AE18" s="27"/>
      <c r="AF18" s="28"/>
      <c r="AG18" s="22"/>
      <c r="AH18" s="22"/>
      <c r="AI18" s="22"/>
      <c r="AJ18" s="22"/>
      <c r="AK18" s="22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25"/>
      <c r="BT18" s="25"/>
      <c r="BU18" s="25"/>
      <c r="BV18" s="25"/>
      <c r="BW18" s="25"/>
      <c r="BX18" s="25"/>
      <c r="BY18" s="25"/>
      <c r="BZ18" s="25"/>
    </row>
    <row r="19" spans="1:78" s="12" customFormat="1" ht="18" customHeight="1" x14ac:dyDescent="0.25">
      <c r="A19" s="14" t="s">
        <v>26</v>
      </c>
      <c r="B19" s="1">
        <v>41733</v>
      </c>
      <c r="C19" s="15">
        <v>0.45833333333333331</v>
      </c>
      <c r="D19" s="2" t="str">
        <f t="shared" si="0"/>
        <v>venerdì</v>
      </c>
      <c r="E19" s="2" t="s">
        <v>523</v>
      </c>
      <c r="F19" s="2" t="s">
        <v>522</v>
      </c>
      <c r="G19" s="2"/>
      <c r="H19" s="2"/>
      <c r="I19" s="2"/>
      <c r="J19" s="2" t="s">
        <v>541</v>
      </c>
      <c r="K19" s="2" t="s">
        <v>521</v>
      </c>
      <c r="L19" s="2"/>
      <c r="M19" s="2"/>
      <c r="N19" s="48">
        <v>65.3</v>
      </c>
      <c r="O19" s="3">
        <v>0.01</v>
      </c>
      <c r="P19" s="2">
        <v>65.3</v>
      </c>
      <c r="Q19" s="2">
        <v>0</v>
      </c>
      <c r="R19" s="2">
        <f t="shared" si="1"/>
        <v>65.3</v>
      </c>
      <c r="S19" s="9">
        <f t="shared" si="2"/>
        <v>107.1813743664366</v>
      </c>
      <c r="T19" s="8">
        <f t="shared" si="3"/>
        <v>10825.318811010096</v>
      </c>
      <c r="U19">
        <f t="shared" si="8"/>
        <v>0</v>
      </c>
      <c r="V19" s="19">
        <f>IF(T19="","",T19/MAX($T$4:T19)-1)</f>
        <v>-9.9999999999988987E-5</v>
      </c>
      <c r="W19">
        <f t="shared" si="7"/>
        <v>0</v>
      </c>
      <c r="X19">
        <f t="shared" si="6"/>
        <v>107.1813743664366</v>
      </c>
      <c r="Y19">
        <f t="shared" si="5"/>
        <v>0</v>
      </c>
      <c r="Z19" s="26"/>
      <c r="AA19" s="27"/>
      <c r="AB19" s="27"/>
      <c r="AC19" s="27"/>
      <c r="AD19" s="27"/>
      <c r="AE19" s="27"/>
      <c r="AF19" s="28"/>
      <c r="AG19" s="22"/>
      <c r="AH19" s="22"/>
      <c r="AI19" s="22"/>
      <c r="AJ19" s="22"/>
      <c r="AK19" s="22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25"/>
      <c r="BT19" s="25"/>
      <c r="BU19" s="25"/>
      <c r="BV19" s="25"/>
      <c r="BW19" s="25"/>
      <c r="BX19" s="25"/>
      <c r="BY19" s="25"/>
      <c r="BZ19" s="25"/>
    </row>
    <row r="20" spans="1:78" s="12" customFormat="1" ht="18" customHeight="1" x14ac:dyDescent="0.25">
      <c r="A20" s="14" t="s">
        <v>27</v>
      </c>
      <c r="B20" s="1">
        <v>41739</v>
      </c>
      <c r="C20" s="15">
        <v>0.125</v>
      </c>
      <c r="D20" s="2" t="str">
        <f t="shared" si="0"/>
        <v>giovedì</v>
      </c>
      <c r="E20" s="2" t="s">
        <v>529</v>
      </c>
      <c r="F20" s="2" t="s">
        <v>522</v>
      </c>
      <c r="G20" s="2"/>
      <c r="H20" s="2"/>
      <c r="I20" s="2"/>
      <c r="J20" s="2" t="s">
        <v>541</v>
      </c>
      <c r="K20" s="2" t="s">
        <v>521</v>
      </c>
      <c r="L20" s="2"/>
      <c r="M20" s="2"/>
      <c r="N20" s="48">
        <v>53</v>
      </c>
      <c r="O20" s="3">
        <v>0.01</v>
      </c>
      <c r="P20" s="2">
        <v>-53</v>
      </c>
      <c r="Q20" s="2">
        <v>0</v>
      </c>
      <c r="R20" s="2">
        <f t="shared" si="1"/>
        <v>-53</v>
      </c>
      <c r="S20" s="9">
        <f t="shared" si="2"/>
        <v>-108.25318811010095</v>
      </c>
      <c r="T20" s="8">
        <f t="shared" si="3"/>
        <v>10717.065622899996</v>
      </c>
      <c r="U20">
        <f t="shared" si="8"/>
        <v>-53</v>
      </c>
      <c r="V20" s="19">
        <f>IF(T20="","",T20/MAX($T$4:T20)-1)</f>
        <v>-1.0098999999999969E-2</v>
      </c>
      <c r="W20">
        <f t="shared" si="7"/>
        <v>-108.25318811010095</v>
      </c>
      <c r="X20">
        <f t="shared" si="6"/>
        <v>0</v>
      </c>
      <c r="Y20">
        <f t="shared" si="5"/>
        <v>-108.25318811010095</v>
      </c>
      <c r="Z20" s="26"/>
      <c r="AA20" s="27"/>
      <c r="AB20" s="27"/>
      <c r="AC20" s="27"/>
      <c r="AD20" s="27"/>
      <c r="AE20" s="27"/>
      <c r="AF20" s="28"/>
      <c r="AG20" s="22"/>
      <c r="AH20" s="22"/>
      <c r="AI20" s="22"/>
      <c r="AJ20" s="22"/>
      <c r="AK20" s="22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25"/>
      <c r="BT20" s="25"/>
      <c r="BU20" s="25"/>
      <c r="BV20" s="25"/>
      <c r="BW20" s="25"/>
      <c r="BX20" s="25"/>
      <c r="BY20" s="25"/>
      <c r="BZ20" s="25"/>
    </row>
    <row r="21" spans="1:78" s="12" customFormat="1" ht="18" customHeight="1" x14ac:dyDescent="0.25">
      <c r="A21" s="14" t="s">
        <v>28</v>
      </c>
      <c r="B21" s="1">
        <v>41740</v>
      </c>
      <c r="C21" s="15">
        <v>0.29166666666666669</v>
      </c>
      <c r="D21" s="2" t="str">
        <f t="shared" si="0"/>
        <v>venerdì</v>
      </c>
      <c r="E21" s="2" t="s">
        <v>529</v>
      </c>
      <c r="F21" s="2" t="s">
        <v>522</v>
      </c>
      <c r="G21" s="2"/>
      <c r="H21" s="2"/>
      <c r="I21" s="2"/>
      <c r="J21" s="2" t="s">
        <v>541</v>
      </c>
      <c r="K21" s="2" t="s">
        <v>521</v>
      </c>
      <c r="L21" s="2"/>
      <c r="M21" s="2"/>
      <c r="N21" s="48">
        <v>33</v>
      </c>
      <c r="O21" s="3">
        <v>0.01</v>
      </c>
      <c r="P21" s="2">
        <v>33</v>
      </c>
      <c r="Q21" s="2">
        <v>0</v>
      </c>
      <c r="R21" s="2">
        <f t="shared" si="1"/>
        <v>33</v>
      </c>
      <c r="S21" s="9">
        <f t="shared" si="2"/>
        <v>107.17065622899996</v>
      </c>
      <c r="T21" s="8">
        <f t="shared" si="3"/>
        <v>10824.236279128996</v>
      </c>
      <c r="U21">
        <f t="shared" si="8"/>
        <v>0</v>
      </c>
      <c r="V21" s="19">
        <f>IF(T21="","",T21/MAX($T$4:T21)-1)</f>
        <v>-1.9998999999992773E-4</v>
      </c>
      <c r="W21">
        <f t="shared" si="7"/>
        <v>0</v>
      </c>
      <c r="X21">
        <f t="shared" si="6"/>
        <v>107.17065622899996</v>
      </c>
      <c r="Y21">
        <f t="shared" si="5"/>
        <v>0</v>
      </c>
      <c r="Z21" s="26"/>
      <c r="AA21" s="27"/>
      <c r="AB21" s="27"/>
      <c r="AC21" s="27"/>
      <c r="AD21" s="27"/>
      <c r="AE21" s="27"/>
      <c r="AF21" s="28"/>
      <c r="AG21" s="22"/>
      <c r="AH21" s="22"/>
      <c r="AI21" s="22"/>
      <c r="AJ21" s="22"/>
      <c r="AK21" s="22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25"/>
      <c r="BT21" s="25"/>
      <c r="BU21" s="25"/>
      <c r="BV21" s="25"/>
      <c r="BW21" s="25"/>
      <c r="BX21" s="25"/>
      <c r="BY21" s="25"/>
      <c r="BZ21" s="25"/>
    </row>
    <row r="22" spans="1:78" s="12" customFormat="1" ht="18" customHeight="1" x14ac:dyDescent="0.25">
      <c r="A22" s="14" t="s">
        <v>29</v>
      </c>
      <c r="B22" s="1">
        <v>41774</v>
      </c>
      <c r="C22" s="15">
        <v>0.625</v>
      </c>
      <c r="D22" s="2" t="str">
        <f t="shared" si="0"/>
        <v>giovedì</v>
      </c>
      <c r="E22" s="2" t="s">
        <v>523</v>
      </c>
      <c r="F22" s="2" t="s">
        <v>522</v>
      </c>
      <c r="G22" s="2"/>
      <c r="H22" s="2"/>
      <c r="I22" s="2"/>
      <c r="J22" s="2" t="s">
        <v>541</v>
      </c>
      <c r="K22" s="2" t="s">
        <v>521</v>
      </c>
      <c r="L22" s="2"/>
      <c r="M22" s="2"/>
      <c r="N22" s="48">
        <v>98</v>
      </c>
      <c r="O22" s="3">
        <v>0.01</v>
      </c>
      <c r="P22" s="2">
        <v>-98</v>
      </c>
      <c r="Q22" s="2">
        <v>0</v>
      </c>
      <c r="R22" s="2">
        <f t="shared" si="1"/>
        <v>-98</v>
      </c>
      <c r="S22" s="9">
        <f t="shared" si="2"/>
        <v>-108.24236279128998</v>
      </c>
      <c r="T22" s="8">
        <f t="shared" si="3"/>
        <v>10715.993916337706</v>
      </c>
      <c r="U22">
        <f t="shared" si="8"/>
        <v>-98</v>
      </c>
      <c r="V22" s="19">
        <f>IF(T22="","",T22/MAX($T$4:T22)-1)</f>
        <v>-1.0197990099999998E-2</v>
      </c>
      <c r="W22">
        <f t="shared" si="7"/>
        <v>-108.24236279128998</v>
      </c>
      <c r="X22">
        <f t="shared" si="6"/>
        <v>0</v>
      </c>
      <c r="Y22">
        <f t="shared" si="5"/>
        <v>-108.24236279128998</v>
      </c>
      <c r="Z22" s="26"/>
      <c r="AA22" s="27"/>
      <c r="AB22" s="27"/>
      <c r="AC22" s="27"/>
      <c r="AD22" s="27"/>
      <c r="AE22" s="27"/>
      <c r="AF22" s="28"/>
      <c r="AG22" s="22"/>
      <c r="AH22" s="22"/>
      <c r="AI22" s="22"/>
      <c r="AJ22" s="22"/>
      <c r="AK22" s="22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25"/>
      <c r="BT22" s="25"/>
      <c r="BU22" s="25"/>
      <c r="BV22" s="25"/>
      <c r="BW22" s="25"/>
      <c r="BX22" s="25"/>
      <c r="BY22" s="25"/>
      <c r="BZ22" s="25"/>
    </row>
    <row r="23" spans="1:78" s="12" customFormat="1" ht="18" customHeight="1" x14ac:dyDescent="0.25">
      <c r="A23" s="14" t="s">
        <v>30</v>
      </c>
      <c r="B23" s="1">
        <v>41823</v>
      </c>
      <c r="C23" s="15">
        <v>0.95833333333333337</v>
      </c>
      <c r="D23" s="2" t="str">
        <f t="shared" si="0"/>
        <v>giovedì</v>
      </c>
      <c r="E23" s="2" t="s">
        <v>523</v>
      </c>
      <c r="F23" s="2" t="s">
        <v>522</v>
      </c>
      <c r="G23" s="2"/>
      <c r="H23" s="2"/>
      <c r="I23" s="2"/>
      <c r="J23" s="2" t="s">
        <v>520</v>
      </c>
      <c r="K23" s="2" t="s">
        <v>521</v>
      </c>
      <c r="L23" s="2"/>
      <c r="M23" s="2"/>
      <c r="N23" s="48">
        <v>34</v>
      </c>
      <c r="O23" s="3">
        <v>0.01</v>
      </c>
      <c r="P23" s="2">
        <v>34</v>
      </c>
      <c r="Q23" s="2">
        <v>0</v>
      </c>
      <c r="R23" s="2">
        <f t="shared" si="1"/>
        <v>34</v>
      </c>
      <c r="S23" s="9">
        <f t="shared" si="2"/>
        <v>107.15993916337706</v>
      </c>
      <c r="T23" s="8">
        <f t="shared" si="3"/>
        <v>10823.153855501083</v>
      </c>
      <c r="U23">
        <f t="shared" si="8"/>
        <v>0</v>
      </c>
      <c r="V23" s="19">
        <f>IF(T23="","",T23/MAX($T$4:T23)-1)</f>
        <v>-2.9997000100001614E-4</v>
      </c>
      <c r="W23">
        <f t="shared" si="7"/>
        <v>0</v>
      </c>
      <c r="X23">
        <f t="shared" si="6"/>
        <v>107.15993916337706</v>
      </c>
      <c r="Y23">
        <f t="shared" si="5"/>
        <v>0</v>
      </c>
      <c r="Z23" s="26"/>
      <c r="AA23" s="27"/>
      <c r="AB23" s="27"/>
      <c r="AC23" s="27"/>
      <c r="AD23" s="27"/>
      <c r="AE23" s="27"/>
      <c r="AF23" s="28"/>
      <c r="AG23" s="22"/>
      <c r="AH23" s="22"/>
      <c r="AI23" s="22"/>
      <c r="AJ23" s="22"/>
      <c r="AK23" s="22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25"/>
      <c r="BT23" s="25"/>
      <c r="BU23" s="25"/>
      <c r="BV23" s="25"/>
      <c r="BW23" s="25"/>
      <c r="BX23" s="25"/>
      <c r="BY23" s="25"/>
      <c r="BZ23" s="25"/>
    </row>
    <row r="24" spans="1:78" s="12" customFormat="1" ht="18" customHeight="1" x14ac:dyDescent="0.25">
      <c r="A24" s="14" t="s">
        <v>31</v>
      </c>
      <c r="B24" s="1">
        <v>41857</v>
      </c>
      <c r="C24" s="15">
        <v>0.625</v>
      </c>
      <c r="D24" s="2" t="str">
        <f t="shared" si="0"/>
        <v>mercoledì</v>
      </c>
      <c r="E24" s="2" t="s">
        <v>523</v>
      </c>
      <c r="F24" s="2" t="s">
        <v>522</v>
      </c>
      <c r="G24" s="2"/>
      <c r="H24" s="2"/>
      <c r="I24" s="2"/>
      <c r="J24" s="2" t="s">
        <v>541</v>
      </c>
      <c r="K24" s="2" t="s">
        <v>521</v>
      </c>
      <c r="L24" s="2"/>
      <c r="M24" s="2"/>
      <c r="N24" s="48">
        <v>64</v>
      </c>
      <c r="O24" s="3">
        <v>0.01</v>
      </c>
      <c r="P24" s="2">
        <v>64</v>
      </c>
      <c r="Q24" s="2">
        <v>0</v>
      </c>
      <c r="R24" s="2">
        <f t="shared" si="1"/>
        <v>64</v>
      </c>
      <c r="S24" s="9">
        <f t="shared" si="2"/>
        <v>108.23153855501083</v>
      </c>
      <c r="T24" s="8">
        <f t="shared" si="3"/>
        <v>10931.385394056093</v>
      </c>
      <c r="U24">
        <f t="shared" si="8"/>
        <v>0</v>
      </c>
      <c r="V24" s="19">
        <f>IF(T24="","",T24/MAX($T$4:T24)-1)</f>
        <v>0</v>
      </c>
      <c r="W24">
        <f t="shared" si="7"/>
        <v>0</v>
      </c>
      <c r="X24">
        <f t="shared" si="6"/>
        <v>108.23153855501083</v>
      </c>
      <c r="Y24">
        <f t="shared" si="5"/>
        <v>0</v>
      </c>
      <c r="Z24" s="26"/>
      <c r="AA24" s="27"/>
      <c r="AB24" s="27"/>
      <c r="AC24" s="27"/>
      <c r="AD24" s="27"/>
      <c r="AE24" s="27"/>
      <c r="AF24" s="28"/>
      <c r="AG24" s="22"/>
      <c r="AH24" s="22"/>
      <c r="AI24" s="22"/>
      <c r="AJ24" s="22"/>
      <c r="AK24" s="22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25"/>
      <c r="BT24" s="25"/>
      <c r="BU24" s="25"/>
      <c r="BV24" s="25"/>
      <c r="BW24" s="25"/>
      <c r="BX24" s="25"/>
      <c r="BY24" s="25"/>
      <c r="BZ24" s="25"/>
    </row>
    <row r="25" spans="1:78" s="12" customFormat="1" ht="18" customHeight="1" x14ac:dyDescent="0.25">
      <c r="A25" s="14" t="s">
        <v>32</v>
      </c>
      <c r="B25" s="1">
        <v>41872</v>
      </c>
      <c r="C25" s="15">
        <v>0.29166666666666669</v>
      </c>
      <c r="D25" s="2" t="str">
        <f t="shared" si="0"/>
        <v>giovedì</v>
      </c>
      <c r="E25" s="2" t="s">
        <v>523</v>
      </c>
      <c r="F25" s="2" t="s">
        <v>522</v>
      </c>
      <c r="G25" s="2"/>
      <c r="H25" s="2"/>
      <c r="I25" s="2"/>
      <c r="J25" s="2" t="s">
        <v>541</v>
      </c>
      <c r="K25" s="2" t="s">
        <v>521</v>
      </c>
      <c r="L25" s="2"/>
      <c r="M25" s="2"/>
      <c r="N25" s="48">
        <v>50</v>
      </c>
      <c r="O25" s="3">
        <v>0.01</v>
      </c>
      <c r="P25" s="2">
        <v>-50</v>
      </c>
      <c r="Q25" s="2">
        <v>0</v>
      </c>
      <c r="R25" s="2">
        <f t="shared" si="1"/>
        <v>-50</v>
      </c>
      <c r="S25" s="9">
        <f t="shared" si="2"/>
        <v>-109.31385394056092</v>
      </c>
      <c r="T25" s="8">
        <f t="shared" si="3"/>
        <v>10822.071540115532</v>
      </c>
      <c r="U25">
        <f t="shared" si="8"/>
        <v>-50</v>
      </c>
      <c r="V25" s="19">
        <f>IF(T25="","",T25/MAX($T$4:T25)-1)</f>
        <v>-1.0000000000000009E-2</v>
      </c>
      <c r="W25">
        <f t="shared" si="7"/>
        <v>-109.31385394056092</v>
      </c>
      <c r="X25">
        <f t="shared" si="6"/>
        <v>0</v>
      </c>
      <c r="Y25">
        <f t="shared" si="5"/>
        <v>-109.31385394056092</v>
      </c>
      <c r="Z25" s="26"/>
      <c r="AA25" s="27"/>
      <c r="AB25" s="27"/>
      <c r="AC25" s="27"/>
      <c r="AD25" s="27"/>
      <c r="AE25" s="27"/>
      <c r="AF25" s="28"/>
      <c r="AG25" s="22"/>
      <c r="AH25" s="22"/>
      <c r="AI25" s="22"/>
      <c r="AJ25" s="22"/>
      <c r="AK25" s="22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25"/>
      <c r="BT25" s="25"/>
      <c r="BU25" s="25"/>
      <c r="BV25" s="25"/>
      <c r="BW25" s="25"/>
      <c r="BX25" s="25"/>
      <c r="BY25" s="25"/>
      <c r="BZ25" s="25"/>
    </row>
    <row r="26" spans="1:78" s="12" customFormat="1" ht="18" customHeight="1" x14ac:dyDescent="0.25">
      <c r="A26" s="14" t="s">
        <v>33</v>
      </c>
      <c r="B26" s="1">
        <v>41877</v>
      </c>
      <c r="C26" s="15">
        <v>0.125</v>
      </c>
      <c r="D26" s="2" t="str">
        <f t="shared" si="0"/>
        <v>martedì</v>
      </c>
      <c r="E26" s="2" t="s">
        <v>523</v>
      </c>
      <c r="F26" s="2" t="s">
        <v>522</v>
      </c>
      <c r="G26" s="2"/>
      <c r="H26" s="2"/>
      <c r="I26" s="2"/>
      <c r="J26" s="2" t="s">
        <v>541</v>
      </c>
      <c r="K26" s="2" t="s">
        <v>521</v>
      </c>
      <c r="L26" s="2"/>
      <c r="M26" s="2"/>
      <c r="N26" s="48">
        <v>43</v>
      </c>
      <c r="O26" s="3">
        <v>0.01</v>
      </c>
      <c r="P26" s="2">
        <v>-43</v>
      </c>
      <c r="Q26" s="2">
        <v>0</v>
      </c>
      <c r="R26" s="2">
        <f t="shared" si="1"/>
        <v>-43</v>
      </c>
      <c r="S26" s="9">
        <f t="shared" si="2"/>
        <v>-108.22071540115532</v>
      </c>
      <c r="T26" s="8">
        <f t="shared" si="3"/>
        <v>10713.850824714376</v>
      </c>
      <c r="U26">
        <f t="shared" si="8"/>
        <v>-93</v>
      </c>
      <c r="V26" s="19">
        <f>IF(T26="","",T26/MAX($T$4:T26)-1)</f>
        <v>-1.9900000000000029E-2</v>
      </c>
      <c r="W26">
        <f t="shared" si="7"/>
        <v>-217.53456934171624</v>
      </c>
      <c r="X26">
        <f t="shared" si="6"/>
        <v>0</v>
      </c>
      <c r="Y26">
        <f t="shared" si="5"/>
        <v>-108.22071540115532</v>
      </c>
      <c r="Z26" s="26"/>
      <c r="AA26" s="27"/>
      <c r="AB26" s="27"/>
      <c r="AC26" s="27"/>
      <c r="AD26" s="27"/>
      <c r="AE26" s="27"/>
      <c r="AF26" s="28"/>
      <c r="AG26" s="22"/>
      <c r="AH26" s="22"/>
      <c r="AI26" s="22"/>
      <c r="AJ26" s="22"/>
      <c r="AK26" s="22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25"/>
      <c r="BT26" s="25"/>
      <c r="BU26" s="25"/>
      <c r="BV26" s="25"/>
      <c r="BW26" s="25"/>
      <c r="BX26" s="25"/>
      <c r="BY26" s="25"/>
      <c r="BZ26" s="25"/>
    </row>
    <row r="27" spans="1:78" s="12" customFormat="1" ht="18" customHeight="1" x14ac:dyDescent="0.25">
      <c r="A27" s="14" t="s">
        <v>34</v>
      </c>
      <c r="B27" s="1">
        <v>41984</v>
      </c>
      <c r="C27" s="15">
        <v>0.125</v>
      </c>
      <c r="D27" s="2" t="str">
        <f t="shared" si="0"/>
        <v>giovedì</v>
      </c>
      <c r="E27" s="2" t="s">
        <v>529</v>
      </c>
      <c r="F27" s="2" t="s">
        <v>522</v>
      </c>
      <c r="G27" s="2"/>
      <c r="H27" s="2"/>
      <c r="I27" s="2"/>
      <c r="J27" s="2" t="s">
        <v>541</v>
      </c>
      <c r="K27" s="2" t="s">
        <v>521</v>
      </c>
      <c r="L27" s="2"/>
      <c r="M27" s="2"/>
      <c r="N27" s="48">
        <v>94.5</v>
      </c>
      <c r="O27" s="3">
        <v>0.01</v>
      </c>
      <c r="P27" s="2">
        <v>-94.5</v>
      </c>
      <c r="Q27" s="2">
        <v>0</v>
      </c>
      <c r="R27" s="2">
        <f t="shared" si="1"/>
        <v>-94.5</v>
      </c>
      <c r="S27" s="9">
        <f t="shared" si="2"/>
        <v>-107.13850824714376</v>
      </c>
      <c r="T27" s="8">
        <f t="shared" si="3"/>
        <v>10606.712316467232</v>
      </c>
      <c r="U27">
        <f t="shared" si="8"/>
        <v>-187.5</v>
      </c>
      <c r="V27" s="19">
        <f>IF(T27="","",T27/MAX($T$4:T27)-1)</f>
        <v>-2.9701000000000088E-2</v>
      </c>
      <c r="W27">
        <f t="shared" si="7"/>
        <v>-324.67307758886</v>
      </c>
      <c r="X27">
        <f t="shared" si="6"/>
        <v>0</v>
      </c>
      <c r="Y27">
        <f t="shared" si="5"/>
        <v>-107.13850824714376</v>
      </c>
      <c r="Z27" s="26"/>
      <c r="AA27" s="27"/>
      <c r="AB27" s="27"/>
      <c r="AC27" s="27"/>
      <c r="AD27" s="27"/>
      <c r="AE27" s="27"/>
      <c r="AF27" s="28"/>
      <c r="AG27" s="22"/>
      <c r="AH27" s="22"/>
      <c r="AI27" s="22"/>
      <c r="AJ27" s="22"/>
      <c r="AK27" s="22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25"/>
      <c r="BT27" s="25"/>
      <c r="BU27" s="25"/>
      <c r="BV27" s="25"/>
      <c r="BW27" s="25"/>
      <c r="BX27" s="25"/>
      <c r="BY27" s="25"/>
      <c r="BZ27" s="25"/>
    </row>
    <row r="28" spans="1:78" s="12" customFormat="1" ht="18" customHeight="1" x14ac:dyDescent="0.25">
      <c r="A28" s="14" t="s">
        <v>35</v>
      </c>
      <c r="B28" s="1">
        <v>42011</v>
      </c>
      <c r="C28" s="15">
        <v>0.79166666666666663</v>
      </c>
      <c r="D28" s="2" t="str">
        <f t="shared" si="0"/>
        <v>mercoledì</v>
      </c>
      <c r="E28" s="2" t="s">
        <v>523</v>
      </c>
      <c r="F28" s="2" t="s">
        <v>522</v>
      </c>
      <c r="G28" s="2"/>
      <c r="H28" s="2"/>
      <c r="I28" s="2"/>
      <c r="J28" s="2" t="s">
        <v>541</v>
      </c>
      <c r="K28" s="2" t="s">
        <v>521</v>
      </c>
      <c r="L28" s="2"/>
      <c r="M28" s="2"/>
      <c r="N28" s="48">
        <v>82</v>
      </c>
      <c r="O28" s="3">
        <v>0.01</v>
      </c>
      <c r="P28" s="2">
        <v>-82</v>
      </c>
      <c r="Q28" s="2">
        <v>0</v>
      </c>
      <c r="R28" s="2">
        <f t="shared" si="1"/>
        <v>-82</v>
      </c>
      <c r="S28" s="9">
        <f t="shared" si="2"/>
        <v>-106.06712316467232</v>
      </c>
      <c r="T28" s="8">
        <f t="shared" si="3"/>
        <v>10500.64519330256</v>
      </c>
      <c r="U28">
        <f t="shared" si="8"/>
        <v>-269.5</v>
      </c>
      <c r="V28" s="19">
        <f>IF(T28="","",T28/MAX($T$4:T28)-1)</f>
        <v>-3.9403990000000055E-2</v>
      </c>
      <c r="W28">
        <f t="shared" si="7"/>
        <v>-430.74020075353235</v>
      </c>
      <c r="X28">
        <f t="shared" si="6"/>
        <v>0</v>
      </c>
      <c r="Y28">
        <f t="shared" si="5"/>
        <v>-106.06712316467232</v>
      </c>
      <c r="Z28" s="26"/>
      <c r="AA28" s="27"/>
      <c r="AB28" s="27"/>
      <c r="AC28" s="27"/>
      <c r="AD28" s="27"/>
      <c r="AE28" s="27"/>
      <c r="AF28" s="28"/>
      <c r="AG28" s="22"/>
      <c r="AH28" s="22"/>
      <c r="AI28" s="22"/>
      <c r="AJ28" s="22"/>
      <c r="AK28" s="22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25"/>
      <c r="BT28" s="25"/>
      <c r="BU28" s="25"/>
      <c r="BV28" s="25"/>
      <c r="BW28" s="25"/>
      <c r="BX28" s="25"/>
      <c r="BY28" s="25"/>
      <c r="BZ28" s="25"/>
    </row>
    <row r="29" spans="1:78" s="12" customFormat="1" ht="18" customHeight="1" x14ac:dyDescent="0.25">
      <c r="A29" s="14" t="s">
        <v>36</v>
      </c>
      <c r="B29" s="1">
        <v>42016</v>
      </c>
      <c r="C29" s="15">
        <v>0.29166666666666669</v>
      </c>
      <c r="D29" s="2" t="str">
        <f t="shared" si="0"/>
        <v>lunedì</v>
      </c>
      <c r="E29" s="2" t="s">
        <v>529</v>
      </c>
      <c r="F29" s="2" t="s">
        <v>522</v>
      </c>
      <c r="G29" s="2"/>
      <c r="H29" s="2"/>
      <c r="I29" s="2"/>
      <c r="J29" s="2" t="s">
        <v>520</v>
      </c>
      <c r="K29" s="2" t="s">
        <v>521</v>
      </c>
      <c r="L29" s="2"/>
      <c r="M29" s="2"/>
      <c r="N29" s="48">
        <v>125</v>
      </c>
      <c r="O29" s="3">
        <v>0.01</v>
      </c>
      <c r="P29" s="2">
        <v>-125</v>
      </c>
      <c r="Q29" s="2">
        <v>0</v>
      </c>
      <c r="R29" s="2">
        <f t="shared" si="1"/>
        <v>-125</v>
      </c>
      <c r="S29" s="9">
        <f t="shared" si="2"/>
        <v>-105.0064519330256</v>
      </c>
      <c r="T29" s="8">
        <f t="shared" si="3"/>
        <v>10395.638741369534</v>
      </c>
      <c r="U29">
        <f t="shared" si="8"/>
        <v>-394.5</v>
      </c>
      <c r="V29" s="19">
        <f>IF(T29="","",T29/MAX($T$4:T29)-1)</f>
        <v>-4.9009950100000088E-2</v>
      </c>
      <c r="W29">
        <f t="shared" si="7"/>
        <v>-535.74665268655792</v>
      </c>
      <c r="X29">
        <f t="shared" si="6"/>
        <v>0</v>
      </c>
      <c r="Y29">
        <f t="shared" si="5"/>
        <v>-105.0064519330256</v>
      </c>
      <c r="Z29" s="26"/>
      <c r="AA29" s="27"/>
      <c r="AB29" s="27"/>
      <c r="AC29" s="27"/>
      <c r="AD29" s="27"/>
      <c r="AE29" s="27"/>
      <c r="AF29" s="28"/>
      <c r="AG29" s="22"/>
      <c r="AH29" s="22"/>
      <c r="AI29" s="22"/>
      <c r="AJ29" s="22"/>
      <c r="AK29" s="22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25"/>
      <c r="BT29" s="25"/>
      <c r="BU29" s="25"/>
      <c r="BV29" s="25"/>
      <c r="BW29" s="25"/>
      <c r="BX29" s="25"/>
      <c r="BY29" s="25"/>
      <c r="BZ29" s="25"/>
    </row>
    <row r="30" spans="1:78" s="12" customFormat="1" ht="18" customHeight="1" x14ac:dyDescent="0.25">
      <c r="A30" s="14" t="s">
        <v>37</v>
      </c>
      <c r="B30" s="1">
        <v>42038</v>
      </c>
      <c r="C30" s="15">
        <v>0.95833333333333337</v>
      </c>
      <c r="D30" s="2" t="str">
        <f t="shared" si="0"/>
        <v>martedì</v>
      </c>
      <c r="E30" s="2" t="s">
        <v>529</v>
      </c>
      <c r="F30" s="2" t="s">
        <v>522</v>
      </c>
      <c r="G30" s="2"/>
      <c r="H30" s="2"/>
      <c r="I30" s="2"/>
      <c r="J30" s="2" t="s">
        <v>541</v>
      </c>
      <c r="K30" s="2" t="s">
        <v>521</v>
      </c>
      <c r="L30" s="2"/>
      <c r="M30" s="2"/>
      <c r="N30" s="48">
        <v>120</v>
      </c>
      <c r="O30" s="3">
        <v>0.01</v>
      </c>
      <c r="P30" s="2">
        <v>120</v>
      </c>
      <c r="Q30" s="2">
        <v>0</v>
      </c>
      <c r="R30" s="2">
        <f t="shared" si="1"/>
        <v>120</v>
      </c>
      <c r="S30" s="9">
        <f t="shared" si="2"/>
        <v>103.95638741369534</v>
      </c>
      <c r="T30" s="8">
        <f t="shared" si="3"/>
        <v>10499.595128783229</v>
      </c>
      <c r="U30">
        <f t="shared" si="8"/>
        <v>0</v>
      </c>
      <c r="V30" s="19">
        <f>IF(T30="","",T30/MAX($T$4:T30)-1)</f>
        <v>-3.9500049601000176E-2</v>
      </c>
      <c r="W30">
        <f t="shared" si="7"/>
        <v>0</v>
      </c>
      <c r="X30">
        <f t="shared" si="6"/>
        <v>103.95638741369534</v>
      </c>
      <c r="Y30">
        <f t="shared" si="5"/>
        <v>0</v>
      </c>
      <c r="Z30" s="26"/>
      <c r="AA30" s="27"/>
      <c r="AB30" s="27"/>
      <c r="AC30" s="27"/>
      <c r="AD30" s="27"/>
      <c r="AE30" s="27"/>
      <c r="AF30" s="28"/>
      <c r="AG30" s="22"/>
      <c r="AH30" s="22"/>
      <c r="AI30" s="22"/>
      <c r="AJ30" s="22"/>
      <c r="AK30" s="22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25"/>
      <c r="BT30" s="25"/>
      <c r="BU30" s="25"/>
      <c r="BV30" s="25"/>
      <c r="BW30" s="25"/>
      <c r="BX30" s="25"/>
      <c r="BY30" s="25"/>
      <c r="BZ30" s="25"/>
    </row>
    <row r="31" spans="1:78" s="12" customFormat="1" ht="18" customHeight="1" x14ac:dyDescent="0.25">
      <c r="A31" s="14" t="s">
        <v>38</v>
      </c>
      <c r="B31" s="1">
        <v>42047</v>
      </c>
      <c r="C31" s="15">
        <v>0.625</v>
      </c>
      <c r="D31" s="2" t="str">
        <f t="shared" si="0"/>
        <v>giovedì</v>
      </c>
      <c r="E31" s="2" t="s">
        <v>523</v>
      </c>
      <c r="F31" s="2" t="s">
        <v>535</v>
      </c>
      <c r="G31" s="2"/>
      <c r="H31" s="2"/>
      <c r="I31" s="2"/>
      <c r="J31" s="2" t="s">
        <v>538</v>
      </c>
      <c r="K31" s="2" t="s">
        <v>533</v>
      </c>
      <c r="L31" s="2"/>
      <c r="M31" s="2"/>
      <c r="N31" s="48">
        <v>52</v>
      </c>
      <c r="O31" s="3">
        <v>0.01</v>
      </c>
      <c r="P31" s="2">
        <v>-52</v>
      </c>
      <c r="Q31" s="2">
        <v>0</v>
      </c>
      <c r="R31" s="2">
        <f t="shared" si="1"/>
        <v>-52</v>
      </c>
      <c r="S31" s="9">
        <f t="shared" si="2"/>
        <v>-104.9959512878323</v>
      </c>
      <c r="T31" s="8">
        <f t="shared" si="3"/>
        <v>10394.599177495396</v>
      </c>
      <c r="U31">
        <f t="shared" si="8"/>
        <v>-52</v>
      </c>
      <c r="V31" s="19">
        <f>IF(T31="","",T31/MAX($T$4:T31)-1)</f>
        <v>-4.9105049104990139E-2</v>
      </c>
      <c r="W31">
        <f t="shared" si="7"/>
        <v>-104.9959512878323</v>
      </c>
      <c r="X31">
        <f t="shared" si="6"/>
        <v>0</v>
      </c>
      <c r="Y31">
        <f t="shared" si="5"/>
        <v>-104.9959512878323</v>
      </c>
      <c r="Z31" s="26"/>
      <c r="AA31" s="27"/>
      <c r="AB31" s="27"/>
      <c r="AC31" s="27"/>
      <c r="AD31" s="27"/>
      <c r="AE31" s="27"/>
      <c r="AF31" s="28"/>
      <c r="AG31" s="22"/>
      <c r="AH31" s="22"/>
      <c r="AI31" s="22"/>
      <c r="AJ31" s="22"/>
      <c r="AK31" s="22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25"/>
      <c r="BT31" s="25"/>
      <c r="BU31" s="25"/>
      <c r="BV31" s="25"/>
      <c r="BW31" s="25"/>
      <c r="BX31" s="25"/>
      <c r="BY31" s="25"/>
      <c r="BZ31" s="25"/>
    </row>
    <row r="32" spans="1:78" s="12" customFormat="1" ht="18" customHeight="1" x14ac:dyDescent="0.25">
      <c r="A32" s="14" t="s">
        <v>39</v>
      </c>
      <c r="B32" s="1">
        <v>42058</v>
      </c>
      <c r="C32" s="15">
        <v>0.66666666666666663</v>
      </c>
      <c r="D32" s="2" t="str">
        <f t="shared" si="0"/>
        <v>lunedì</v>
      </c>
      <c r="E32" s="4" t="s">
        <v>529</v>
      </c>
      <c r="F32" s="2" t="s">
        <v>534</v>
      </c>
      <c r="G32" s="2"/>
      <c r="H32" s="2"/>
      <c r="I32" s="2"/>
      <c r="J32" s="2" t="s">
        <v>542</v>
      </c>
      <c r="K32" s="2" t="s">
        <v>533</v>
      </c>
      <c r="L32" s="2"/>
      <c r="M32" s="2"/>
      <c r="N32" s="49">
        <v>8.6</v>
      </c>
      <c r="O32" s="3">
        <v>0.01</v>
      </c>
      <c r="P32" s="4">
        <v>11.8</v>
      </c>
      <c r="Q32" s="4">
        <v>0</v>
      </c>
      <c r="R32" s="2">
        <f t="shared" si="1"/>
        <v>11.8</v>
      </c>
      <c r="S32" s="9">
        <f t="shared" si="2"/>
        <v>142.62357010982058</v>
      </c>
      <c r="T32" s="8">
        <f t="shared" si="3"/>
        <v>10537.222747605218</v>
      </c>
      <c r="U32">
        <f t="shared" si="8"/>
        <v>0</v>
      </c>
      <c r="V32" s="19">
        <f>IF(T32="","",T32/MAX($T$4:T32)-1)</f>
        <v>-3.6057885825267921E-2</v>
      </c>
      <c r="W32">
        <f t="shared" si="7"/>
        <v>0</v>
      </c>
      <c r="X32">
        <f t="shared" si="6"/>
        <v>142.62357010982058</v>
      </c>
      <c r="Y32">
        <f t="shared" si="5"/>
        <v>0</v>
      </c>
      <c r="Z32" s="26"/>
      <c r="AA32" s="27"/>
      <c r="AB32" s="27"/>
      <c r="AC32" s="27"/>
      <c r="AD32" s="27"/>
      <c r="AE32" s="27"/>
      <c r="AF32" s="28"/>
      <c r="AG32" s="22"/>
      <c r="AH32" s="22"/>
      <c r="AI32" s="22"/>
      <c r="AJ32" s="22"/>
      <c r="AK32" s="22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25"/>
      <c r="BT32" s="25"/>
      <c r="BU32" s="25"/>
      <c r="BV32" s="25"/>
      <c r="BW32" s="25"/>
      <c r="BX32" s="25"/>
      <c r="BY32" s="25"/>
      <c r="BZ32" s="25"/>
    </row>
    <row r="33" spans="1:78" s="12" customFormat="1" ht="18" customHeight="1" x14ac:dyDescent="0.25">
      <c r="A33" s="14" t="s">
        <v>40</v>
      </c>
      <c r="B33" s="1">
        <v>42075</v>
      </c>
      <c r="C33" s="15">
        <v>0.25</v>
      </c>
      <c r="D33" s="2" t="str">
        <f t="shared" si="0"/>
        <v>giovedì</v>
      </c>
      <c r="E33" s="2" t="s">
        <v>523</v>
      </c>
      <c r="F33" s="2" t="s">
        <v>522</v>
      </c>
      <c r="G33" s="2"/>
      <c r="H33" s="2"/>
      <c r="I33" s="2"/>
      <c r="J33" s="2" t="s">
        <v>541</v>
      </c>
      <c r="K33" s="2" t="s">
        <v>521</v>
      </c>
      <c r="L33" s="2"/>
      <c r="M33" s="2"/>
      <c r="N33" s="48">
        <v>170</v>
      </c>
      <c r="O33" s="3">
        <v>0.01</v>
      </c>
      <c r="P33" s="2">
        <v>170</v>
      </c>
      <c r="Q33" s="2">
        <v>0</v>
      </c>
      <c r="R33" s="2">
        <f t="shared" si="1"/>
        <v>170</v>
      </c>
      <c r="S33" s="9">
        <f t="shared" si="2"/>
        <v>105.37222747605217</v>
      </c>
      <c r="T33" s="8">
        <f t="shared" si="3"/>
        <v>10642.594975081271</v>
      </c>
      <c r="U33">
        <f t="shared" si="8"/>
        <v>0</v>
      </c>
      <c r="V33" s="19">
        <f>IF(T33="","",T33/MAX($T$4:T33)-1)</f>
        <v>-2.6418464683520493E-2</v>
      </c>
      <c r="W33">
        <f t="shared" si="7"/>
        <v>0</v>
      </c>
      <c r="X33">
        <f t="shared" si="6"/>
        <v>105.37222747605217</v>
      </c>
      <c r="Y33">
        <f t="shared" si="5"/>
        <v>0</v>
      </c>
      <c r="Z33" s="26"/>
      <c r="AA33" s="27"/>
      <c r="AB33" s="27"/>
      <c r="AC33" s="27"/>
      <c r="AD33" s="27"/>
      <c r="AE33" s="27"/>
      <c r="AF33" s="28"/>
      <c r="AG33" s="22"/>
      <c r="AH33" s="22"/>
      <c r="AI33" s="22"/>
      <c r="AJ33" s="22"/>
      <c r="AK33" s="22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25"/>
      <c r="BT33" s="25"/>
      <c r="BU33" s="25"/>
      <c r="BV33" s="25"/>
      <c r="BW33" s="25"/>
      <c r="BX33" s="25"/>
      <c r="BY33" s="25"/>
      <c r="BZ33" s="25"/>
    </row>
    <row r="34" spans="1:78" s="12" customFormat="1" ht="18" customHeight="1" x14ac:dyDescent="0.25">
      <c r="A34" s="14" t="s">
        <v>41</v>
      </c>
      <c r="B34" s="1">
        <v>42102</v>
      </c>
      <c r="C34" s="15">
        <v>0.83333333333333337</v>
      </c>
      <c r="D34" s="2" t="str">
        <f t="shared" si="0"/>
        <v>mercoledì</v>
      </c>
      <c r="E34" s="4" t="s">
        <v>523</v>
      </c>
      <c r="F34" s="2" t="s">
        <v>531</v>
      </c>
      <c r="G34" s="2"/>
      <c r="H34" s="2"/>
      <c r="I34" s="2"/>
      <c r="J34" s="2" t="s">
        <v>542</v>
      </c>
      <c r="K34" s="2" t="s">
        <v>533</v>
      </c>
      <c r="L34" s="2"/>
      <c r="M34" s="2"/>
      <c r="N34" s="49">
        <v>7.1</v>
      </c>
      <c r="O34" s="3">
        <v>5.0000000000000001E-3</v>
      </c>
      <c r="P34" s="4">
        <v>6.4</v>
      </c>
      <c r="Q34" s="4">
        <v>0</v>
      </c>
      <c r="R34" s="2">
        <f t="shared" si="1"/>
        <v>6.4</v>
      </c>
      <c r="S34" s="9">
        <f t="shared" si="2"/>
        <v>47.966625239802916</v>
      </c>
      <c r="T34" s="8">
        <f t="shared" si="3"/>
        <v>10690.561600321074</v>
      </c>
      <c r="U34">
        <f t="shared" si="8"/>
        <v>0</v>
      </c>
      <c r="V34" s="19">
        <f>IF(T34="","",T34/MAX($T$4:T34)-1)</f>
        <v>-2.2030491566601085E-2</v>
      </c>
      <c r="W34">
        <f t="shared" si="7"/>
        <v>0</v>
      </c>
      <c r="X34">
        <f t="shared" si="6"/>
        <v>47.966625239802916</v>
      </c>
      <c r="Y34">
        <f t="shared" si="5"/>
        <v>0</v>
      </c>
      <c r="Z34" s="26"/>
      <c r="AA34" s="27"/>
      <c r="AB34" s="27"/>
      <c r="AC34" s="27"/>
      <c r="AD34" s="27"/>
      <c r="AE34" s="27"/>
      <c r="AF34" s="28"/>
      <c r="AG34" s="22"/>
      <c r="AH34" s="22"/>
      <c r="AI34" s="22"/>
      <c r="AJ34" s="22"/>
      <c r="AK34" s="22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25"/>
      <c r="BT34" s="25"/>
      <c r="BU34" s="25"/>
      <c r="BV34" s="25"/>
      <c r="BW34" s="25"/>
      <c r="BX34" s="25"/>
      <c r="BY34" s="25"/>
      <c r="BZ34" s="25"/>
    </row>
    <row r="35" spans="1:78" s="12" customFormat="1" ht="18" customHeight="1" x14ac:dyDescent="0.25">
      <c r="A35" s="14" t="s">
        <v>43</v>
      </c>
      <c r="B35" s="1">
        <v>42103</v>
      </c>
      <c r="C35" s="15">
        <v>0.95833333333333337</v>
      </c>
      <c r="D35" s="2" t="str">
        <f t="shared" si="0"/>
        <v>giovedì</v>
      </c>
      <c r="E35" s="2" t="s">
        <v>523</v>
      </c>
      <c r="F35" s="2" t="s">
        <v>522</v>
      </c>
      <c r="G35" s="2"/>
      <c r="H35" s="2"/>
      <c r="I35" s="2"/>
      <c r="J35" s="2" t="s">
        <v>541</v>
      </c>
      <c r="K35" s="2" t="s">
        <v>521</v>
      </c>
      <c r="L35" s="2"/>
      <c r="M35" s="2"/>
      <c r="N35" s="48">
        <v>82</v>
      </c>
      <c r="O35" s="3">
        <v>0.01</v>
      </c>
      <c r="P35" s="2">
        <v>-82</v>
      </c>
      <c r="Q35" s="2">
        <v>0</v>
      </c>
      <c r="R35" s="2">
        <f t="shared" si="1"/>
        <v>-82</v>
      </c>
      <c r="S35" s="9">
        <f t="shared" si="2"/>
        <v>-106.90561600321075</v>
      </c>
      <c r="T35" s="8">
        <f t="shared" si="3"/>
        <v>10583.655984317864</v>
      </c>
      <c r="U35">
        <f t="shared" si="8"/>
        <v>-82</v>
      </c>
      <c r="V35" s="19">
        <f>IF(T35="","",T35/MAX($T$4:T35)-1)</f>
        <v>-3.1810186650935046E-2</v>
      </c>
      <c r="W35">
        <f t="shared" si="7"/>
        <v>-106.90561600321075</v>
      </c>
      <c r="X35">
        <f t="shared" si="6"/>
        <v>0</v>
      </c>
      <c r="Y35">
        <f t="shared" si="5"/>
        <v>-106.90561600321075</v>
      </c>
      <c r="Z35" s="26"/>
      <c r="AA35" s="27"/>
      <c r="AB35" s="27"/>
      <c r="AC35" s="27"/>
      <c r="AD35" s="27"/>
      <c r="AE35" s="27"/>
      <c r="AF35" s="28"/>
      <c r="AG35" s="22"/>
      <c r="AH35" s="22"/>
      <c r="AI35" s="22"/>
      <c r="AJ35" s="22"/>
      <c r="AK35" s="22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25"/>
      <c r="BT35" s="25"/>
      <c r="BU35" s="25"/>
      <c r="BV35" s="25"/>
      <c r="BW35" s="25"/>
      <c r="BX35" s="25"/>
      <c r="BY35" s="25"/>
      <c r="BZ35" s="25"/>
    </row>
    <row r="36" spans="1:78" s="12" customFormat="1" ht="18" customHeight="1" x14ac:dyDescent="0.25">
      <c r="A36" s="14" t="s">
        <v>44</v>
      </c>
      <c r="B36" s="1">
        <v>42107</v>
      </c>
      <c r="C36" s="15">
        <v>0.625</v>
      </c>
      <c r="D36" s="2" t="str">
        <f t="shared" si="0"/>
        <v>lunedì</v>
      </c>
      <c r="E36" s="2" t="s">
        <v>523</v>
      </c>
      <c r="F36" s="2" t="s">
        <v>522</v>
      </c>
      <c r="G36" s="2"/>
      <c r="H36" s="2"/>
      <c r="I36" s="2"/>
      <c r="J36" s="2" t="s">
        <v>541</v>
      </c>
      <c r="K36" s="2" t="s">
        <v>521</v>
      </c>
      <c r="L36" s="2"/>
      <c r="M36" s="2"/>
      <c r="N36" s="48">
        <v>110</v>
      </c>
      <c r="O36" s="3">
        <v>0.01</v>
      </c>
      <c r="P36" s="2">
        <v>110</v>
      </c>
      <c r="Q36" s="2">
        <v>0</v>
      </c>
      <c r="R36" s="2">
        <f t="shared" si="1"/>
        <v>110</v>
      </c>
      <c r="S36" s="9">
        <f t="shared" si="2"/>
        <v>105.83655984317863</v>
      </c>
      <c r="T36" s="8">
        <f t="shared" si="3"/>
        <v>10689.492544161043</v>
      </c>
      <c r="U36">
        <f t="shared" si="8"/>
        <v>0</v>
      </c>
      <c r="V36" s="19">
        <f>IF(T36="","",T36/MAX($T$4:T36)-1)</f>
        <v>-2.2128288517444306E-2</v>
      </c>
      <c r="W36">
        <f t="shared" si="7"/>
        <v>0</v>
      </c>
      <c r="X36">
        <f t="shared" si="6"/>
        <v>105.83655984317863</v>
      </c>
      <c r="Y36">
        <f t="shared" si="5"/>
        <v>0</v>
      </c>
      <c r="Z36" s="26"/>
      <c r="AA36" s="27"/>
      <c r="AB36" s="27"/>
      <c r="AC36" s="27"/>
      <c r="AD36" s="27"/>
      <c r="AE36" s="27"/>
      <c r="AF36" s="28"/>
      <c r="AG36" s="22"/>
      <c r="AH36" s="22"/>
      <c r="AI36" s="22"/>
      <c r="AJ36" s="22"/>
      <c r="AK36" s="22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25"/>
      <c r="BT36" s="25"/>
      <c r="BU36" s="25"/>
      <c r="BV36" s="25"/>
      <c r="BW36" s="25"/>
      <c r="BX36" s="25"/>
      <c r="BY36" s="25"/>
      <c r="BZ36" s="25"/>
    </row>
    <row r="37" spans="1:78" s="12" customFormat="1" ht="18" customHeight="1" x14ac:dyDescent="0.25">
      <c r="A37" s="14" t="s">
        <v>42</v>
      </c>
      <c r="B37" s="1">
        <v>42110</v>
      </c>
      <c r="C37" s="15">
        <v>0.375</v>
      </c>
      <c r="D37" s="2" t="str">
        <f t="shared" si="0"/>
        <v>giovedì</v>
      </c>
      <c r="E37" s="4" t="s">
        <v>529</v>
      </c>
      <c r="F37" s="2" t="s">
        <v>531</v>
      </c>
      <c r="G37" s="2"/>
      <c r="H37" s="2"/>
      <c r="I37" s="2"/>
      <c r="J37" s="2" t="s">
        <v>542</v>
      </c>
      <c r="K37" s="2" t="s">
        <v>533</v>
      </c>
      <c r="L37" s="2"/>
      <c r="M37" s="2"/>
      <c r="N37" s="49">
        <v>6.53</v>
      </c>
      <c r="O37" s="3">
        <v>5.0000000000000001E-3</v>
      </c>
      <c r="P37" s="4">
        <v>8.1</v>
      </c>
      <c r="Q37" s="4">
        <v>0</v>
      </c>
      <c r="R37" s="2">
        <f t="shared" si="1"/>
        <v>8.1</v>
      </c>
      <c r="S37" s="9">
        <f t="shared" si="2"/>
        <v>66.297771521978902</v>
      </c>
      <c r="T37" s="8">
        <f t="shared" si="3"/>
        <v>10755.790315683022</v>
      </c>
      <c r="U37">
        <f t="shared" si="8"/>
        <v>0</v>
      </c>
      <c r="V37" s="19">
        <f>IF(T37="","",T37/MAX($T$4:T37)-1)</f>
        <v>-1.6063387397223239E-2</v>
      </c>
      <c r="W37">
        <f t="shared" si="7"/>
        <v>0</v>
      </c>
      <c r="X37">
        <f t="shared" si="6"/>
        <v>66.297771521978902</v>
      </c>
      <c r="Y37">
        <f t="shared" si="5"/>
        <v>0</v>
      </c>
      <c r="Z37" s="26"/>
      <c r="AA37" s="27"/>
      <c r="AB37" s="27"/>
      <c r="AC37" s="27"/>
      <c r="AD37" s="27"/>
      <c r="AE37" s="27"/>
      <c r="AF37" s="28"/>
      <c r="AG37" s="22"/>
      <c r="AH37" s="22"/>
      <c r="AI37" s="22"/>
      <c r="AJ37" s="22"/>
      <c r="AK37" s="22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25"/>
      <c r="BT37" s="25"/>
      <c r="BU37" s="25"/>
      <c r="BV37" s="25"/>
      <c r="BW37" s="25"/>
      <c r="BX37" s="25"/>
      <c r="BY37" s="25"/>
      <c r="BZ37" s="25"/>
    </row>
    <row r="38" spans="1:78" s="12" customFormat="1" ht="18" customHeight="1" x14ac:dyDescent="0.25">
      <c r="A38" s="14" t="s">
        <v>45</v>
      </c>
      <c r="B38" s="1">
        <v>42121</v>
      </c>
      <c r="C38" s="15">
        <v>0.66666666666666663</v>
      </c>
      <c r="D38" s="2" t="str">
        <f t="shared" si="0"/>
        <v>lunedì</v>
      </c>
      <c r="E38" s="4" t="s">
        <v>529</v>
      </c>
      <c r="F38" s="2" t="s">
        <v>534</v>
      </c>
      <c r="G38" s="2"/>
      <c r="H38" s="2"/>
      <c r="I38" s="2"/>
      <c r="J38" s="2" t="s">
        <v>542</v>
      </c>
      <c r="K38" s="2" t="s">
        <v>533</v>
      </c>
      <c r="L38" s="2"/>
      <c r="M38" s="2"/>
      <c r="N38" s="49">
        <v>11.5</v>
      </c>
      <c r="O38" s="3">
        <v>0.01</v>
      </c>
      <c r="P38" s="4">
        <v>-11.5</v>
      </c>
      <c r="Q38" s="4">
        <v>0</v>
      </c>
      <c r="R38" s="2">
        <f t="shared" si="1"/>
        <v>-11.5</v>
      </c>
      <c r="S38" s="9">
        <f t="shared" si="2"/>
        <v>-107.55790315683022</v>
      </c>
      <c r="T38" s="8">
        <f t="shared" si="3"/>
        <v>10648.232412526191</v>
      </c>
      <c r="U38">
        <f t="shared" si="8"/>
        <v>-11.5</v>
      </c>
      <c r="V38" s="19">
        <f>IF(T38="","",T38/MAX($T$4:T38)-1)</f>
        <v>-2.590275352325111E-2</v>
      </c>
      <c r="W38">
        <f t="shared" si="7"/>
        <v>-107.55790315683022</v>
      </c>
      <c r="X38">
        <f t="shared" si="6"/>
        <v>0</v>
      </c>
      <c r="Y38">
        <f t="shared" si="5"/>
        <v>-107.55790315683022</v>
      </c>
      <c r="Z38" s="26"/>
      <c r="AA38" s="27"/>
      <c r="AB38" s="27"/>
      <c r="AC38" s="27"/>
      <c r="AD38" s="27"/>
      <c r="AE38" s="27"/>
      <c r="AF38" s="28"/>
      <c r="AG38" s="22"/>
      <c r="AH38" s="22"/>
      <c r="AI38" s="22"/>
      <c r="AJ38" s="22"/>
      <c r="AK38" s="22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25"/>
      <c r="BT38" s="25"/>
      <c r="BU38" s="25"/>
      <c r="BV38" s="25"/>
      <c r="BW38" s="25"/>
      <c r="BX38" s="25"/>
      <c r="BY38" s="25"/>
      <c r="BZ38" s="25"/>
    </row>
    <row r="39" spans="1:78" s="12" customFormat="1" ht="18" customHeight="1" x14ac:dyDescent="0.25">
      <c r="A39" s="14" t="s">
        <v>46</v>
      </c>
      <c r="B39" s="1">
        <v>42123</v>
      </c>
      <c r="C39" s="15">
        <v>0.83333333333333337</v>
      </c>
      <c r="D39" s="2" t="str">
        <f t="shared" si="0"/>
        <v>mercoledì</v>
      </c>
      <c r="E39" s="4" t="s">
        <v>523</v>
      </c>
      <c r="F39" s="2" t="s">
        <v>535</v>
      </c>
      <c r="G39" s="2"/>
      <c r="H39" s="2"/>
      <c r="I39" s="2"/>
      <c r="J39" s="2" t="s">
        <v>542</v>
      </c>
      <c r="K39" s="2" t="s">
        <v>533</v>
      </c>
      <c r="L39" s="2"/>
      <c r="M39" s="2"/>
      <c r="N39" s="49">
        <v>4.5</v>
      </c>
      <c r="O39" s="3">
        <v>5.0000000000000001E-3</v>
      </c>
      <c r="P39" s="4">
        <v>4</v>
      </c>
      <c r="Q39" s="4">
        <v>0</v>
      </c>
      <c r="R39" s="2">
        <f t="shared" si="1"/>
        <v>4</v>
      </c>
      <c r="S39" s="9">
        <f t="shared" si="2"/>
        <v>47.325477389005293</v>
      </c>
      <c r="T39" s="8">
        <f t="shared" si="3"/>
        <v>10695.557889915197</v>
      </c>
      <c r="U39">
        <f t="shared" si="8"/>
        <v>0</v>
      </c>
      <c r="V39" s="19">
        <f>IF(T39="","",T39/MAX($T$4:T39)-1)</f>
        <v>-2.1573432427798855E-2</v>
      </c>
      <c r="W39">
        <f t="shared" si="7"/>
        <v>0</v>
      </c>
      <c r="X39">
        <f t="shared" si="6"/>
        <v>47.325477389005293</v>
      </c>
      <c r="Y39">
        <f t="shared" si="5"/>
        <v>0</v>
      </c>
      <c r="Z39" s="26"/>
      <c r="AA39" s="27"/>
      <c r="AB39" s="27"/>
      <c r="AC39" s="27"/>
      <c r="AD39" s="27"/>
      <c r="AE39" s="27"/>
      <c r="AF39" s="28"/>
      <c r="AG39" s="22"/>
      <c r="AH39" s="22"/>
      <c r="AI39" s="22"/>
      <c r="AJ39" s="22"/>
      <c r="AK39" s="22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25"/>
      <c r="BT39" s="25"/>
      <c r="BU39" s="25"/>
      <c r="BV39" s="25"/>
      <c r="BW39" s="25"/>
      <c r="BX39" s="25"/>
      <c r="BY39" s="25"/>
      <c r="BZ39" s="25"/>
    </row>
    <row r="40" spans="1:78" s="12" customFormat="1" ht="18" customHeight="1" x14ac:dyDescent="0.25">
      <c r="A40" s="14" t="s">
        <v>47</v>
      </c>
      <c r="B40" s="1">
        <v>42137</v>
      </c>
      <c r="C40" s="15">
        <v>0.625</v>
      </c>
      <c r="D40" s="2" t="str">
        <f t="shared" si="0"/>
        <v>mercoledì</v>
      </c>
      <c r="E40" s="4" t="s">
        <v>529</v>
      </c>
      <c r="F40" s="2" t="s">
        <v>535</v>
      </c>
      <c r="G40" s="2"/>
      <c r="H40" s="2"/>
      <c r="I40" s="2"/>
      <c r="J40" s="2" t="s">
        <v>542</v>
      </c>
      <c r="K40" s="2" t="s">
        <v>533</v>
      </c>
      <c r="L40" s="2"/>
      <c r="M40" s="2"/>
      <c r="N40" s="49">
        <v>13.07</v>
      </c>
      <c r="O40" s="3">
        <v>0.01</v>
      </c>
      <c r="P40" s="4">
        <v>-13.07</v>
      </c>
      <c r="Q40" s="4">
        <v>0</v>
      </c>
      <c r="R40" s="2">
        <f t="shared" si="1"/>
        <v>-13.07</v>
      </c>
      <c r="S40" s="9">
        <f t="shared" si="2"/>
        <v>-106.95557889915197</v>
      </c>
      <c r="T40" s="8">
        <f t="shared" si="3"/>
        <v>10588.602311016046</v>
      </c>
      <c r="U40">
        <f t="shared" si="8"/>
        <v>-13.07</v>
      </c>
      <c r="V40" s="19">
        <f>IF(T40="","",T40/MAX($T$4:T40)-1)</f>
        <v>-3.1357698103520737E-2</v>
      </c>
      <c r="W40">
        <f t="shared" si="7"/>
        <v>-106.95557889915197</v>
      </c>
      <c r="X40">
        <f t="shared" si="6"/>
        <v>0</v>
      </c>
      <c r="Y40">
        <f t="shared" si="5"/>
        <v>-106.95557889915197</v>
      </c>
      <c r="Z40" s="26"/>
      <c r="AA40" s="27"/>
      <c r="AB40" s="27"/>
      <c r="AC40" s="27"/>
      <c r="AD40" s="27"/>
      <c r="AE40" s="27"/>
      <c r="AF40" s="28"/>
      <c r="AG40" s="22"/>
      <c r="AH40" s="22"/>
      <c r="AI40" s="22"/>
      <c r="AJ40" s="22"/>
      <c r="AK40" s="22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25"/>
      <c r="BT40" s="25"/>
      <c r="BU40" s="25"/>
      <c r="BV40" s="25"/>
      <c r="BW40" s="25"/>
      <c r="BX40" s="25"/>
      <c r="BY40" s="25"/>
      <c r="BZ40" s="25"/>
    </row>
    <row r="41" spans="1:78" s="12" customFormat="1" ht="18" customHeight="1" x14ac:dyDescent="0.25">
      <c r="A41" s="14" t="s">
        <v>48</v>
      </c>
      <c r="B41" s="1">
        <v>42151</v>
      </c>
      <c r="C41" s="15">
        <v>0.45833333333333331</v>
      </c>
      <c r="D41" s="2" t="str">
        <f t="shared" si="0"/>
        <v>mercoledì</v>
      </c>
      <c r="E41" s="4" t="s">
        <v>523</v>
      </c>
      <c r="F41" s="2" t="s">
        <v>531</v>
      </c>
      <c r="G41" s="2"/>
      <c r="H41" s="2"/>
      <c r="I41" s="2"/>
      <c r="J41" s="2" t="s">
        <v>542</v>
      </c>
      <c r="K41" s="2" t="s">
        <v>540</v>
      </c>
      <c r="L41" s="2"/>
      <c r="M41" s="2"/>
      <c r="N41" s="49">
        <v>13.06</v>
      </c>
      <c r="O41" s="3">
        <v>5.0000000000000001E-3</v>
      </c>
      <c r="P41" s="4">
        <v>15</v>
      </c>
      <c r="Q41" s="4">
        <v>0</v>
      </c>
      <c r="R41" s="2">
        <f t="shared" si="1"/>
        <v>15</v>
      </c>
      <c r="S41" s="9">
        <f t="shared" si="2"/>
        <v>60.807440530337168</v>
      </c>
      <c r="T41" s="8">
        <f t="shared" si="3"/>
        <v>10649.409751546384</v>
      </c>
      <c r="U41">
        <f t="shared" si="8"/>
        <v>0</v>
      </c>
      <c r="V41" s="19">
        <f>IF(T41="","",T41/MAX($T$4:T41)-1)</f>
        <v>-2.5795050887422954E-2</v>
      </c>
      <c r="W41">
        <f t="shared" si="7"/>
        <v>0</v>
      </c>
      <c r="X41">
        <f t="shared" si="6"/>
        <v>60.807440530337168</v>
      </c>
      <c r="Y41">
        <f t="shared" si="5"/>
        <v>0</v>
      </c>
      <c r="Z41" s="26"/>
      <c r="AA41" s="27"/>
      <c r="AB41" s="27"/>
      <c r="AC41" s="27"/>
      <c r="AD41" s="27"/>
      <c r="AE41" s="27"/>
      <c r="AF41" s="28"/>
      <c r="AG41" s="22"/>
      <c r="AH41" s="22"/>
      <c r="AI41" s="22"/>
      <c r="AJ41" s="22"/>
      <c r="AK41" s="22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25"/>
      <c r="BT41" s="25"/>
      <c r="BU41" s="25"/>
      <c r="BV41" s="25"/>
      <c r="BW41" s="25"/>
      <c r="BX41" s="25"/>
      <c r="BY41" s="25"/>
      <c r="BZ41" s="25"/>
    </row>
    <row r="42" spans="1:78" s="12" customFormat="1" ht="18" customHeight="1" x14ac:dyDescent="0.25">
      <c r="A42" s="14" t="s">
        <v>49</v>
      </c>
      <c r="B42" s="1">
        <v>42157</v>
      </c>
      <c r="C42" s="15">
        <v>0.5</v>
      </c>
      <c r="D42" s="2" t="str">
        <f t="shared" si="0"/>
        <v>martedì</v>
      </c>
      <c r="E42" s="2" t="s">
        <v>529</v>
      </c>
      <c r="F42" s="2" t="s">
        <v>535</v>
      </c>
      <c r="G42" s="2"/>
      <c r="H42" s="2"/>
      <c r="I42" s="2"/>
      <c r="J42" s="2" t="s">
        <v>538</v>
      </c>
      <c r="K42" s="2" t="s">
        <v>533</v>
      </c>
      <c r="L42" s="2"/>
      <c r="M42" s="2"/>
      <c r="N42" s="48">
        <v>56.5</v>
      </c>
      <c r="O42" s="3">
        <v>5.0000000000000001E-3</v>
      </c>
      <c r="P42" s="2">
        <v>68.2</v>
      </c>
      <c r="Q42" s="2">
        <v>0</v>
      </c>
      <c r="R42" s="2">
        <f t="shared" si="1"/>
        <v>68.2</v>
      </c>
      <c r="S42" s="9">
        <f t="shared" si="2"/>
        <v>64.273428765970209</v>
      </c>
      <c r="T42" s="8">
        <f t="shared" si="3"/>
        <v>10713.683180312353</v>
      </c>
      <c r="U42">
        <f t="shared" si="8"/>
        <v>0</v>
      </c>
      <c r="V42" s="19">
        <f>IF(T42="","",T42/MAX($T$4:T42)-1)</f>
        <v>-1.9915336061805511E-2</v>
      </c>
      <c r="W42">
        <f t="shared" si="7"/>
        <v>0</v>
      </c>
      <c r="X42">
        <f t="shared" si="6"/>
        <v>64.273428765970209</v>
      </c>
      <c r="Y42">
        <f t="shared" si="5"/>
        <v>0</v>
      </c>
      <c r="Z42" s="26"/>
      <c r="AA42" s="27"/>
      <c r="AB42" s="27"/>
      <c r="AC42" s="27"/>
      <c r="AD42" s="27"/>
      <c r="AE42" s="27"/>
      <c r="AF42" s="28"/>
      <c r="AG42" s="22"/>
      <c r="AH42" s="22"/>
      <c r="AI42" s="22"/>
      <c r="AJ42" s="22"/>
      <c r="AK42" s="22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25"/>
      <c r="BT42" s="25"/>
      <c r="BU42" s="25"/>
      <c r="BV42" s="25"/>
      <c r="BW42" s="25"/>
      <c r="BX42" s="25"/>
      <c r="BY42" s="25"/>
      <c r="BZ42" s="25"/>
    </row>
    <row r="43" spans="1:78" s="12" customFormat="1" ht="18" customHeight="1" x14ac:dyDescent="0.25">
      <c r="A43" s="14" t="s">
        <v>50</v>
      </c>
      <c r="B43" s="1">
        <v>42160</v>
      </c>
      <c r="C43" s="15">
        <v>0.58333333333333337</v>
      </c>
      <c r="D43" s="2" t="str">
        <f t="shared" si="0"/>
        <v>venerdì</v>
      </c>
      <c r="E43" s="4" t="s">
        <v>523</v>
      </c>
      <c r="F43" s="2" t="s">
        <v>531</v>
      </c>
      <c r="G43" s="2"/>
      <c r="H43" s="2"/>
      <c r="I43" s="2"/>
      <c r="J43" s="2" t="s">
        <v>532</v>
      </c>
      <c r="K43" s="2" t="s">
        <v>533</v>
      </c>
      <c r="L43" s="2"/>
      <c r="M43" s="2"/>
      <c r="N43" s="49">
        <v>53.6</v>
      </c>
      <c r="O43" s="3">
        <v>5.0000000000000001E-3</v>
      </c>
      <c r="P43" s="4">
        <v>58.9</v>
      </c>
      <c r="Q43" s="4">
        <v>110.9</v>
      </c>
      <c r="R43" s="2">
        <f t="shared" si="1"/>
        <v>169.8</v>
      </c>
      <c r="S43" s="9">
        <f t="shared" si="2"/>
        <v>169.69994440457441</v>
      </c>
      <c r="T43" s="8">
        <f t="shared" si="3"/>
        <v>10883.383124716927</v>
      </c>
      <c r="U43">
        <f t="shared" si="8"/>
        <v>0</v>
      </c>
      <c r="V43" s="19">
        <f>IF(T43="","",T43/MAX($T$4:T43)-1)</f>
        <v>-4.3912338289039399E-3</v>
      </c>
      <c r="W43">
        <f t="shared" si="7"/>
        <v>0</v>
      </c>
      <c r="X43">
        <f t="shared" si="6"/>
        <v>169.69994440457441</v>
      </c>
      <c r="Y43">
        <f t="shared" si="5"/>
        <v>0</v>
      </c>
      <c r="Z43" s="26"/>
      <c r="AA43" s="27"/>
      <c r="AB43" s="27"/>
      <c r="AC43" s="27"/>
      <c r="AD43" s="27"/>
      <c r="AE43" s="27"/>
      <c r="AF43" s="28"/>
      <c r="AG43" s="22"/>
      <c r="AH43" s="22"/>
      <c r="AI43" s="22"/>
      <c r="AJ43" s="22"/>
      <c r="AK43" s="22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25"/>
      <c r="BT43" s="25"/>
      <c r="BU43" s="25"/>
      <c r="BV43" s="25"/>
      <c r="BW43" s="25"/>
      <c r="BX43" s="25"/>
      <c r="BY43" s="25"/>
      <c r="BZ43" s="25"/>
    </row>
    <row r="44" spans="1:78" s="12" customFormat="1" ht="18" customHeight="1" x14ac:dyDescent="0.25">
      <c r="A44" s="14" t="s">
        <v>51</v>
      </c>
      <c r="B44" s="1">
        <v>42160</v>
      </c>
      <c r="C44" s="15">
        <v>0.58333333333333337</v>
      </c>
      <c r="D44" s="2" t="str">
        <f t="shared" si="0"/>
        <v>venerdì</v>
      </c>
      <c r="E44" s="2" t="s">
        <v>523</v>
      </c>
      <c r="F44" s="2" t="s">
        <v>531</v>
      </c>
      <c r="G44" s="2"/>
      <c r="H44" s="2"/>
      <c r="I44" s="2"/>
      <c r="J44" s="2" t="s">
        <v>537</v>
      </c>
      <c r="K44" s="2" t="s">
        <v>533</v>
      </c>
      <c r="L44" s="2"/>
      <c r="M44" s="2"/>
      <c r="N44" s="48">
        <v>87.6</v>
      </c>
      <c r="O44" s="3">
        <v>5.0000000000000001E-3</v>
      </c>
      <c r="P44" s="2">
        <v>94.9</v>
      </c>
      <c r="Q44" s="2">
        <v>180</v>
      </c>
      <c r="R44" s="2">
        <f t="shared" si="1"/>
        <v>274.89999999999998</v>
      </c>
      <c r="S44" s="9">
        <f t="shared" si="2"/>
        <v>170.76723864067827</v>
      </c>
      <c r="T44" s="8">
        <f t="shared" si="3"/>
        <v>11054.150363357605</v>
      </c>
      <c r="U44">
        <f t="shared" si="8"/>
        <v>0</v>
      </c>
      <c r="V44" s="19">
        <f>IF(T44="","",T44/MAX($T$4:T44)-1)</f>
        <v>0</v>
      </c>
      <c r="W44">
        <f t="shared" si="7"/>
        <v>0</v>
      </c>
      <c r="X44">
        <f t="shared" si="6"/>
        <v>170.76723864067827</v>
      </c>
      <c r="Y44">
        <f t="shared" si="5"/>
        <v>0</v>
      </c>
      <c r="Z44" s="26"/>
      <c r="AA44" s="27"/>
      <c r="AB44" s="27"/>
      <c r="AC44" s="27"/>
      <c r="AD44" s="27"/>
      <c r="AE44" s="27"/>
      <c r="AF44" s="28"/>
      <c r="AG44" s="22"/>
      <c r="AH44" s="22"/>
      <c r="AI44" s="22"/>
      <c r="AJ44" s="22"/>
      <c r="AK44" s="22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25"/>
      <c r="BT44" s="25"/>
      <c r="BU44" s="25"/>
      <c r="BV44" s="25"/>
      <c r="BW44" s="25"/>
      <c r="BX44" s="25"/>
      <c r="BY44" s="25"/>
      <c r="BZ44" s="25"/>
    </row>
    <row r="45" spans="1:78" s="12" customFormat="1" ht="18" customHeight="1" x14ac:dyDescent="0.25">
      <c r="A45" s="14" t="s">
        <v>52</v>
      </c>
      <c r="B45" s="1">
        <v>42160</v>
      </c>
      <c r="C45" s="15">
        <v>0.58333333333333337</v>
      </c>
      <c r="D45" s="2" t="str">
        <f t="shared" si="0"/>
        <v>venerdì</v>
      </c>
      <c r="E45" s="2" t="s">
        <v>529</v>
      </c>
      <c r="F45" s="2" t="s">
        <v>531</v>
      </c>
      <c r="G45" s="2"/>
      <c r="H45" s="2"/>
      <c r="I45" s="2"/>
      <c r="J45" s="2" t="s">
        <v>539</v>
      </c>
      <c r="K45" s="2" t="s">
        <v>533</v>
      </c>
      <c r="L45" s="2"/>
      <c r="M45" s="2"/>
      <c r="N45" s="48">
        <v>35.700000000000003</v>
      </c>
      <c r="O45" s="3">
        <v>0.01</v>
      </c>
      <c r="P45" s="2">
        <v>-35.700000000000003</v>
      </c>
      <c r="Q45" s="2">
        <v>0</v>
      </c>
      <c r="R45" s="2">
        <f t="shared" si="1"/>
        <v>-35.700000000000003</v>
      </c>
      <c r="S45" s="9">
        <f t="shared" si="2"/>
        <v>-110.54150363357606</v>
      </c>
      <c r="T45" s="8">
        <f t="shared" si="3"/>
        <v>10943.608859724029</v>
      </c>
      <c r="U45">
        <f t="shared" si="8"/>
        <v>-35.700000000000003</v>
      </c>
      <c r="V45" s="19">
        <f>IF(T45="","",T45/MAX($T$4:T45)-1)</f>
        <v>-1.0000000000000009E-2</v>
      </c>
      <c r="W45">
        <f t="shared" si="7"/>
        <v>-110.54150363357606</v>
      </c>
      <c r="X45">
        <f t="shared" si="6"/>
        <v>0</v>
      </c>
      <c r="Y45">
        <f t="shared" si="5"/>
        <v>-110.54150363357606</v>
      </c>
      <c r="Z45" s="26"/>
      <c r="AA45" s="27"/>
      <c r="AB45" s="27"/>
      <c r="AC45" s="27"/>
      <c r="AD45" s="27"/>
      <c r="AE45" s="27"/>
      <c r="AF45" s="28"/>
      <c r="AG45" s="22"/>
      <c r="AH45" s="22"/>
      <c r="AI45" s="22"/>
      <c r="AJ45" s="22"/>
      <c r="AK45" s="22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25"/>
      <c r="BT45" s="25"/>
      <c r="BU45" s="25"/>
      <c r="BV45" s="25"/>
      <c r="BW45" s="25"/>
      <c r="BX45" s="25"/>
      <c r="BY45" s="25"/>
      <c r="BZ45" s="25"/>
    </row>
    <row r="46" spans="1:78" s="12" customFormat="1" ht="18" customHeight="1" x14ac:dyDescent="0.25">
      <c r="A46" s="14" t="s">
        <v>53</v>
      </c>
      <c r="B46" s="1">
        <v>42163</v>
      </c>
      <c r="C46" s="15">
        <v>0.45833333333333331</v>
      </c>
      <c r="D46" s="2" t="str">
        <f t="shared" si="0"/>
        <v>lunedì</v>
      </c>
      <c r="E46" s="2" t="s">
        <v>523</v>
      </c>
      <c r="F46" s="2" t="s">
        <v>531</v>
      </c>
      <c r="G46" s="2"/>
      <c r="H46" s="2"/>
      <c r="I46" s="2"/>
      <c r="J46" s="2" t="s">
        <v>538</v>
      </c>
      <c r="K46" s="2" t="s">
        <v>533</v>
      </c>
      <c r="L46" s="2"/>
      <c r="M46" s="2"/>
      <c r="N46" s="48">
        <v>30.8</v>
      </c>
      <c r="O46" s="3">
        <v>5.0000000000000001E-3</v>
      </c>
      <c r="P46" s="2">
        <v>34.200000000000003</v>
      </c>
      <c r="Q46" s="2">
        <v>64.099999999999994</v>
      </c>
      <c r="R46" s="2">
        <f t="shared" si="1"/>
        <v>98.3</v>
      </c>
      <c r="S46" s="9">
        <f t="shared" si="2"/>
        <v>174.63583618682986</v>
      </c>
      <c r="T46" s="8">
        <f t="shared" si="3"/>
        <v>11118.244695910858</v>
      </c>
      <c r="U46">
        <f t="shared" si="8"/>
        <v>0</v>
      </c>
      <c r="V46" s="19">
        <f>IF(T46="","",T46/MAX($T$4:T46)-1)</f>
        <v>0</v>
      </c>
      <c r="W46">
        <f t="shared" si="7"/>
        <v>0</v>
      </c>
      <c r="X46">
        <f t="shared" si="6"/>
        <v>174.63583618682986</v>
      </c>
      <c r="Y46">
        <f t="shared" si="5"/>
        <v>0</v>
      </c>
      <c r="Z46" s="26"/>
      <c r="AA46" s="27"/>
      <c r="AB46" s="27"/>
      <c r="AC46" s="27"/>
      <c r="AD46" s="27"/>
      <c r="AE46" s="27"/>
      <c r="AF46" s="28"/>
      <c r="AG46" s="22"/>
      <c r="AH46" s="22"/>
      <c r="AI46" s="22"/>
      <c r="AJ46" s="22"/>
      <c r="AK46" s="22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25"/>
      <c r="BT46" s="25"/>
      <c r="BU46" s="25"/>
      <c r="BV46" s="25"/>
      <c r="BW46" s="25"/>
      <c r="BX46" s="25"/>
      <c r="BY46" s="25"/>
      <c r="BZ46" s="25"/>
    </row>
    <row r="47" spans="1:78" s="12" customFormat="1" ht="18" customHeight="1" x14ac:dyDescent="0.25">
      <c r="A47" s="14" t="s">
        <v>54</v>
      </c>
      <c r="B47" s="1">
        <v>42163</v>
      </c>
      <c r="C47" s="15">
        <v>0.70833333333333337</v>
      </c>
      <c r="D47" s="2" t="str">
        <f t="shared" si="0"/>
        <v>lunedì</v>
      </c>
      <c r="E47" s="2" t="s">
        <v>523</v>
      </c>
      <c r="F47" s="2" t="s">
        <v>531</v>
      </c>
      <c r="G47" s="2"/>
      <c r="H47" s="2"/>
      <c r="I47" s="2"/>
      <c r="J47" s="2" t="s">
        <v>539</v>
      </c>
      <c r="K47" s="2" t="s">
        <v>533</v>
      </c>
      <c r="L47" s="2"/>
      <c r="M47" s="2"/>
      <c r="N47" s="48">
        <v>49.6</v>
      </c>
      <c r="O47" s="3">
        <v>5.0000000000000001E-3</v>
      </c>
      <c r="P47" s="2">
        <v>-49.6</v>
      </c>
      <c r="Q47" s="2">
        <v>-49.6</v>
      </c>
      <c r="R47" s="2">
        <f t="shared" si="1"/>
        <v>-99.2</v>
      </c>
      <c r="S47" s="9">
        <f t="shared" si="2"/>
        <v>-111.18244695910859</v>
      </c>
      <c r="T47" s="8">
        <f t="shared" si="3"/>
        <v>11007.06224895175</v>
      </c>
      <c r="U47">
        <f t="shared" si="8"/>
        <v>-99.2</v>
      </c>
      <c r="V47" s="19">
        <f>IF(T47="","",T47/MAX($T$4:T47)-1)</f>
        <v>-1.0000000000000009E-2</v>
      </c>
      <c r="W47">
        <f t="shared" si="7"/>
        <v>-111.18244695910859</v>
      </c>
      <c r="X47">
        <f t="shared" si="6"/>
        <v>0</v>
      </c>
      <c r="Y47">
        <f t="shared" si="5"/>
        <v>-111.18244695910859</v>
      </c>
      <c r="Z47" s="26"/>
      <c r="AA47" s="27"/>
      <c r="AB47" s="27"/>
      <c r="AC47" s="27"/>
      <c r="AD47" s="27"/>
      <c r="AE47" s="27"/>
      <c r="AF47" s="28"/>
      <c r="AG47" s="22"/>
      <c r="AH47" s="22"/>
      <c r="AI47" s="22"/>
      <c r="AJ47" s="22"/>
      <c r="AK47" s="22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25"/>
      <c r="BT47" s="25"/>
      <c r="BU47" s="25"/>
      <c r="BV47" s="25"/>
      <c r="BW47" s="25"/>
      <c r="BX47" s="25"/>
      <c r="BY47" s="25"/>
      <c r="BZ47" s="25"/>
    </row>
    <row r="48" spans="1:78" s="12" customFormat="1" ht="18" customHeight="1" x14ac:dyDescent="0.25">
      <c r="A48" s="14" t="s">
        <v>55</v>
      </c>
      <c r="B48" s="1">
        <v>42164</v>
      </c>
      <c r="C48" s="15">
        <v>0.45833333333333331</v>
      </c>
      <c r="D48" s="2" t="str">
        <f t="shared" si="0"/>
        <v>martedì</v>
      </c>
      <c r="E48" s="2" t="s">
        <v>523</v>
      </c>
      <c r="F48" s="2" t="s">
        <v>531</v>
      </c>
      <c r="G48" s="2"/>
      <c r="H48" s="2"/>
      <c r="I48" s="2"/>
      <c r="J48" s="2" t="s">
        <v>538</v>
      </c>
      <c r="K48" s="2" t="s">
        <v>533</v>
      </c>
      <c r="L48" s="2"/>
      <c r="M48" s="2"/>
      <c r="N48" s="48">
        <v>58.8</v>
      </c>
      <c r="O48" s="3">
        <v>5.0000000000000001E-3</v>
      </c>
      <c r="P48" s="2">
        <v>63.1</v>
      </c>
      <c r="Q48" s="2">
        <v>120</v>
      </c>
      <c r="R48" s="2">
        <f t="shared" si="1"/>
        <v>183.1</v>
      </c>
      <c r="S48" s="9">
        <f t="shared" si="2"/>
        <v>171.37696409719945</v>
      </c>
      <c r="T48" s="8">
        <f t="shared" si="3"/>
        <v>11178.439213048949</v>
      </c>
      <c r="U48">
        <f t="shared" si="8"/>
        <v>0</v>
      </c>
      <c r="V48" s="19">
        <f>IF(T48="","",T48/MAX($T$4:T48)-1)</f>
        <v>0</v>
      </c>
      <c r="W48">
        <f t="shared" si="7"/>
        <v>0</v>
      </c>
      <c r="X48">
        <f t="shared" si="6"/>
        <v>171.37696409719945</v>
      </c>
      <c r="Y48">
        <f t="shared" si="5"/>
        <v>0</v>
      </c>
      <c r="Z48" s="26"/>
      <c r="AA48" s="27"/>
      <c r="AB48" s="27"/>
      <c r="AC48" s="27"/>
      <c r="AD48" s="27"/>
      <c r="AE48" s="27"/>
      <c r="AF48" s="28"/>
      <c r="AG48" s="22"/>
      <c r="AH48" s="22"/>
      <c r="AI48" s="22"/>
      <c r="AJ48" s="22"/>
      <c r="AK48" s="22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25"/>
      <c r="BT48" s="25"/>
      <c r="BU48" s="25"/>
      <c r="BV48" s="25"/>
      <c r="BW48" s="25"/>
      <c r="BX48" s="25"/>
      <c r="BY48" s="25"/>
      <c r="BZ48" s="25"/>
    </row>
    <row r="49" spans="1:78" s="12" customFormat="1" ht="18" customHeight="1" x14ac:dyDescent="0.25">
      <c r="A49" s="14" t="s">
        <v>56</v>
      </c>
      <c r="B49" s="1">
        <v>42165</v>
      </c>
      <c r="C49" s="15">
        <v>0.375</v>
      </c>
      <c r="D49" s="2" t="str">
        <f t="shared" si="0"/>
        <v>mercoledì</v>
      </c>
      <c r="E49" s="4" t="s">
        <v>529</v>
      </c>
      <c r="F49" s="2" t="s">
        <v>534</v>
      </c>
      <c r="G49" s="2"/>
      <c r="H49" s="2"/>
      <c r="I49" s="2"/>
      <c r="J49" s="2" t="s">
        <v>532</v>
      </c>
      <c r="K49" s="2" t="s">
        <v>533</v>
      </c>
      <c r="L49" s="2"/>
      <c r="M49" s="2"/>
      <c r="N49" s="49">
        <v>66.8</v>
      </c>
      <c r="O49" s="3">
        <v>0.01</v>
      </c>
      <c r="P49" s="4">
        <v>98.5</v>
      </c>
      <c r="Q49" s="4">
        <v>0</v>
      </c>
      <c r="R49" s="2">
        <f t="shared" si="1"/>
        <v>98.5</v>
      </c>
      <c r="S49" s="9">
        <f t="shared" si="2"/>
        <v>164.83177582115593</v>
      </c>
      <c r="T49" s="8">
        <f t="shared" si="3"/>
        <v>11343.270988870105</v>
      </c>
      <c r="U49">
        <f t="shared" si="8"/>
        <v>0</v>
      </c>
      <c r="V49" s="19">
        <f>IF(T49="","",T49/MAX($T$4:T49)-1)</f>
        <v>0</v>
      </c>
      <c r="W49">
        <f t="shared" si="7"/>
        <v>0</v>
      </c>
      <c r="X49">
        <f t="shared" si="6"/>
        <v>164.83177582115593</v>
      </c>
      <c r="Y49">
        <f t="shared" si="5"/>
        <v>0</v>
      </c>
      <c r="Z49" s="26"/>
      <c r="AA49" s="27"/>
      <c r="AB49" s="27"/>
      <c r="AC49" s="27"/>
      <c r="AD49" s="27"/>
      <c r="AE49" s="27"/>
      <c r="AF49" s="28"/>
      <c r="AG49" s="22"/>
      <c r="AH49" s="22"/>
      <c r="AI49" s="22"/>
      <c r="AJ49" s="22"/>
      <c r="AK49" s="22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25"/>
      <c r="BT49" s="25"/>
      <c r="BU49" s="25"/>
      <c r="BV49" s="25"/>
      <c r="BW49" s="25"/>
      <c r="BX49" s="25"/>
      <c r="BY49" s="25"/>
      <c r="BZ49" s="25"/>
    </row>
    <row r="50" spans="1:78" s="12" customFormat="1" ht="18" customHeight="1" x14ac:dyDescent="0.25">
      <c r="A50" s="14" t="s">
        <v>57</v>
      </c>
      <c r="B50" s="1">
        <v>42167</v>
      </c>
      <c r="C50" s="15">
        <v>0.70833333333333337</v>
      </c>
      <c r="D50" s="2" t="str">
        <f t="shared" si="0"/>
        <v>venerdì</v>
      </c>
      <c r="E50" s="2" t="s">
        <v>529</v>
      </c>
      <c r="F50" s="2" t="s">
        <v>534</v>
      </c>
      <c r="G50" s="2"/>
      <c r="H50" s="2"/>
      <c r="I50" s="2"/>
      <c r="J50" s="2" t="s">
        <v>537</v>
      </c>
      <c r="K50" s="2" t="s">
        <v>536</v>
      </c>
      <c r="L50" s="2"/>
      <c r="M50" s="2"/>
      <c r="N50" s="48">
        <v>49.4</v>
      </c>
      <c r="O50" s="3">
        <v>0.01</v>
      </c>
      <c r="P50" s="2">
        <v>0</v>
      </c>
      <c r="Q50" s="2">
        <v>69.2</v>
      </c>
      <c r="R50" s="2">
        <f t="shared" si="1"/>
        <v>69.2</v>
      </c>
      <c r="S50" s="9">
        <f t="shared" si="2"/>
        <v>158.8976421922695</v>
      </c>
      <c r="T50" s="8">
        <f t="shared" si="3"/>
        <v>11502.168631062374</v>
      </c>
      <c r="U50">
        <f t="shared" si="8"/>
        <v>0</v>
      </c>
      <c r="V50" s="19">
        <f>IF(T50="","",T50/MAX($T$4:T50)-1)</f>
        <v>0</v>
      </c>
      <c r="W50">
        <f t="shared" si="7"/>
        <v>0</v>
      </c>
      <c r="X50">
        <f t="shared" si="6"/>
        <v>158.8976421922695</v>
      </c>
      <c r="Y50">
        <f t="shared" si="5"/>
        <v>0</v>
      </c>
      <c r="Z50" s="26"/>
      <c r="AA50" s="27"/>
      <c r="AB50" s="27"/>
      <c r="AC50" s="27"/>
      <c r="AD50" s="27"/>
      <c r="AE50" s="27"/>
      <c r="AF50" s="28"/>
      <c r="AG50" s="22"/>
      <c r="AH50" s="22"/>
      <c r="AI50" s="22"/>
      <c r="AJ50" s="22"/>
      <c r="AK50" s="22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25"/>
      <c r="BT50" s="25"/>
      <c r="BU50" s="25"/>
      <c r="BV50" s="25"/>
      <c r="BW50" s="25"/>
      <c r="BX50" s="25"/>
      <c r="BY50" s="25"/>
      <c r="BZ50" s="25"/>
    </row>
    <row r="51" spans="1:78" s="12" customFormat="1" ht="18" customHeight="1" x14ac:dyDescent="0.25">
      <c r="A51" s="14" t="s">
        <v>58</v>
      </c>
      <c r="B51" s="1">
        <v>42171</v>
      </c>
      <c r="C51" s="15">
        <v>0.375</v>
      </c>
      <c r="D51" s="2" t="str">
        <f t="shared" si="0"/>
        <v>martedì</v>
      </c>
      <c r="E51" s="2" t="s">
        <v>529</v>
      </c>
      <c r="F51" s="2" t="s">
        <v>535</v>
      </c>
      <c r="G51" s="2"/>
      <c r="H51" s="2"/>
      <c r="I51" s="2"/>
      <c r="J51" s="2" t="s">
        <v>537</v>
      </c>
      <c r="K51" s="2" t="s">
        <v>533</v>
      </c>
      <c r="L51" s="2"/>
      <c r="M51" s="2"/>
      <c r="N51" s="48">
        <v>45.1</v>
      </c>
      <c r="O51" s="3">
        <v>5.0000000000000001E-3</v>
      </c>
      <c r="P51" s="2">
        <v>66.7</v>
      </c>
      <c r="Q51" s="2">
        <v>116.7</v>
      </c>
      <c r="R51" s="2">
        <f t="shared" si="1"/>
        <v>183.4</v>
      </c>
      <c r="S51" s="9">
        <f t="shared" si="2"/>
        <v>233.8689275983192</v>
      </c>
      <c r="T51" s="8">
        <f t="shared" si="3"/>
        <v>11736.037558660693</v>
      </c>
      <c r="U51">
        <f t="shared" si="8"/>
        <v>0</v>
      </c>
      <c r="V51" s="19">
        <f>IF(T51="","",T51/MAX($T$4:T51)-1)</f>
        <v>0</v>
      </c>
      <c r="W51">
        <f t="shared" si="7"/>
        <v>0</v>
      </c>
      <c r="X51">
        <f t="shared" si="6"/>
        <v>233.8689275983192</v>
      </c>
      <c r="Y51">
        <f t="shared" si="5"/>
        <v>0</v>
      </c>
      <c r="Z51" s="26"/>
      <c r="AA51" s="27"/>
      <c r="AB51" s="27"/>
      <c r="AC51" s="27"/>
      <c r="AD51" s="27"/>
      <c r="AE51" s="27"/>
      <c r="AF51" s="28"/>
      <c r="AG51" s="22"/>
      <c r="AH51" s="22"/>
      <c r="AI51" s="22"/>
      <c r="AJ51" s="22"/>
      <c r="AK51" s="22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25"/>
      <c r="BT51" s="25"/>
      <c r="BU51" s="25"/>
      <c r="BV51" s="25"/>
      <c r="BW51" s="25"/>
      <c r="BX51" s="25"/>
      <c r="BY51" s="25"/>
      <c r="BZ51" s="25"/>
    </row>
    <row r="52" spans="1:78" s="12" customFormat="1" ht="18" customHeight="1" x14ac:dyDescent="0.25">
      <c r="A52" s="14" t="s">
        <v>59</v>
      </c>
      <c r="B52" s="1">
        <v>42173</v>
      </c>
      <c r="C52" s="15">
        <v>0.625</v>
      </c>
      <c r="D52" s="2" t="str">
        <f t="shared" si="0"/>
        <v>giovedì</v>
      </c>
      <c r="E52" s="2" t="s">
        <v>529</v>
      </c>
      <c r="F52" s="2" t="s">
        <v>522</v>
      </c>
      <c r="G52" s="2"/>
      <c r="H52" s="2"/>
      <c r="I52" s="2"/>
      <c r="J52" s="2" t="s">
        <v>541</v>
      </c>
      <c r="K52" s="2" t="s">
        <v>521</v>
      </c>
      <c r="L52" s="2"/>
      <c r="M52" s="2"/>
      <c r="N52" s="48">
        <v>129</v>
      </c>
      <c r="O52" s="3">
        <v>0.01</v>
      </c>
      <c r="P52" s="2">
        <v>129</v>
      </c>
      <c r="Q52" s="2">
        <v>0</v>
      </c>
      <c r="R52" s="2">
        <f t="shared" si="1"/>
        <v>129</v>
      </c>
      <c r="S52" s="9">
        <f t="shared" si="2"/>
        <v>117.36037558660693</v>
      </c>
      <c r="T52" s="8">
        <f t="shared" si="3"/>
        <v>11853.397934247299</v>
      </c>
      <c r="U52">
        <f t="shared" si="8"/>
        <v>0</v>
      </c>
      <c r="V52" s="19">
        <f>IF(T52="","",T52/MAX($T$4:T52)-1)</f>
        <v>0</v>
      </c>
      <c r="W52">
        <f t="shared" si="7"/>
        <v>0</v>
      </c>
      <c r="X52">
        <f t="shared" si="6"/>
        <v>117.36037558660693</v>
      </c>
      <c r="Y52">
        <f t="shared" si="5"/>
        <v>0</v>
      </c>
      <c r="Z52" s="26"/>
      <c r="AA52" s="27"/>
      <c r="AB52" s="27"/>
      <c r="AC52" s="27"/>
      <c r="AD52" s="27"/>
      <c r="AE52" s="27"/>
      <c r="AF52" s="28"/>
      <c r="AG52" s="22"/>
      <c r="AH52" s="22"/>
      <c r="AI52" s="22"/>
      <c r="AJ52" s="22"/>
      <c r="AK52" s="22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25"/>
      <c r="BT52" s="25"/>
      <c r="BU52" s="25"/>
      <c r="BV52" s="25"/>
      <c r="BW52" s="25"/>
      <c r="BX52" s="25"/>
      <c r="BY52" s="25"/>
      <c r="BZ52" s="25"/>
    </row>
    <row r="53" spans="1:78" s="12" customFormat="1" ht="18" customHeight="1" x14ac:dyDescent="0.25">
      <c r="A53" s="14" t="s">
        <v>60</v>
      </c>
      <c r="B53" s="1">
        <v>42173</v>
      </c>
      <c r="C53" s="15">
        <v>0.58333333333333337</v>
      </c>
      <c r="D53" s="2" t="str">
        <f t="shared" si="0"/>
        <v>giovedì</v>
      </c>
      <c r="E53" s="4" t="s">
        <v>529</v>
      </c>
      <c r="F53" s="2" t="s">
        <v>535</v>
      </c>
      <c r="G53" s="2"/>
      <c r="H53" s="2"/>
      <c r="I53" s="2"/>
      <c r="J53" s="2" t="s">
        <v>542</v>
      </c>
      <c r="K53" s="2" t="s">
        <v>533</v>
      </c>
      <c r="L53" s="2"/>
      <c r="M53" s="2"/>
      <c r="N53" s="49">
        <v>9.42</v>
      </c>
      <c r="O53" s="3">
        <v>5.0000000000000001E-3</v>
      </c>
      <c r="P53" s="4">
        <v>10.9</v>
      </c>
      <c r="Q53" s="4">
        <v>21.2</v>
      </c>
      <c r="R53" s="2">
        <f t="shared" si="1"/>
        <v>32.1</v>
      </c>
      <c r="S53" s="9">
        <f t="shared" si="2"/>
        <v>201.96076098160211</v>
      </c>
      <c r="T53" s="8">
        <f t="shared" si="3"/>
        <v>12055.358695228901</v>
      </c>
      <c r="U53">
        <f t="shared" si="8"/>
        <v>0</v>
      </c>
      <c r="V53" s="19">
        <f>IF(T53="","",T53/MAX($T$4:T53)-1)</f>
        <v>0</v>
      </c>
      <c r="W53">
        <f t="shared" si="7"/>
        <v>0</v>
      </c>
      <c r="X53">
        <f t="shared" si="6"/>
        <v>201.96076098160211</v>
      </c>
      <c r="Y53">
        <f t="shared" si="5"/>
        <v>0</v>
      </c>
      <c r="Z53" s="26"/>
      <c r="AA53" s="27"/>
      <c r="AB53" s="27"/>
      <c r="AC53" s="27"/>
      <c r="AD53" s="27"/>
      <c r="AE53" s="27"/>
      <c r="AF53" s="28"/>
      <c r="AG53" s="22"/>
      <c r="AH53" s="22"/>
      <c r="AI53" s="22"/>
      <c r="AJ53" s="22"/>
      <c r="AK53" s="22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25"/>
      <c r="BT53" s="25"/>
      <c r="BU53" s="25"/>
      <c r="BV53" s="25"/>
      <c r="BW53" s="25"/>
      <c r="BX53" s="25"/>
      <c r="BY53" s="25"/>
      <c r="BZ53" s="25"/>
    </row>
    <row r="54" spans="1:78" s="12" customFormat="1" ht="18" customHeight="1" x14ac:dyDescent="0.25">
      <c r="A54" s="14" t="s">
        <v>61</v>
      </c>
      <c r="B54" s="1">
        <v>42178</v>
      </c>
      <c r="C54" s="15">
        <v>0.45833333333333331</v>
      </c>
      <c r="D54" s="2" t="str">
        <f t="shared" si="0"/>
        <v>martedì</v>
      </c>
      <c r="E54" s="2" t="s">
        <v>523</v>
      </c>
      <c r="F54" s="2" t="s">
        <v>534</v>
      </c>
      <c r="G54" s="2"/>
      <c r="H54" s="2"/>
      <c r="I54" s="2"/>
      <c r="J54" s="2" t="s">
        <v>537</v>
      </c>
      <c r="K54" s="2" t="s">
        <v>533</v>
      </c>
      <c r="L54" s="2"/>
      <c r="M54" s="2"/>
      <c r="N54" s="48">
        <v>65.5</v>
      </c>
      <c r="O54" s="3">
        <v>0.01</v>
      </c>
      <c r="P54" s="2">
        <v>-65.5</v>
      </c>
      <c r="Q54" s="2">
        <v>0</v>
      </c>
      <c r="R54" s="2">
        <f t="shared" si="1"/>
        <v>-65.5</v>
      </c>
      <c r="S54" s="9">
        <f t="shared" si="2"/>
        <v>-120.55358695228901</v>
      </c>
      <c r="T54" s="8">
        <f t="shared" si="3"/>
        <v>11934.805108276612</v>
      </c>
      <c r="U54">
        <f t="shared" si="8"/>
        <v>-65.5</v>
      </c>
      <c r="V54" s="19">
        <f>IF(T54="","",T54/MAX($T$4:T54)-1)</f>
        <v>-9.9999999999998979E-3</v>
      </c>
      <c r="W54">
        <f t="shared" si="7"/>
        <v>-120.55358695228901</v>
      </c>
      <c r="X54">
        <f t="shared" si="6"/>
        <v>0</v>
      </c>
      <c r="Y54">
        <f t="shared" si="5"/>
        <v>-120.55358695228901</v>
      </c>
      <c r="Z54" s="26"/>
      <c r="AA54" s="27"/>
      <c r="AB54" s="27"/>
      <c r="AC54" s="27"/>
      <c r="AD54" s="27"/>
      <c r="AE54" s="27"/>
      <c r="AF54" s="28"/>
      <c r="AG54" s="22"/>
      <c r="AH54" s="22"/>
      <c r="AI54" s="22"/>
      <c r="AJ54" s="22"/>
      <c r="AK54" s="22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25"/>
      <c r="BT54" s="25"/>
      <c r="BU54" s="25"/>
      <c r="BV54" s="25"/>
      <c r="BW54" s="25"/>
      <c r="BX54" s="25"/>
      <c r="BY54" s="25"/>
      <c r="BZ54" s="25"/>
    </row>
    <row r="55" spans="1:78" s="12" customFormat="1" ht="18" customHeight="1" x14ac:dyDescent="0.25">
      <c r="A55" s="14" t="s">
        <v>62</v>
      </c>
      <c r="B55" s="1">
        <v>42178</v>
      </c>
      <c r="C55" s="15">
        <v>0.16666666666666666</v>
      </c>
      <c r="D55" s="2" t="str">
        <f t="shared" si="0"/>
        <v>martedì</v>
      </c>
      <c r="E55" s="2" t="s">
        <v>529</v>
      </c>
      <c r="F55" s="2" t="s">
        <v>535</v>
      </c>
      <c r="G55" s="2"/>
      <c r="H55" s="2"/>
      <c r="I55" s="2"/>
      <c r="J55" s="2" t="s">
        <v>539</v>
      </c>
      <c r="K55" s="2" t="s">
        <v>533</v>
      </c>
      <c r="L55" s="2"/>
      <c r="M55" s="2"/>
      <c r="N55" s="48">
        <v>54</v>
      </c>
      <c r="O55" s="3">
        <v>5.0000000000000001E-3</v>
      </c>
      <c r="P55" s="2">
        <v>-54</v>
      </c>
      <c r="Q55" s="2">
        <v>-54</v>
      </c>
      <c r="R55" s="2">
        <f t="shared" si="1"/>
        <v>-108</v>
      </c>
      <c r="S55" s="9">
        <f t="shared" si="2"/>
        <v>-119.34805108276612</v>
      </c>
      <c r="T55" s="8">
        <f t="shared" si="3"/>
        <v>11815.457057193846</v>
      </c>
      <c r="U55">
        <f t="shared" si="8"/>
        <v>-173.5</v>
      </c>
      <c r="V55" s="19">
        <f>IF(T55="","",T55/MAX($T$4:T55)-1)</f>
        <v>-1.9900000000000029E-2</v>
      </c>
      <c r="W55">
        <f t="shared" si="7"/>
        <v>-239.90163803505513</v>
      </c>
      <c r="X55">
        <f t="shared" si="6"/>
        <v>0</v>
      </c>
      <c r="Y55">
        <f t="shared" si="5"/>
        <v>-119.34805108276612</v>
      </c>
      <c r="Z55" s="26"/>
      <c r="AA55" s="27"/>
      <c r="AB55" s="27"/>
      <c r="AC55" s="27"/>
      <c r="AD55" s="27"/>
      <c r="AE55" s="27"/>
      <c r="AF55" s="28"/>
      <c r="AG55" s="22"/>
      <c r="AH55" s="22"/>
      <c r="AI55" s="22"/>
      <c r="AJ55" s="22"/>
      <c r="AK55" s="22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25"/>
      <c r="BT55" s="25"/>
      <c r="BU55" s="25"/>
      <c r="BV55" s="25"/>
      <c r="BW55" s="25"/>
      <c r="BX55" s="25"/>
      <c r="BY55" s="25"/>
      <c r="BZ55" s="25"/>
    </row>
    <row r="56" spans="1:78" s="12" customFormat="1" ht="18" customHeight="1" x14ac:dyDescent="0.25">
      <c r="A56" s="14" t="s">
        <v>63</v>
      </c>
      <c r="B56" s="1">
        <v>42181</v>
      </c>
      <c r="C56" s="15">
        <v>0.5</v>
      </c>
      <c r="D56" s="2" t="str">
        <f t="shared" si="0"/>
        <v>venerdì</v>
      </c>
      <c r="E56" s="2" t="s">
        <v>523</v>
      </c>
      <c r="F56" s="2" t="s">
        <v>534</v>
      </c>
      <c r="G56" s="2"/>
      <c r="H56" s="2"/>
      <c r="I56" s="2"/>
      <c r="J56" s="2" t="s">
        <v>539</v>
      </c>
      <c r="K56" s="2" t="s">
        <v>533</v>
      </c>
      <c r="L56" s="2"/>
      <c r="M56" s="2"/>
      <c r="N56" s="48">
        <v>40.4</v>
      </c>
      <c r="O56" s="3">
        <v>0.01</v>
      </c>
      <c r="P56" s="2">
        <v>61.8</v>
      </c>
      <c r="Q56" s="2">
        <v>0</v>
      </c>
      <c r="R56" s="2">
        <f t="shared" si="1"/>
        <v>61.8</v>
      </c>
      <c r="S56" s="9">
        <f t="shared" si="2"/>
        <v>180.74139755806428</v>
      </c>
      <c r="T56" s="8">
        <f t="shared" si="3"/>
        <v>11996.19845475191</v>
      </c>
      <c r="U56">
        <f t="shared" si="8"/>
        <v>0</v>
      </c>
      <c r="V56" s="19">
        <f>IF(T56="","",T56/MAX($T$4:T56)-1)</f>
        <v>-4.9073811881188423E-3</v>
      </c>
      <c r="W56">
        <f t="shared" si="7"/>
        <v>0</v>
      </c>
      <c r="X56">
        <f t="shared" si="6"/>
        <v>180.74139755806428</v>
      </c>
      <c r="Y56">
        <f t="shared" si="5"/>
        <v>0</v>
      </c>
      <c r="Z56" s="26"/>
      <c r="AA56" s="27"/>
      <c r="AB56" s="27"/>
      <c r="AC56" s="27"/>
      <c r="AD56" s="27"/>
      <c r="AE56" s="27"/>
      <c r="AF56" s="28"/>
      <c r="AG56" s="22"/>
      <c r="AH56" s="22"/>
      <c r="AI56" s="22"/>
      <c r="AJ56" s="22"/>
      <c r="AK56" s="22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25"/>
      <c r="BT56" s="25"/>
      <c r="BU56" s="25"/>
      <c r="BV56" s="25"/>
      <c r="BW56" s="25"/>
      <c r="BX56" s="25"/>
      <c r="BY56" s="25"/>
      <c r="BZ56" s="25"/>
    </row>
    <row r="57" spans="1:78" s="12" customFormat="1" ht="18" customHeight="1" x14ac:dyDescent="0.25">
      <c r="A57" s="14" t="s">
        <v>64</v>
      </c>
      <c r="B57" s="1">
        <v>42185</v>
      </c>
      <c r="C57" s="15">
        <v>0.54166666666666663</v>
      </c>
      <c r="D57" s="2" t="str">
        <f t="shared" si="0"/>
        <v>martedì</v>
      </c>
      <c r="E57" s="4" t="s">
        <v>523</v>
      </c>
      <c r="F57" s="2" t="s">
        <v>531</v>
      </c>
      <c r="G57" s="2"/>
      <c r="H57" s="2"/>
      <c r="I57" s="2"/>
      <c r="J57" s="2" t="s">
        <v>542</v>
      </c>
      <c r="K57" s="2" t="s">
        <v>533</v>
      </c>
      <c r="L57" s="2"/>
      <c r="M57" s="2"/>
      <c r="N57" s="49">
        <v>4.8499999999999996</v>
      </c>
      <c r="O57" s="3">
        <v>5.0000000000000001E-3</v>
      </c>
      <c r="P57" s="4">
        <v>5.6</v>
      </c>
      <c r="Q57" s="4">
        <v>0</v>
      </c>
      <c r="R57" s="2">
        <f t="shared" si="1"/>
        <v>5.6</v>
      </c>
      <c r="S57" s="9">
        <f t="shared" si="2"/>
        <v>69.256403450114121</v>
      </c>
      <c r="T57" s="8">
        <f t="shared" si="3"/>
        <v>12065.454858202023</v>
      </c>
      <c r="U57">
        <f t="shared" si="8"/>
        <v>0</v>
      </c>
      <c r="V57" s="19">
        <f>IF(T57="","",T57/MAX($T$4:T57)-1)</f>
        <v>0</v>
      </c>
      <c r="W57">
        <f t="shared" si="7"/>
        <v>0</v>
      </c>
      <c r="X57">
        <f t="shared" si="6"/>
        <v>69.256403450114121</v>
      </c>
      <c r="Y57">
        <f t="shared" si="5"/>
        <v>0</v>
      </c>
      <c r="Z57" s="26"/>
      <c r="AA57" s="27"/>
      <c r="AB57" s="27"/>
      <c r="AC57" s="27"/>
      <c r="AD57" s="27"/>
      <c r="AE57" s="27"/>
      <c r="AF57" s="28"/>
      <c r="AG57" s="22"/>
      <c r="AH57" s="22"/>
      <c r="AI57" s="22"/>
      <c r="AJ57" s="22"/>
      <c r="AK57" s="22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25"/>
      <c r="BT57" s="25"/>
      <c r="BU57" s="25"/>
      <c r="BV57" s="25"/>
      <c r="BW57" s="25"/>
      <c r="BX57" s="25"/>
      <c r="BY57" s="25"/>
      <c r="BZ57" s="25"/>
    </row>
    <row r="58" spans="1:78" s="12" customFormat="1" ht="18" customHeight="1" x14ac:dyDescent="0.25">
      <c r="A58" s="14" t="s">
        <v>65</v>
      </c>
      <c r="B58" s="1">
        <v>42188</v>
      </c>
      <c r="C58" s="15">
        <v>0.91666666666666663</v>
      </c>
      <c r="D58" s="2" t="str">
        <f t="shared" si="0"/>
        <v>venerdì</v>
      </c>
      <c r="E58" s="2" t="s">
        <v>523</v>
      </c>
      <c r="F58" s="2" t="s">
        <v>531</v>
      </c>
      <c r="G58" s="2"/>
      <c r="H58" s="2"/>
      <c r="I58" s="2"/>
      <c r="J58" s="2" t="s">
        <v>537</v>
      </c>
      <c r="K58" s="2" t="s">
        <v>533</v>
      </c>
      <c r="L58" s="2"/>
      <c r="M58" s="2"/>
      <c r="N58" s="48">
        <v>56.6</v>
      </c>
      <c r="O58" s="3">
        <v>5.0000000000000001E-3</v>
      </c>
      <c r="P58" s="2">
        <v>71.2</v>
      </c>
      <c r="Q58" s="2">
        <v>120.9</v>
      </c>
      <c r="R58" s="2">
        <f t="shared" si="1"/>
        <v>192.10000000000002</v>
      </c>
      <c r="S58" s="9">
        <f t="shared" si="2"/>
        <v>204.7503426025273</v>
      </c>
      <c r="T58" s="8">
        <f t="shared" si="3"/>
        <v>12270.20520080455</v>
      </c>
      <c r="U58">
        <f t="shared" si="8"/>
        <v>0</v>
      </c>
      <c r="V58" s="19">
        <f>IF(T58="","",T58/MAX($T$4:T58)-1)</f>
        <v>0</v>
      </c>
      <c r="W58">
        <f t="shared" si="7"/>
        <v>0</v>
      </c>
      <c r="X58">
        <f t="shared" si="6"/>
        <v>204.7503426025273</v>
      </c>
      <c r="Y58">
        <f t="shared" si="5"/>
        <v>0</v>
      </c>
      <c r="Z58" s="26"/>
      <c r="AA58" s="27"/>
      <c r="AB58" s="27"/>
      <c r="AC58" s="27"/>
      <c r="AD58" s="27"/>
      <c r="AE58" s="27"/>
      <c r="AF58" s="28"/>
      <c r="AG58" s="22"/>
      <c r="AH58" s="22"/>
      <c r="AI58" s="22"/>
      <c r="AJ58" s="22"/>
      <c r="AK58" s="22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25"/>
      <c r="BT58" s="25"/>
      <c r="BU58" s="25"/>
      <c r="BV58" s="25"/>
      <c r="BW58" s="25"/>
      <c r="BX58" s="25"/>
      <c r="BY58" s="25"/>
      <c r="BZ58" s="25"/>
    </row>
    <row r="59" spans="1:78" s="12" customFormat="1" ht="18" customHeight="1" x14ac:dyDescent="0.25">
      <c r="A59" s="14" t="s">
        <v>66</v>
      </c>
      <c r="B59" s="1">
        <v>42191</v>
      </c>
      <c r="C59" s="15">
        <v>0.75</v>
      </c>
      <c r="D59" s="2" t="str">
        <f t="shared" si="0"/>
        <v>lunedì</v>
      </c>
      <c r="E59" s="2" t="s">
        <v>529</v>
      </c>
      <c r="F59" s="2" t="s">
        <v>534</v>
      </c>
      <c r="G59" s="2"/>
      <c r="H59" s="2"/>
      <c r="I59" s="2"/>
      <c r="J59" s="2" t="s">
        <v>537</v>
      </c>
      <c r="K59" s="2" t="s">
        <v>533</v>
      </c>
      <c r="L59" s="2"/>
      <c r="M59" s="2"/>
      <c r="N59" s="48">
        <v>62.2</v>
      </c>
      <c r="O59" s="3">
        <v>0.01</v>
      </c>
      <c r="P59" s="2">
        <v>0</v>
      </c>
      <c r="Q59" s="2">
        <v>-62.2</v>
      </c>
      <c r="R59" s="2">
        <f t="shared" si="1"/>
        <v>-62.2</v>
      </c>
      <c r="S59" s="9">
        <f t="shared" si="2"/>
        <v>-122.7020520080455</v>
      </c>
      <c r="T59" s="8">
        <f t="shared" si="3"/>
        <v>12147.503148796504</v>
      </c>
      <c r="U59">
        <f t="shared" si="8"/>
        <v>-62.2</v>
      </c>
      <c r="V59" s="19">
        <f>IF(T59="","",T59/MAX($T$4:T59)-1)</f>
        <v>-1.0000000000000009E-2</v>
      </c>
      <c r="W59">
        <f t="shared" si="7"/>
        <v>-122.7020520080455</v>
      </c>
      <c r="X59">
        <f t="shared" si="6"/>
        <v>0</v>
      </c>
      <c r="Y59">
        <f t="shared" si="5"/>
        <v>-122.7020520080455</v>
      </c>
      <c r="Z59" s="26"/>
      <c r="AA59" s="27"/>
      <c r="AB59" s="27"/>
      <c r="AC59" s="27"/>
      <c r="AD59" s="27"/>
      <c r="AE59" s="27"/>
      <c r="AF59" s="28"/>
      <c r="AG59" s="22"/>
      <c r="AH59" s="22"/>
      <c r="AI59" s="22"/>
      <c r="AJ59" s="22"/>
      <c r="AK59" s="22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25"/>
      <c r="BT59" s="25"/>
      <c r="BU59" s="25"/>
      <c r="BV59" s="25"/>
      <c r="BW59" s="25"/>
      <c r="BX59" s="25"/>
      <c r="BY59" s="25"/>
      <c r="BZ59" s="25"/>
    </row>
    <row r="60" spans="1:78" s="12" customFormat="1" ht="18" customHeight="1" x14ac:dyDescent="0.25">
      <c r="A60" s="14" t="s">
        <v>67</v>
      </c>
      <c r="B60" s="1">
        <v>42192</v>
      </c>
      <c r="C60" s="15">
        <v>0.54166666666666663</v>
      </c>
      <c r="D60" s="2" t="str">
        <f t="shared" si="0"/>
        <v>martedì</v>
      </c>
      <c r="E60" s="2" t="s">
        <v>529</v>
      </c>
      <c r="F60" s="2" t="s">
        <v>535</v>
      </c>
      <c r="G60" s="2"/>
      <c r="H60" s="2"/>
      <c r="I60" s="2"/>
      <c r="J60" s="2" t="s">
        <v>539</v>
      </c>
      <c r="K60" s="2" t="s">
        <v>533</v>
      </c>
      <c r="L60" s="2"/>
      <c r="M60" s="2"/>
      <c r="N60" s="48">
        <v>25.8</v>
      </c>
      <c r="O60" s="3">
        <v>5.0000000000000001E-3</v>
      </c>
      <c r="P60" s="2">
        <v>22.4</v>
      </c>
      <c r="Q60" s="2">
        <v>51</v>
      </c>
      <c r="R60" s="2">
        <f t="shared" si="1"/>
        <v>73.400000000000006</v>
      </c>
      <c r="S60" s="9">
        <f t="shared" si="2"/>
        <v>172.79587812435338</v>
      </c>
      <c r="T60" s="8">
        <f t="shared" si="3"/>
        <v>12320.299026920859</v>
      </c>
      <c r="U60">
        <f t="shared" si="8"/>
        <v>0</v>
      </c>
      <c r="V60" s="19">
        <f>IF(T60="","",T60/MAX($T$4:T60)-1)</f>
        <v>0</v>
      </c>
      <c r="W60">
        <f t="shared" si="7"/>
        <v>0</v>
      </c>
      <c r="X60">
        <f t="shared" si="6"/>
        <v>172.79587812435338</v>
      </c>
      <c r="Y60">
        <f t="shared" si="5"/>
        <v>0</v>
      </c>
      <c r="Z60" s="26"/>
      <c r="AA60" s="27"/>
      <c r="AB60" s="27"/>
      <c r="AC60" s="27"/>
      <c r="AD60" s="27"/>
      <c r="AE60" s="27"/>
      <c r="AF60" s="28"/>
      <c r="AG60" s="22"/>
      <c r="AH60" s="22"/>
      <c r="AI60" s="22"/>
      <c r="AJ60" s="22"/>
      <c r="AK60" s="22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25"/>
      <c r="BT60" s="25"/>
      <c r="BU60" s="25"/>
      <c r="BV60" s="25"/>
      <c r="BW60" s="25"/>
      <c r="BX60" s="25"/>
      <c r="BY60" s="25"/>
      <c r="BZ60" s="25"/>
    </row>
    <row r="61" spans="1:78" s="12" customFormat="1" ht="18" customHeight="1" x14ac:dyDescent="0.25">
      <c r="A61" s="14" t="s">
        <v>68</v>
      </c>
      <c r="B61" s="1">
        <v>42199</v>
      </c>
      <c r="C61" s="15">
        <v>4.1666666666666664E-2</v>
      </c>
      <c r="D61" s="2" t="str">
        <f t="shared" si="0"/>
        <v>martedì</v>
      </c>
      <c r="E61" s="2" t="s">
        <v>523</v>
      </c>
      <c r="F61" s="2" t="s">
        <v>531</v>
      </c>
      <c r="G61" s="2"/>
      <c r="H61" s="2"/>
      <c r="I61" s="2"/>
      <c r="J61" s="2" t="s">
        <v>537</v>
      </c>
      <c r="K61" s="2" t="s">
        <v>533</v>
      </c>
      <c r="L61" s="2"/>
      <c r="M61" s="2"/>
      <c r="N61" s="48">
        <v>68.5</v>
      </c>
      <c r="O61" s="3">
        <v>5.0000000000000001E-3</v>
      </c>
      <c r="P61" s="2">
        <v>81.5</v>
      </c>
      <c r="Q61" s="2">
        <v>0</v>
      </c>
      <c r="R61" s="2">
        <f t="shared" si="1"/>
        <v>81.5</v>
      </c>
      <c r="S61" s="9">
        <f t="shared" si="2"/>
        <v>73.292289831682481</v>
      </c>
      <c r="T61" s="8">
        <f t="shared" si="3"/>
        <v>12393.591316752541</v>
      </c>
      <c r="U61">
        <f t="shared" si="8"/>
        <v>0</v>
      </c>
      <c r="V61" s="19">
        <f>IF(T61="","",T61/MAX($T$4:T61)-1)</f>
        <v>0</v>
      </c>
      <c r="W61">
        <f t="shared" si="7"/>
        <v>0</v>
      </c>
      <c r="X61">
        <f t="shared" si="6"/>
        <v>73.292289831682481</v>
      </c>
      <c r="Y61">
        <f t="shared" si="5"/>
        <v>0</v>
      </c>
      <c r="Z61" s="26"/>
      <c r="AA61" s="27"/>
      <c r="AB61" s="27"/>
      <c r="AC61" s="27"/>
      <c r="AD61" s="27"/>
      <c r="AE61" s="27"/>
      <c r="AF61" s="28"/>
      <c r="AG61" s="22"/>
      <c r="AH61" s="22"/>
      <c r="AI61" s="22"/>
      <c r="AJ61" s="22"/>
      <c r="AK61" s="22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25"/>
      <c r="BT61" s="25"/>
      <c r="BU61" s="25"/>
      <c r="BV61" s="25"/>
      <c r="BW61" s="25"/>
      <c r="BX61" s="25"/>
      <c r="BY61" s="25"/>
      <c r="BZ61" s="25"/>
    </row>
    <row r="62" spans="1:78" s="12" customFormat="1" ht="18" customHeight="1" x14ac:dyDescent="0.25">
      <c r="A62" s="14" t="s">
        <v>69</v>
      </c>
      <c r="B62" s="1">
        <v>42200</v>
      </c>
      <c r="C62" s="15">
        <v>0.70833333333333337</v>
      </c>
      <c r="D62" s="2" t="str">
        <f t="shared" si="0"/>
        <v>mercoledì</v>
      </c>
      <c r="E62" s="2" t="s">
        <v>529</v>
      </c>
      <c r="F62" s="2" t="s">
        <v>535</v>
      </c>
      <c r="G62" s="2"/>
      <c r="H62" s="2"/>
      <c r="I62" s="2"/>
      <c r="J62" s="2" t="s">
        <v>537</v>
      </c>
      <c r="K62" s="2" t="s">
        <v>533</v>
      </c>
      <c r="L62" s="2"/>
      <c r="M62" s="2"/>
      <c r="N62" s="48">
        <v>70.7</v>
      </c>
      <c r="O62" s="3">
        <v>5.0000000000000001E-3</v>
      </c>
      <c r="P62" s="2">
        <v>58.3</v>
      </c>
      <c r="Q62" s="2">
        <v>106.9</v>
      </c>
      <c r="R62" s="2">
        <f t="shared" si="1"/>
        <v>165.2</v>
      </c>
      <c r="S62" s="9">
        <f t="shared" si="2"/>
        <v>144.79641340364353</v>
      </c>
      <c r="T62" s="8">
        <f t="shared" si="3"/>
        <v>12538.387730156184</v>
      </c>
      <c r="U62">
        <f t="shared" si="8"/>
        <v>0</v>
      </c>
      <c r="V62" s="19">
        <f>IF(T62="","",T62/MAX($T$4:T62)-1)</f>
        <v>0</v>
      </c>
      <c r="W62">
        <f t="shared" si="7"/>
        <v>0</v>
      </c>
      <c r="X62">
        <f t="shared" si="6"/>
        <v>144.79641340364353</v>
      </c>
      <c r="Y62">
        <f t="shared" si="5"/>
        <v>0</v>
      </c>
      <c r="Z62" s="26"/>
      <c r="AA62" s="27"/>
      <c r="AB62" s="27"/>
      <c r="AC62" s="27"/>
      <c r="AD62" s="27"/>
      <c r="AE62" s="27"/>
      <c r="AF62" s="28"/>
      <c r="AG62" s="22"/>
      <c r="AH62" s="22"/>
      <c r="AI62" s="22"/>
      <c r="AJ62" s="22"/>
      <c r="AK62" s="22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25"/>
      <c r="BT62" s="25"/>
      <c r="BU62" s="25"/>
      <c r="BV62" s="25"/>
      <c r="BW62" s="25"/>
      <c r="BX62" s="25"/>
      <c r="BY62" s="25"/>
      <c r="BZ62" s="25"/>
    </row>
    <row r="63" spans="1:78" s="12" customFormat="1" ht="18" customHeight="1" x14ac:dyDescent="0.25">
      <c r="A63" s="14" t="s">
        <v>70</v>
      </c>
      <c r="B63" s="1">
        <v>42206</v>
      </c>
      <c r="C63" s="15">
        <v>0.66666666666666663</v>
      </c>
      <c r="D63" s="2" t="str">
        <f t="shared" si="0"/>
        <v>martedì</v>
      </c>
      <c r="E63" s="4" t="s">
        <v>529</v>
      </c>
      <c r="F63" s="2" t="s">
        <v>535</v>
      </c>
      <c r="G63" s="2"/>
      <c r="H63" s="2"/>
      <c r="I63" s="2"/>
      <c r="J63" s="2" t="s">
        <v>532</v>
      </c>
      <c r="K63" s="2" t="s">
        <v>533</v>
      </c>
      <c r="L63" s="2"/>
      <c r="M63" s="2"/>
      <c r="N63" s="49">
        <v>35</v>
      </c>
      <c r="O63" s="3">
        <v>5.0000000000000001E-3</v>
      </c>
      <c r="P63" s="4">
        <v>13.3</v>
      </c>
      <c r="Q63" s="4">
        <v>41.7</v>
      </c>
      <c r="R63" s="2">
        <f t="shared" si="1"/>
        <v>55</v>
      </c>
      <c r="S63" s="9">
        <f t="shared" si="2"/>
        <v>98.515903594084293</v>
      </c>
      <c r="T63" s="8">
        <f t="shared" si="3"/>
        <v>12636.903633750269</v>
      </c>
      <c r="U63">
        <f t="shared" si="8"/>
        <v>0</v>
      </c>
      <c r="V63" s="19">
        <f>IF(T63="","",T63/MAX($T$4:T63)-1)</f>
        <v>0</v>
      </c>
      <c r="W63">
        <f t="shared" si="7"/>
        <v>0</v>
      </c>
      <c r="X63">
        <f t="shared" si="6"/>
        <v>98.515903594084293</v>
      </c>
      <c r="Y63">
        <f t="shared" si="5"/>
        <v>0</v>
      </c>
      <c r="Z63" s="26"/>
      <c r="AA63" s="27"/>
      <c r="AB63" s="27"/>
      <c r="AC63" s="27"/>
      <c r="AD63" s="27"/>
      <c r="AE63" s="27"/>
      <c r="AF63" s="28"/>
      <c r="AG63" s="22"/>
      <c r="AH63" s="22"/>
      <c r="AI63" s="22"/>
      <c r="AJ63" s="22"/>
      <c r="AK63" s="22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25"/>
      <c r="BT63" s="25"/>
      <c r="BU63" s="25"/>
      <c r="BV63" s="25"/>
      <c r="BW63" s="25"/>
      <c r="BX63" s="25"/>
      <c r="BY63" s="25"/>
      <c r="BZ63" s="25"/>
    </row>
    <row r="64" spans="1:78" s="12" customFormat="1" ht="18" customHeight="1" x14ac:dyDescent="0.25">
      <c r="A64" s="14" t="s">
        <v>71</v>
      </c>
      <c r="B64" s="1">
        <v>42215</v>
      </c>
      <c r="C64" s="15">
        <v>0.54166666666666663</v>
      </c>
      <c r="D64" s="2" t="str">
        <f t="shared" si="0"/>
        <v>giovedì</v>
      </c>
      <c r="E64" s="4" t="s">
        <v>523</v>
      </c>
      <c r="F64" s="2" t="s">
        <v>531</v>
      </c>
      <c r="G64" s="2"/>
      <c r="H64" s="2"/>
      <c r="I64" s="2"/>
      <c r="J64" s="2" t="s">
        <v>532</v>
      </c>
      <c r="K64" s="2" t="s">
        <v>533</v>
      </c>
      <c r="L64" s="2"/>
      <c r="M64" s="2"/>
      <c r="N64" s="49">
        <v>23.1</v>
      </c>
      <c r="O64" s="3">
        <v>5.0000000000000001E-3</v>
      </c>
      <c r="P64" s="4">
        <v>23.8</v>
      </c>
      <c r="Q64" s="4">
        <v>0</v>
      </c>
      <c r="R64" s="2">
        <f t="shared" si="1"/>
        <v>23.8</v>
      </c>
      <c r="S64" s="9">
        <f t="shared" si="2"/>
        <v>65.099200537501389</v>
      </c>
      <c r="T64" s="8">
        <f t="shared" si="3"/>
        <v>12702.00283428777</v>
      </c>
      <c r="U64">
        <f t="shared" si="8"/>
        <v>0</v>
      </c>
      <c r="V64" s="19">
        <f>IF(T64="","",T64/MAX($T$4:T64)-1)</f>
        <v>0</v>
      </c>
      <c r="W64">
        <f t="shared" si="7"/>
        <v>0</v>
      </c>
      <c r="X64">
        <f t="shared" si="6"/>
        <v>65.099200537501389</v>
      </c>
      <c r="Y64">
        <f t="shared" si="5"/>
        <v>0</v>
      </c>
      <c r="Z64" s="26"/>
      <c r="AA64" s="27"/>
      <c r="AB64" s="27"/>
      <c r="AC64" s="27"/>
      <c r="AD64" s="27"/>
      <c r="AE64" s="27"/>
      <c r="AF64" s="28"/>
      <c r="AG64" s="22"/>
      <c r="AH64" s="22"/>
      <c r="AI64" s="22"/>
      <c r="AJ64" s="22"/>
      <c r="AK64" s="22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25"/>
      <c r="BT64" s="25"/>
      <c r="BU64" s="25"/>
      <c r="BV64" s="25"/>
      <c r="BW64" s="25"/>
      <c r="BX64" s="25"/>
      <c r="BY64" s="25"/>
      <c r="BZ64" s="25"/>
    </row>
    <row r="65" spans="1:78" s="12" customFormat="1" ht="18" customHeight="1" x14ac:dyDescent="0.25">
      <c r="A65" s="14" t="s">
        <v>72</v>
      </c>
      <c r="B65" s="1">
        <v>42216</v>
      </c>
      <c r="C65" s="15">
        <v>0.58333333333333337</v>
      </c>
      <c r="D65" s="2" t="str">
        <f t="shared" si="0"/>
        <v>venerdì</v>
      </c>
      <c r="E65" s="2" t="s">
        <v>523</v>
      </c>
      <c r="F65" s="2" t="s">
        <v>534</v>
      </c>
      <c r="G65" s="2"/>
      <c r="H65" s="2"/>
      <c r="I65" s="2"/>
      <c r="J65" s="2" t="s">
        <v>539</v>
      </c>
      <c r="K65" s="2" t="s">
        <v>533</v>
      </c>
      <c r="L65" s="2"/>
      <c r="M65" s="2"/>
      <c r="N65" s="48">
        <v>58.7</v>
      </c>
      <c r="O65" s="3">
        <v>0.01</v>
      </c>
      <c r="P65" s="2">
        <v>82.6</v>
      </c>
      <c r="Q65" s="2">
        <v>0</v>
      </c>
      <c r="R65" s="2">
        <f t="shared" si="1"/>
        <v>82.6</v>
      </c>
      <c r="S65" s="9">
        <f t="shared" si="2"/>
        <v>178.73687122864902</v>
      </c>
      <c r="T65" s="8">
        <f t="shared" si="3"/>
        <v>12880.73970551642</v>
      </c>
      <c r="U65">
        <f t="shared" si="8"/>
        <v>0</v>
      </c>
      <c r="V65" s="19">
        <f>IF(T65="","",T65/MAX($T$4:T65)-1)</f>
        <v>0</v>
      </c>
      <c r="W65">
        <f t="shared" si="7"/>
        <v>0</v>
      </c>
      <c r="X65">
        <f t="shared" si="6"/>
        <v>178.73687122864902</v>
      </c>
      <c r="Y65">
        <f t="shared" si="5"/>
        <v>0</v>
      </c>
      <c r="Z65" s="26"/>
      <c r="AA65" s="27"/>
      <c r="AB65" s="27"/>
      <c r="AC65" s="27"/>
      <c r="AD65" s="27"/>
      <c r="AE65" s="27"/>
      <c r="AF65" s="28"/>
      <c r="AG65" s="22"/>
      <c r="AH65" s="22"/>
      <c r="AI65" s="22"/>
      <c r="AJ65" s="22"/>
      <c r="AK65" s="22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25"/>
      <c r="BT65" s="25"/>
      <c r="BU65" s="25"/>
      <c r="BV65" s="25"/>
      <c r="BW65" s="25"/>
      <c r="BX65" s="25"/>
      <c r="BY65" s="25"/>
      <c r="BZ65" s="25"/>
    </row>
    <row r="66" spans="1:78" s="12" customFormat="1" ht="18" customHeight="1" x14ac:dyDescent="0.25">
      <c r="A66" s="14" t="s">
        <v>73</v>
      </c>
      <c r="B66" s="1">
        <v>42221</v>
      </c>
      <c r="C66" s="15">
        <v>0.41666666666666669</v>
      </c>
      <c r="D66" s="2" t="str">
        <f t="shared" si="0"/>
        <v>mercoledì</v>
      </c>
      <c r="E66" s="2" t="s">
        <v>529</v>
      </c>
      <c r="F66" s="2" t="s">
        <v>535</v>
      </c>
      <c r="G66" s="2"/>
      <c r="H66" s="2"/>
      <c r="I66" s="2"/>
      <c r="J66" s="2" t="s">
        <v>538</v>
      </c>
      <c r="K66" s="2" t="s">
        <v>533</v>
      </c>
      <c r="L66" s="2"/>
      <c r="M66" s="2"/>
      <c r="N66" s="48">
        <v>34.5</v>
      </c>
      <c r="O66" s="3">
        <v>5.0000000000000001E-3</v>
      </c>
      <c r="P66" s="2">
        <v>34.5</v>
      </c>
      <c r="Q66" s="2">
        <v>0</v>
      </c>
      <c r="R66" s="2">
        <f t="shared" si="1"/>
        <v>34.5</v>
      </c>
      <c r="S66" s="9">
        <f t="shared" si="2"/>
        <v>64.403698527582108</v>
      </c>
      <c r="T66" s="8">
        <f t="shared" si="3"/>
        <v>12945.143404044002</v>
      </c>
      <c r="U66">
        <f t="shared" si="8"/>
        <v>0</v>
      </c>
      <c r="V66" s="19">
        <f>IF(T66="","",T66/MAX($T$4:T66)-1)</f>
        <v>0</v>
      </c>
      <c r="W66">
        <f t="shared" si="7"/>
        <v>0</v>
      </c>
      <c r="X66">
        <f t="shared" si="6"/>
        <v>64.403698527582108</v>
      </c>
      <c r="Y66">
        <f t="shared" si="5"/>
        <v>0</v>
      </c>
      <c r="Z66" s="26"/>
      <c r="AA66" s="27"/>
      <c r="AB66" s="27"/>
      <c r="AC66" s="27"/>
      <c r="AD66" s="27"/>
      <c r="AE66" s="27"/>
      <c r="AF66" s="28"/>
      <c r="AG66" s="22"/>
      <c r="AH66" s="22"/>
      <c r="AI66" s="22"/>
      <c r="AJ66" s="22"/>
      <c r="AK66" s="22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25"/>
      <c r="BT66" s="25"/>
      <c r="BU66" s="25"/>
      <c r="BV66" s="25"/>
      <c r="BW66" s="25"/>
      <c r="BX66" s="25"/>
      <c r="BY66" s="25"/>
      <c r="BZ66" s="25"/>
    </row>
    <row r="67" spans="1:78" s="12" customFormat="1" ht="18" customHeight="1" x14ac:dyDescent="0.25">
      <c r="A67" s="14" t="s">
        <v>74</v>
      </c>
      <c r="B67" s="1">
        <v>42234</v>
      </c>
      <c r="C67" s="15">
        <v>0.58333333333333337</v>
      </c>
      <c r="D67" s="2" t="str">
        <f t="shared" si="0"/>
        <v>martedì</v>
      </c>
      <c r="E67" s="2" t="s">
        <v>523</v>
      </c>
      <c r="F67" s="2" t="s">
        <v>531</v>
      </c>
      <c r="G67" s="2"/>
      <c r="H67" s="2"/>
      <c r="I67" s="2"/>
      <c r="J67" s="2" t="s">
        <v>537</v>
      </c>
      <c r="K67" s="2" t="s">
        <v>533</v>
      </c>
      <c r="L67" s="2"/>
      <c r="M67" s="2"/>
      <c r="N67" s="48">
        <v>44.2</v>
      </c>
      <c r="O67" s="3">
        <v>5.0000000000000001E-3</v>
      </c>
      <c r="P67" s="2">
        <v>-44.2</v>
      </c>
      <c r="Q67" s="2">
        <v>-44.2</v>
      </c>
      <c r="R67" s="2">
        <f t="shared" si="1"/>
        <v>-88.4</v>
      </c>
      <c r="S67" s="9">
        <f t="shared" si="2"/>
        <v>-129.45143404044001</v>
      </c>
      <c r="T67" s="8">
        <f t="shared" si="3"/>
        <v>12815.691970003561</v>
      </c>
      <c r="U67">
        <f t="shared" si="8"/>
        <v>-88.4</v>
      </c>
      <c r="V67" s="19">
        <f>IF(T67="","",T67/MAX($T$4:T67)-1)</f>
        <v>-1.0000000000000009E-2</v>
      </c>
      <c r="W67">
        <f t="shared" si="7"/>
        <v>-129.45143404044001</v>
      </c>
      <c r="X67">
        <f t="shared" si="6"/>
        <v>0</v>
      </c>
      <c r="Y67">
        <f t="shared" si="5"/>
        <v>-129.45143404044001</v>
      </c>
      <c r="Z67" s="26"/>
      <c r="AA67" s="27"/>
      <c r="AB67" s="27"/>
      <c r="AC67" s="27"/>
      <c r="AD67" s="27"/>
      <c r="AE67" s="27"/>
      <c r="AF67" s="28"/>
      <c r="AG67" s="22"/>
      <c r="AH67" s="22"/>
      <c r="AI67" s="22"/>
      <c r="AJ67" s="22"/>
      <c r="AK67" s="22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25"/>
      <c r="BT67" s="25"/>
      <c r="BU67" s="25"/>
      <c r="BV67" s="25"/>
      <c r="BW67" s="25"/>
      <c r="BX67" s="25"/>
      <c r="BY67" s="25"/>
      <c r="BZ67" s="25"/>
    </row>
    <row r="68" spans="1:78" s="12" customFormat="1" ht="18" customHeight="1" x14ac:dyDescent="0.25">
      <c r="A68" s="14" t="s">
        <v>76</v>
      </c>
      <c r="B68" s="1">
        <v>42235</v>
      </c>
      <c r="C68" s="15">
        <v>0.29166666666666669</v>
      </c>
      <c r="D68" s="2" t="str">
        <f t="shared" si="0"/>
        <v>mercoledì</v>
      </c>
      <c r="E68" s="2" t="s">
        <v>523</v>
      </c>
      <c r="F68" s="2" t="s">
        <v>522</v>
      </c>
      <c r="G68" s="2"/>
      <c r="H68" s="2"/>
      <c r="I68" s="2"/>
      <c r="J68" s="2" t="s">
        <v>520</v>
      </c>
      <c r="K68" s="2" t="s">
        <v>521</v>
      </c>
      <c r="L68" s="2"/>
      <c r="M68" s="2"/>
      <c r="N68" s="48">
        <v>75</v>
      </c>
      <c r="O68" s="3">
        <v>0.01</v>
      </c>
      <c r="P68" s="2">
        <v>75</v>
      </c>
      <c r="Q68" s="2">
        <v>0</v>
      </c>
      <c r="R68" s="2">
        <f t="shared" si="1"/>
        <v>75</v>
      </c>
      <c r="S68" s="9">
        <f t="shared" si="2"/>
        <v>128.15691970003562</v>
      </c>
      <c r="T68" s="8">
        <f t="shared" si="3"/>
        <v>12943.848889703597</v>
      </c>
      <c r="U68">
        <f t="shared" si="8"/>
        <v>0</v>
      </c>
      <c r="V68" s="19">
        <f>IF(T68="","",T68/MAX($T$4:T68)-1)</f>
        <v>-9.9999999999988987E-5</v>
      </c>
      <c r="W68">
        <f t="shared" si="7"/>
        <v>0</v>
      </c>
      <c r="X68">
        <f t="shared" si="6"/>
        <v>128.15691970003562</v>
      </c>
      <c r="Y68">
        <f t="shared" si="5"/>
        <v>0</v>
      </c>
      <c r="Z68" s="26"/>
      <c r="AA68" s="27"/>
      <c r="AB68" s="27"/>
      <c r="AC68" s="27"/>
      <c r="AD68" s="27"/>
      <c r="AE68" s="27"/>
      <c r="AF68" s="28"/>
      <c r="AG68" s="22"/>
      <c r="AH68" s="22"/>
      <c r="AI68" s="22"/>
      <c r="AJ68" s="22"/>
      <c r="AK68" s="22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25"/>
      <c r="BT68" s="25"/>
      <c r="BU68" s="25"/>
      <c r="BV68" s="25"/>
      <c r="BW68" s="25"/>
      <c r="BX68" s="25"/>
      <c r="BY68" s="25"/>
      <c r="BZ68" s="25"/>
    </row>
    <row r="69" spans="1:78" s="12" customFormat="1" ht="18" customHeight="1" x14ac:dyDescent="0.25">
      <c r="A69" s="14" t="s">
        <v>75</v>
      </c>
      <c r="B69" s="1">
        <v>42241</v>
      </c>
      <c r="C69" s="15">
        <v>0.5</v>
      </c>
      <c r="D69" s="2" t="str">
        <f t="shared" si="0"/>
        <v>martedì</v>
      </c>
      <c r="E69" s="2" t="s">
        <v>529</v>
      </c>
      <c r="F69" s="2" t="s">
        <v>531</v>
      </c>
      <c r="G69" s="2"/>
      <c r="H69" s="2"/>
      <c r="I69" s="2"/>
      <c r="J69" s="2" t="s">
        <v>539</v>
      </c>
      <c r="K69" s="2" t="s">
        <v>533</v>
      </c>
      <c r="L69" s="2"/>
      <c r="M69" s="2"/>
      <c r="N69" s="48">
        <v>48.4</v>
      </c>
      <c r="O69" s="3">
        <v>5.0000000000000001E-3</v>
      </c>
      <c r="P69" s="2">
        <v>-48.4</v>
      </c>
      <c r="Q69" s="2">
        <v>-48.4</v>
      </c>
      <c r="R69" s="2">
        <f t="shared" si="1"/>
        <v>-96.8</v>
      </c>
      <c r="S69" s="9">
        <f t="shared" si="2"/>
        <v>-129.43848889703597</v>
      </c>
      <c r="T69" s="8">
        <f t="shared" si="3"/>
        <v>12814.410400806561</v>
      </c>
      <c r="U69">
        <f t="shared" si="8"/>
        <v>-96.8</v>
      </c>
      <c r="V69" s="19">
        <f>IF(T69="","",T69/MAX($T$4:T69)-1)</f>
        <v>-1.009900000000008E-2</v>
      </c>
      <c r="W69">
        <f t="shared" si="7"/>
        <v>-129.43848889703597</v>
      </c>
      <c r="X69">
        <f t="shared" si="6"/>
        <v>0</v>
      </c>
      <c r="Y69">
        <f t="shared" si="5"/>
        <v>-129.43848889703597</v>
      </c>
      <c r="Z69" s="26"/>
      <c r="AA69" s="27"/>
      <c r="AB69" s="27"/>
      <c r="AC69" s="27"/>
      <c r="AD69" s="27"/>
      <c r="AE69" s="27"/>
      <c r="AF69" s="28"/>
      <c r="AG69" s="22"/>
      <c r="AH69" s="22"/>
      <c r="AI69" s="22"/>
      <c r="AJ69" s="22"/>
      <c r="AK69" s="22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25"/>
      <c r="BT69" s="25"/>
      <c r="BU69" s="25"/>
      <c r="BV69" s="25"/>
      <c r="BW69" s="25"/>
      <c r="BX69" s="25"/>
      <c r="BY69" s="25"/>
      <c r="BZ69" s="25"/>
    </row>
    <row r="70" spans="1:78" s="12" customFormat="1" ht="18" customHeight="1" x14ac:dyDescent="0.25">
      <c r="A70" s="14" t="s">
        <v>77</v>
      </c>
      <c r="B70" s="1">
        <v>42243</v>
      </c>
      <c r="C70" s="15">
        <v>0.66666666666666663</v>
      </c>
      <c r="D70" s="2" t="str">
        <f t="shared" ref="D70:D133" si="9">CHOOSE(WEEKDAY(B70), "domenica", "lunedì", "martedì", "mercoledì", "giovedì", "venerdì","sabato")</f>
        <v>giovedì</v>
      </c>
      <c r="E70" s="2" t="s">
        <v>529</v>
      </c>
      <c r="F70" s="2" t="s">
        <v>531</v>
      </c>
      <c r="G70" s="2"/>
      <c r="H70" s="2"/>
      <c r="I70" s="2"/>
      <c r="J70" s="2" t="s">
        <v>539</v>
      </c>
      <c r="K70" s="2" t="s">
        <v>540</v>
      </c>
      <c r="L70" s="2"/>
      <c r="M70" s="2"/>
      <c r="N70" s="48">
        <v>101</v>
      </c>
      <c r="O70" s="3">
        <v>5.0000000000000001E-3</v>
      </c>
      <c r="P70" s="2">
        <v>-101</v>
      </c>
      <c r="Q70" s="2">
        <v>-101</v>
      </c>
      <c r="R70" s="2">
        <f t="shared" ref="R70:R133" si="10">P70+Q70</f>
        <v>-202</v>
      </c>
      <c r="S70" s="9">
        <f t="shared" si="2"/>
        <v>-128.1441040080656</v>
      </c>
      <c r="T70" s="8">
        <f t="shared" si="3"/>
        <v>12686.266296798494</v>
      </c>
      <c r="U70">
        <f t="shared" si="8"/>
        <v>-298.8</v>
      </c>
      <c r="V70" s="19">
        <f>IF(T70="","",T70/MAX($T$4:T70)-1)</f>
        <v>-1.9998010000000122E-2</v>
      </c>
      <c r="W70">
        <f t="shared" si="7"/>
        <v>-257.58259290510159</v>
      </c>
      <c r="X70">
        <f t="shared" si="6"/>
        <v>0</v>
      </c>
      <c r="Y70">
        <f t="shared" si="5"/>
        <v>-128.1441040080656</v>
      </c>
      <c r="Z70" s="26"/>
      <c r="AA70" s="27"/>
      <c r="AB70" s="27"/>
      <c r="AC70" s="27"/>
      <c r="AD70" s="27"/>
      <c r="AE70" s="27"/>
      <c r="AF70" s="28"/>
      <c r="AG70" s="22"/>
      <c r="AH70" s="22"/>
      <c r="AI70" s="22"/>
      <c r="AJ70" s="22"/>
      <c r="AK70" s="22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25"/>
      <c r="BT70" s="25"/>
      <c r="BU70" s="25"/>
      <c r="BV70" s="25"/>
      <c r="BW70" s="25"/>
      <c r="BX70" s="25"/>
      <c r="BY70" s="25"/>
      <c r="BZ70" s="25"/>
    </row>
    <row r="71" spans="1:78" s="12" customFormat="1" ht="18" customHeight="1" x14ac:dyDescent="0.25">
      <c r="A71" s="14" t="s">
        <v>80</v>
      </c>
      <c r="B71" s="1">
        <v>42248</v>
      </c>
      <c r="C71" s="15">
        <v>0.79166666666666663</v>
      </c>
      <c r="D71" s="2" t="str">
        <f t="shared" si="9"/>
        <v>martedì</v>
      </c>
      <c r="E71" s="2" t="s">
        <v>523</v>
      </c>
      <c r="F71" s="2" t="s">
        <v>522</v>
      </c>
      <c r="G71" s="2"/>
      <c r="H71" s="2"/>
      <c r="I71" s="2"/>
      <c r="J71" s="2" t="s">
        <v>520</v>
      </c>
      <c r="K71" s="2" t="s">
        <v>521</v>
      </c>
      <c r="L71" s="2"/>
      <c r="M71" s="2"/>
      <c r="N71" s="48">
        <v>107</v>
      </c>
      <c r="O71" s="3">
        <v>0.01</v>
      </c>
      <c r="P71" s="2">
        <v>-107</v>
      </c>
      <c r="Q71" s="2">
        <v>0</v>
      </c>
      <c r="R71" s="2">
        <f t="shared" si="10"/>
        <v>-107</v>
      </c>
      <c r="S71" s="9">
        <f t="shared" ref="S71:S134" si="11">T70*O71/N71*(P71+Q71)</f>
        <v>-126.86266296798495</v>
      </c>
      <c r="T71" s="8">
        <f t="shared" ref="T71:T134" si="12">T70+S71</f>
        <v>12559.403633830509</v>
      </c>
      <c r="U71">
        <f t="shared" si="8"/>
        <v>-405.8</v>
      </c>
      <c r="V71" s="19">
        <f>IF(T71="","",T71/MAX($T$4:T71)-1)</f>
        <v>-2.9798029900000134E-2</v>
      </c>
      <c r="W71">
        <f t="shared" si="7"/>
        <v>-384.44525587308652</v>
      </c>
      <c r="X71">
        <f t="shared" si="6"/>
        <v>0</v>
      </c>
      <c r="Y71">
        <f t="shared" ref="Y71:Y134" si="13">IF(S71&lt;0,S71,0)</f>
        <v>-126.86266296798495</v>
      </c>
      <c r="Z71" s="26"/>
      <c r="AA71" s="27"/>
      <c r="AB71" s="27"/>
      <c r="AC71" s="27"/>
      <c r="AD71" s="27"/>
      <c r="AE71" s="27"/>
      <c r="AF71" s="28"/>
      <c r="AG71" s="22"/>
      <c r="AH71" s="22"/>
      <c r="AI71" s="22"/>
      <c r="AJ71" s="22"/>
      <c r="AK71" s="22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25"/>
      <c r="BT71" s="25"/>
      <c r="BU71" s="25"/>
      <c r="BV71" s="25"/>
      <c r="BW71" s="25"/>
      <c r="BX71" s="25"/>
      <c r="BY71" s="25"/>
      <c r="BZ71" s="25"/>
    </row>
    <row r="72" spans="1:78" s="12" customFormat="1" ht="18" customHeight="1" x14ac:dyDescent="0.25">
      <c r="A72" s="14" t="s">
        <v>78</v>
      </c>
      <c r="B72" s="1">
        <v>42249</v>
      </c>
      <c r="C72" s="15">
        <v>0.58333333333333337</v>
      </c>
      <c r="D72" s="2" t="str">
        <f t="shared" si="9"/>
        <v>mercoledì</v>
      </c>
      <c r="E72" s="2" t="s">
        <v>529</v>
      </c>
      <c r="F72" s="2" t="s">
        <v>535</v>
      </c>
      <c r="G72" s="2"/>
      <c r="H72" s="2"/>
      <c r="I72" s="2"/>
      <c r="J72" s="2" t="s">
        <v>539</v>
      </c>
      <c r="K72" s="2" t="s">
        <v>533</v>
      </c>
      <c r="L72" s="2"/>
      <c r="M72" s="2"/>
      <c r="N72" s="48">
        <v>33</v>
      </c>
      <c r="O72" s="3">
        <v>5.0000000000000001E-3</v>
      </c>
      <c r="P72" s="2">
        <v>-33</v>
      </c>
      <c r="Q72" s="2">
        <v>-33</v>
      </c>
      <c r="R72" s="2">
        <f t="shared" si="10"/>
        <v>-66</v>
      </c>
      <c r="S72" s="9">
        <f t="shared" si="11"/>
        <v>-125.59403633830509</v>
      </c>
      <c r="T72" s="8">
        <f t="shared" si="12"/>
        <v>12433.809597492203</v>
      </c>
      <c r="U72">
        <f t="shared" si="8"/>
        <v>-471.8</v>
      </c>
      <c r="V72" s="19">
        <f>IF(T72="","",T72/MAX($T$4:T72)-1)</f>
        <v>-3.9500049601000176E-2</v>
      </c>
      <c r="W72">
        <f t="shared" si="7"/>
        <v>-510.03929221139163</v>
      </c>
      <c r="X72">
        <f t="shared" ref="X72:X135" si="14">IF(S72&gt;0,S72,0)</f>
        <v>0</v>
      </c>
      <c r="Y72">
        <f t="shared" si="13"/>
        <v>-125.59403633830509</v>
      </c>
      <c r="Z72" s="26"/>
      <c r="AA72" s="27"/>
      <c r="AB72" s="27"/>
      <c r="AC72" s="27"/>
      <c r="AD72" s="27"/>
      <c r="AE72" s="27"/>
      <c r="AF72" s="28"/>
      <c r="AG72" s="22"/>
      <c r="AH72" s="22"/>
      <c r="AI72" s="22"/>
      <c r="AJ72" s="22"/>
      <c r="AK72" s="22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25"/>
      <c r="BT72" s="25"/>
      <c r="BU72" s="25"/>
      <c r="BV72" s="25"/>
      <c r="BW72" s="25"/>
      <c r="BX72" s="25"/>
      <c r="BY72" s="25"/>
      <c r="BZ72" s="25"/>
    </row>
    <row r="73" spans="1:78" s="12" customFormat="1" ht="18" customHeight="1" x14ac:dyDescent="0.25">
      <c r="A73" s="14" t="s">
        <v>79</v>
      </c>
      <c r="B73" s="1">
        <v>42250</v>
      </c>
      <c r="C73" s="15">
        <v>0.5</v>
      </c>
      <c r="D73" s="2" t="str">
        <f t="shared" si="9"/>
        <v>giovedì</v>
      </c>
      <c r="E73" s="2" t="s">
        <v>523</v>
      </c>
      <c r="F73" s="2" t="s">
        <v>531</v>
      </c>
      <c r="G73" s="2"/>
      <c r="H73" s="2"/>
      <c r="I73" s="2"/>
      <c r="J73" s="2" t="s">
        <v>542</v>
      </c>
      <c r="K73" s="2" t="s">
        <v>533</v>
      </c>
      <c r="L73" s="2"/>
      <c r="M73" s="2"/>
      <c r="N73" s="48">
        <v>5.41</v>
      </c>
      <c r="O73" s="3">
        <v>5.0000000000000001E-3</v>
      </c>
      <c r="P73" s="2">
        <v>-5.41</v>
      </c>
      <c r="Q73" s="2">
        <v>-5.41</v>
      </c>
      <c r="R73" s="2">
        <f t="shared" si="10"/>
        <v>-10.82</v>
      </c>
      <c r="S73" s="9">
        <f t="shared" si="11"/>
        <v>-124.33809597492204</v>
      </c>
      <c r="T73" s="8">
        <f t="shared" si="12"/>
        <v>12309.471501517281</v>
      </c>
      <c r="U73">
        <f t="shared" si="8"/>
        <v>-482.62</v>
      </c>
      <c r="V73" s="19">
        <f>IF(T73="","",T73/MAX($T$4:T73)-1)</f>
        <v>-4.910504910499025E-2</v>
      </c>
      <c r="W73">
        <f t="shared" si="7"/>
        <v>-634.37738818631362</v>
      </c>
      <c r="X73">
        <f t="shared" si="14"/>
        <v>0</v>
      </c>
      <c r="Y73">
        <f t="shared" si="13"/>
        <v>-124.33809597492204</v>
      </c>
      <c r="Z73" s="26"/>
      <c r="AA73" s="27"/>
      <c r="AB73" s="27"/>
      <c r="AC73" s="27"/>
      <c r="AD73" s="27"/>
      <c r="AE73" s="27"/>
      <c r="AF73" s="28"/>
      <c r="AG73" s="22"/>
      <c r="AH73" s="22"/>
      <c r="AI73" s="22"/>
      <c r="AJ73" s="22"/>
      <c r="AK73" s="22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25"/>
      <c r="BT73" s="25"/>
      <c r="BU73" s="25"/>
      <c r="BV73" s="25"/>
      <c r="BW73" s="25"/>
      <c r="BX73" s="25"/>
      <c r="BY73" s="25"/>
      <c r="BZ73" s="25"/>
    </row>
    <row r="74" spans="1:78" s="12" customFormat="1" ht="18" customHeight="1" x14ac:dyDescent="0.25">
      <c r="A74" s="14" t="s">
        <v>81</v>
      </c>
      <c r="B74" s="1">
        <v>42257</v>
      </c>
      <c r="C74" s="15">
        <v>8.3333333333333329E-2</v>
      </c>
      <c r="D74" s="2" t="str">
        <f t="shared" si="9"/>
        <v>giovedì</v>
      </c>
      <c r="E74" s="2" t="s">
        <v>523</v>
      </c>
      <c r="F74" s="2" t="s">
        <v>534</v>
      </c>
      <c r="G74" s="2"/>
      <c r="H74" s="2"/>
      <c r="I74" s="2"/>
      <c r="J74" s="2" t="s">
        <v>538</v>
      </c>
      <c r="K74" s="2" t="s">
        <v>536</v>
      </c>
      <c r="L74" s="2"/>
      <c r="M74" s="2"/>
      <c r="N74" s="48">
        <v>81.400000000000006</v>
      </c>
      <c r="O74" s="3">
        <v>0.01</v>
      </c>
      <c r="P74" s="2">
        <v>116.7</v>
      </c>
      <c r="Q74" s="2">
        <v>0</v>
      </c>
      <c r="R74" s="2">
        <f t="shared" si="10"/>
        <v>116.7</v>
      </c>
      <c r="S74" s="9">
        <f t="shared" si="11"/>
        <v>176.47608405737918</v>
      </c>
      <c r="T74" s="8">
        <f t="shared" si="12"/>
        <v>12485.94758557466</v>
      </c>
      <c r="U74">
        <f t="shared" si="8"/>
        <v>0</v>
      </c>
      <c r="V74" s="19">
        <f>IF(T74="","",T74/MAX($T$4:T74)-1)</f>
        <v>-3.5472439673854161E-2</v>
      </c>
      <c r="W74">
        <f t="shared" ref="W74:W137" si="15">IF(S74&lt;0,W73+S74,0)</f>
        <v>0</v>
      </c>
      <c r="X74">
        <f t="shared" si="14"/>
        <v>176.47608405737918</v>
      </c>
      <c r="Y74">
        <f t="shared" si="13"/>
        <v>0</v>
      </c>
      <c r="Z74" s="26"/>
      <c r="AA74" s="27"/>
      <c r="AB74" s="27"/>
      <c r="AC74" s="27"/>
      <c r="AD74" s="27"/>
      <c r="AE74" s="27"/>
      <c r="AF74" s="28"/>
      <c r="AG74" s="22"/>
      <c r="AH74" s="22"/>
      <c r="AI74" s="22"/>
      <c r="AJ74" s="22"/>
      <c r="AK74" s="22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25"/>
      <c r="BT74" s="25"/>
      <c r="BU74" s="25"/>
      <c r="BV74" s="25"/>
      <c r="BW74" s="25"/>
      <c r="BX74" s="25"/>
      <c r="BY74" s="25"/>
      <c r="BZ74" s="25"/>
    </row>
    <row r="75" spans="1:78" s="12" customFormat="1" ht="18" customHeight="1" x14ac:dyDescent="0.25">
      <c r="A75" s="14" t="s">
        <v>82</v>
      </c>
      <c r="B75" s="1">
        <v>42263</v>
      </c>
      <c r="C75" s="15">
        <v>0.625</v>
      </c>
      <c r="D75" s="2" t="str">
        <f t="shared" si="9"/>
        <v>mercoledì</v>
      </c>
      <c r="E75" s="2" t="s">
        <v>523</v>
      </c>
      <c r="F75" s="2" t="s">
        <v>531</v>
      </c>
      <c r="G75" s="2"/>
      <c r="H75" s="2"/>
      <c r="I75" s="2"/>
      <c r="J75" s="2" t="s">
        <v>539</v>
      </c>
      <c r="K75" s="2" t="s">
        <v>536</v>
      </c>
      <c r="L75" s="2"/>
      <c r="M75" s="2"/>
      <c r="N75" s="48">
        <v>22.7</v>
      </c>
      <c r="O75" s="3">
        <v>5.0000000000000001E-3</v>
      </c>
      <c r="P75" s="2">
        <v>24.6</v>
      </c>
      <c r="Q75" s="2">
        <v>0</v>
      </c>
      <c r="R75" s="2">
        <f t="shared" si="10"/>
        <v>24.6</v>
      </c>
      <c r="S75" s="9">
        <f t="shared" si="11"/>
        <v>67.655134494523494</v>
      </c>
      <c r="T75" s="8">
        <f t="shared" si="12"/>
        <v>12553.602720069184</v>
      </c>
      <c r="U75">
        <f t="shared" si="8"/>
        <v>0</v>
      </c>
      <c r="V75" s="19">
        <f>IF(T75="","",T75/MAX($T$4:T75)-1)</f>
        <v>-3.0246144963716803E-2</v>
      </c>
      <c r="W75">
        <f t="shared" si="15"/>
        <v>0</v>
      </c>
      <c r="X75">
        <f t="shared" si="14"/>
        <v>67.655134494523494</v>
      </c>
      <c r="Y75">
        <f t="shared" si="13"/>
        <v>0</v>
      </c>
      <c r="Z75" s="26"/>
      <c r="AA75" s="27"/>
      <c r="AB75" s="27"/>
      <c r="AC75" s="27"/>
      <c r="AD75" s="27"/>
      <c r="AE75" s="27"/>
      <c r="AF75" s="28"/>
      <c r="AG75" s="22"/>
      <c r="AH75" s="22"/>
      <c r="AI75" s="22"/>
      <c r="AJ75" s="22"/>
      <c r="AK75" s="22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25"/>
      <c r="BT75" s="25"/>
      <c r="BU75" s="25"/>
      <c r="BV75" s="25"/>
      <c r="BW75" s="25"/>
      <c r="BX75" s="25"/>
      <c r="BY75" s="25"/>
      <c r="BZ75" s="25"/>
    </row>
    <row r="76" spans="1:78" s="12" customFormat="1" ht="18" customHeight="1" x14ac:dyDescent="0.25">
      <c r="A76" s="14" t="s">
        <v>85</v>
      </c>
      <c r="B76" s="1">
        <v>42270</v>
      </c>
      <c r="C76" s="15">
        <v>0.125</v>
      </c>
      <c r="D76" s="2" t="str">
        <f t="shared" si="9"/>
        <v>mercoledì</v>
      </c>
      <c r="E76" s="2" t="s">
        <v>523</v>
      </c>
      <c r="F76" s="2" t="s">
        <v>522</v>
      </c>
      <c r="G76" s="2"/>
      <c r="H76" s="2"/>
      <c r="I76" s="2"/>
      <c r="J76" s="2" t="s">
        <v>541</v>
      </c>
      <c r="K76" s="2" t="s">
        <v>521</v>
      </c>
      <c r="L76" s="2"/>
      <c r="M76" s="2"/>
      <c r="N76" s="48">
        <v>66</v>
      </c>
      <c r="O76" s="3">
        <v>0.01</v>
      </c>
      <c r="P76" s="2">
        <v>66</v>
      </c>
      <c r="Q76" s="2">
        <v>0</v>
      </c>
      <c r="R76" s="2">
        <f t="shared" si="10"/>
        <v>66</v>
      </c>
      <c r="S76" s="9">
        <f t="shared" si="11"/>
        <v>125.53602720069185</v>
      </c>
      <c r="T76" s="8">
        <f t="shared" si="12"/>
        <v>12679.138747269875</v>
      </c>
      <c r="U76">
        <f t="shared" si="8"/>
        <v>0</v>
      </c>
      <c r="V76" s="19">
        <f>IF(T76="","",T76/MAX($T$4:T76)-1)</f>
        <v>-2.0548606413354098E-2</v>
      </c>
      <c r="W76">
        <f t="shared" si="15"/>
        <v>0</v>
      </c>
      <c r="X76">
        <f t="shared" si="14"/>
        <v>125.53602720069185</v>
      </c>
      <c r="Y76">
        <f t="shared" si="13"/>
        <v>0</v>
      </c>
      <c r="Z76" s="26"/>
      <c r="AA76" s="27"/>
      <c r="AB76" s="27"/>
      <c r="AC76" s="27"/>
      <c r="AD76" s="27"/>
      <c r="AE76" s="27"/>
      <c r="AF76" s="28"/>
      <c r="AG76" s="22"/>
      <c r="AH76" s="22"/>
      <c r="AI76" s="22"/>
      <c r="AJ76" s="22"/>
      <c r="AK76" s="22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25"/>
      <c r="BT76" s="25"/>
      <c r="BU76" s="25"/>
      <c r="BV76" s="25"/>
      <c r="BW76" s="25"/>
      <c r="BX76" s="25"/>
      <c r="BY76" s="25"/>
      <c r="BZ76" s="25"/>
    </row>
    <row r="77" spans="1:78" s="12" customFormat="1" ht="18" customHeight="1" x14ac:dyDescent="0.25">
      <c r="A77" s="14" t="s">
        <v>87</v>
      </c>
      <c r="B77" s="1">
        <v>42271</v>
      </c>
      <c r="C77" s="15">
        <v>0.45833333333333331</v>
      </c>
      <c r="D77" s="2" t="str">
        <f t="shared" si="9"/>
        <v>giovedì</v>
      </c>
      <c r="E77" s="2" t="s">
        <v>523</v>
      </c>
      <c r="F77" s="2" t="s">
        <v>522</v>
      </c>
      <c r="G77" s="2"/>
      <c r="H77" s="2"/>
      <c r="I77" s="2"/>
      <c r="J77" s="2" t="s">
        <v>520</v>
      </c>
      <c r="K77" s="2" t="s">
        <v>521</v>
      </c>
      <c r="L77" s="2"/>
      <c r="M77" s="2"/>
      <c r="N77" s="48">
        <v>127.5</v>
      </c>
      <c r="O77" s="3">
        <v>0.01</v>
      </c>
      <c r="P77" s="2">
        <v>127.5</v>
      </c>
      <c r="Q77" s="2">
        <v>0</v>
      </c>
      <c r="R77" s="2">
        <f t="shared" si="10"/>
        <v>127.5</v>
      </c>
      <c r="S77" s="9">
        <f t="shared" si="11"/>
        <v>126.79138747269876</v>
      </c>
      <c r="T77" s="8">
        <f t="shared" si="12"/>
        <v>12805.930134742574</v>
      </c>
      <c r="U77">
        <f t="shared" si="8"/>
        <v>0</v>
      </c>
      <c r="V77" s="19">
        <f>IF(T77="","",T77/MAX($T$4:T77)-1)</f>
        <v>-1.0754092477487598E-2</v>
      </c>
      <c r="W77">
        <f t="shared" si="15"/>
        <v>0</v>
      </c>
      <c r="X77">
        <f t="shared" si="14"/>
        <v>126.79138747269876</v>
      </c>
      <c r="Y77">
        <f t="shared" si="13"/>
        <v>0</v>
      </c>
      <c r="Z77" s="26"/>
      <c r="AA77" s="27"/>
      <c r="AB77" s="27"/>
      <c r="AC77" s="27"/>
      <c r="AD77" s="27"/>
      <c r="AE77" s="27"/>
      <c r="AF77" s="28"/>
      <c r="AG77" s="22"/>
      <c r="AH77" s="22"/>
      <c r="AI77" s="22"/>
      <c r="AJ77" s="22"/>
      <c r="AK77" s="22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25"/>
      <c r="BT77" s="25"/>
      <c r="BU77" s="25"/>
      <c r="BV77" s="25"/>
      <c r="BW77" s="25"/>
      <c r="BX77" s="25"/>
      <c r="BY77" s="25"/>
      <c r="BZ77" s="25"/>
    </row>
    <row r="78" spans="1:78" s="12" customFormat="1" ht="18" customHeight="1" x14ac:dyDescent="0.25">
      <c r="A78" s="14" t="s">
        <v>83</v>
      </c>
      <c r="B78" s="1">
        <v>42276</v>
      </c>
      <c r="C78" s="15">
        <v>0.125</v>
      </c>
      <c r="D78" s="2" t="str">
        <f t="shared" si="9"/>
        <v>martedì</v>
      </c>
      <c r="E78" s="4" t="s">
        <v>523</v>
      </c>
      <c r="F78" s="2" t="s">
        <v>531</v>
      </c>
      <c r="G78" s="2"/>
      <c r="H78" s="2"/>
      <c r="I78" s="2"/>
      <c r="J78" s="2" t="s">
        <v>532</v>
      </c>
      <c r="K78" s="2" t="s">
        <v>533</v>
      </c>
      <c r="L78" s="2"/>
      <c r="M78" s="2"/>
      <c r="N78" s="49">
        <v>25.4</v>
      </c>
      <c r="O78" s="3">
        <v>5.0000000000000001E-3</v>
      </c>
      <c r="P78" s="4">
        <v>26.4</v>
      </c>
      <c r="Q78" s="4">
        <v>51.1</v>
      </c>
      <c r="R78" s="2">
        <f t="shared" si="10"/>
        <v>77.5</v>
      </c>
      <c r="S78" s="9">
        <f t="shared" si="11"/>
        <v>195.36606012648613</v>
      </c>
      <c r="T78" s="8">
        <f t="shared" si="12"/>
        <v>13001.296194869059</v>
      </c>
      <c r="U78">
        <f t="shared" ref="U78:U141" si="16">IF(R78&lt;0,U77+R78,0)</f>
        <v>0</v>
      </c>
      <c r="V78" s="19">
        <f>IF(T78="","",T78/MAX($T$4:T78)-1)</f>
        <v>0</v>
      </c>
      <c r="W78">
        <f t="shared" si="15"/>
        <v>0</v>
      </c>
      <c r="X78">
        <f t="shared" si="14"/>
        <v>195.36606012648613</v>
      </c>
      <c r="Y78">
        <f t="shared" si="13"/>
        <v>0</v>
      </c>
      <c r="Z78" s="26"/>
      <c r="AA78" s="27"/>
      <c r="AB78" s="27"/>
      <c r="AC78" s="27"/>
      <c r="AD78" s="27"/>
      <c r="AE78" s="27"/>
      <c r="AF78" s="28"/>
      <c r="AG78" s="22"/>
      <c r="AH78" s="22"/>
      <c r="AI78" s="22"/>
      <c r="AJ78" s="22"/>
      <c r="AK78" s="22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25"/>
      <c r="BT78" s="25"/>
      <c r="BU78" s="25"/>
      <c r="BV78" s="25"/>
      <c r="BW78" s="25"/>
      <c r="BX78" s="25"/>
      <c r="BY78" s="25"/>
      <c r="BZ78" s="25"/>
    </row>
    <row r="79" spans="1:78" s="12" customFormat="1" ht="18" customHeight="1" x14ac:dyDescent="0.25">
      <c r="A79" s="14" t="s">
        <v>84</v>
      </c>
      <c r="B79" s="1">
        <v>42276</v>
      </c>
      <c r="C79" s="15">
        <v>0.375</v>
      </c>
      <c r="D79" s="2" t="str">
        <f t="shared" si="9"/>
        <v>martedì</v>
      </c>
      <c r="E79" s="2" t="s">
        <v>523</v>
      </c>
      <c r="F79" s="2" t="s">
        <v>531</v>
      </c>
      <c r="G79" s="2"/>
      <c r="H79" s="2"/>
      <c r="I79" s="2"/>
      <c r="J79" s="2" t="s">
        <v>539</v>
      </c>
      <c r="K79" s="2" t="s">
        <v>533</v>
      </c>
      <c r="L79" s="2"/>
      <c r="M79" s="2"/>
      <c r="N79" s="48">
        <v>42.6</v>
      </c>
      <c r="O79" s="3">
        <v>5.0000000000000001E-3</v>
      </c>
      <c r="P79" s="2">
        <v>58.9</v>
      </c>
      <c r="Q79" s="2">
        <v>95</v>
      </c>
      <c r="R79" s="2">
        <f t="shared" si="10"/>
        <v>153.9</v>
      </c>
      <c r="S79" s="9">
        <f t="shared" si="11"/>
        <v>234.84735732281081</v>
      </c>
      <c r="T79" s="8">
        <f t="shared" si="12"/>
        <v>13236.14355219187</v>
      </c>
      <c r="U79">
        <f t="shared" si="16"/>
        <v>0</v>
      </c>
      <c r="V79" s="19">
        <f>IF(T79="","",T79/MAX($T$4:T79)-1)</f>
        <v>0</v>
      </c>
      <c r="W79">
        <f t="shared" si="15"/>
        <v>0</v>
      </c>
      <c r="X79">
        <f t="shared" si="14"/>
        <v>234.84735732281081</v>
      </c>
      <c r="Y79">
        <f t="shared" si="13"/>
        <v>0</v>
      </c>
      <c r="Z79" s="26"/>
      <c r="AA79" s="27"/>
      <c r="AB79" s="27"/>
      <c r="AC79" s="27"/>
      <c r="AD79" s="27"/>
      <c r="AE79" s="27"/>
      <c r="AF79" s="28"/>
      <c r="AG79" s="22"/>
      <c r="AH79" s="22"/>
      <c r="AI79" s="22"/>
      <c r="AJ79" s="22"/>
      <c r="AK79" s="22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25"/>
      <c r="BT79" s="25"/>
      <c r="BU79" s="25"/>
      <c r="BV79" s="25"/>
      <c r="BW79" s="25"/>
      <c r="BX79" s="25"/>
      <c r="BY79" s="25"/>
      <c r="BZ79" s="25"/>
    </row>
    <row r="80" spans="1:78" s="12" customFormat="1" ht="18" customHeight="1" x14ac:dyDescent="0.25">
      <c r="A80" s="14" t="s">
        <v>86</v>
      </c>
      <c r="B80" s="1">
        <v>42277</v>
      </c>
      <c r="C80" s="15">
        <v>0.5</v>
      </c>
      <c r="D80" s="2" t="str">
        <f t="shared" si="9"/>
        <v>mercoledì</v>
      </c>
      <c r="E80" s="2" t="s">
        <v>529</v>
      </c>
      <c r="F80" s="2" t="s">
        <v>535</v>
      </c>
      <c r="G80" s="2"/>
      <c r="H80" s="2"/>
      <c r="I80" s="2"/>
      <c r="J80" s="2" t="s">
        <v>538</v>
      </c>
      <c r="K80" s="2" t="s">
        <v>533</v>
      </c>
      <c r="L80" s="2"/>
      <c r="M80" s="2"/>
      <c r="N80" s="48">
        <v>67.099999999999994</v>
      </c>
      <c r="O80" s="3">
        <v>5.0000000000000001E-3</v>
      </c>
      <c r="P80" s="2">
        <v>68.400000000000006</v>
      </c>
      <c r="Q80" s="2">
        <v>117.6</v>
      </c>
      <c r="R80" s="2">
        <f t="shared" si="10"/>
        <v>186</v>
      </c>
      <c r="S80" s="9">
        <f t="shared" si="11"/>
        <v>183.45176607359821</v>
      </c>
      <c r="T80" s="8">
        <f t="shared" si="12"/>
        <v>13419.595318265468</v>
      </c>
      <c r="U80">
        <f t="shared" si="16"/>
        <v>0</v>
      </c>
      <c r="V80" s="19">
        <f>IF(T80="","",T80/MAX($T$4:T80)-1)</f>
        <v>0</v>
      </c>
      <c r="W80">
        <f t="shared" si="15"/>
        <v>0</v>
      </c>
      <c r="X80">
        <f t="shared" si="14"/>
        <v>183.45176607359821</v>
      </c>
      <c r="Y80">
        <f t="shared" si="13"/>
        <v>0</v>
      </c>
      <c r="Z80" s="26"/>
      <c r="AA80" s="27"/>
      <c r="AB80" s="27"/>
      <c r="AC80" s="27"/>
      <c r="AD80" s="27"/>
      <c r="AE80" s="27"/>
      <c r="AF80" s="28"/>
      <c r="AG80" s="22"/>
      <c r="AH80" s="22"/>
      <c r="AI80" s="22"/>
      <c r="AJ80" s="22"/>
      <c r="AK80" s="22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25"/>
      <c r="BT80" s="25"/>
      <c r="BU80" s="25"/>
      <c r="BV80" s="25"/>
      <c r="BW80" s="25"/>
      <c r="BX80" s="25"/>
      <c r="BY80" s="25"/>
      <c r="BZ80" s="25"/>
    </row>
    <row r="81" spans="1:78" s="12" customFormat="1" ht="18" customHeight="1" x14ac:dyDescent="0.25">
      <c r="A81" s="14" t="s">
        <v>93</v>
      </c>
      <c r="B81" s="1">
        <v>42289</v>
      </c>
      <c r="C81" s="15">
        <v>0.95833333333333337</v>
      </c>
      <c r="D81" s="2" t="str">
        <f t="shared" si="9"/>
        <v>lunedì</v>
      </c>
      <c r="E81" s="2" t="s">
        <v>529</v>
      </c>
      <c r="F81" s="2" t="s">
        <v>522</v>
      </c>
      <c r="G81" s="2"/>
      <c r="H81" s="2"/>
      <c r="I81" s="2"/>
      <c r="J81" s="2" t="s">
        <v>520</v>
      </c>
      <c r="K81" s="2" t="s">
        <v>521</v>
      </c>
      <c r="L81" s="2"/>
      <c r="M81" s="2"/>
      <c r="N81" s="48">
        <v>61</v>
      </c>
      <c r="O81" s="3">
        <v>0.01</v>
      </c>
      <c r="P81" s="2">
        <v>61</v>
      </c>
      <c r="Q81" s="2">
        <v>0</v>
      </c>
      <c r="R81" s="2">
        <f t="shared" si="10"/>
        <v>61</v>
      </c>
      <c r="S81" s="9">
        <f t="shared" si="11"/>
        <v>134.19595318265468</v>
      </c>
      <c r="T81" s="8">
        <f t="shared" si="12"/>
        <v>13553.791271448123</v>
      </c>
      <c r="U81">
        <f t="shared" si="16"/>
        <v>0</v>
      </c>
      <c r="V81" s="19">
        <f>IF(T81="","",T81/MAX($T$4:T81)-1)</f>
        <v>0</v>
      </c>
      <c r="W81">
        <f t="shared" si="15"/>
        <v>0</v>
      </c>
      <c r="X81">
        <f t="shared" si="14"/>
        <v>134.19595318265468</v>
      </c>
      <c r="Y81">
        <f t="shared" si="13"/>
        <v>0</v>
      </c>
      <c r="Z81" s="26"/>
      <c r="AA81" s="27"/>
      <c r="AB81" s="27"/>
      <c r="AC81" s="27"/>
      <c r="AD81" s="27"/>
      <c r="AE81" s="27"/>
      <c r="AF81" s="28"/>
      <c r="AG81" s="22"/>
      <c r="AH81" s="22"/>
      <c r="AI81" s="22"/>
      <c r="AJ81" s="22"/>
      <c r="AK81" s="22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25"/>
      <c r="BT81" s="25"/>
      <c r="BU81" s="25"/>
      <c r="BV81" s="25"/>
      <c r="BW81" s="25"/>
      <c r="BX81" s="25"/>
      <c r="BY81" s="25"/>
      <c r="BZ81" s="25"/>
    </row>
    <row r="82" spans="1:78" s="12" customFormat="1" ht="18" customHeight="1" x14ac:dyDescent="0.25">
      <c r="A82" s="14" t="s">
        <v>88</v>
      </c>
      <c r="B82" s="1">
        <v>42290</v>
      </c>
      <c r="C82" s="15">
        <v>0.54166666666666663</v>
      </c>
      <c r="D82" s="2" t="str">
        <f t="shared" si="9"/>
        <v>martedì</v>
      </c>
      <c r="E82" s="2" t="s">
        <v>523</v>
      </c>
      <c r="F82" s="2" t="s">
        <v>531</v>
      </c>
      <c r="G82" s="2"/>
      <c r="H82" s="2"/>
      <c r="I82" s="2"/>
      <c r="J82" s="2" t="s">
        <v>542</v>
      </c>
      <c r="K82" s="2" t="s">
        <v>533</v>
      </c>
      <c r="L82" s="2"/>
      <c r="M82" s="2"/>
      <c r="N82" s="48">
        <v>4.42</v>
      </c>
      <c r="O82" s="3">
        <v>5.0000000000000001E-3</v>
      </c>
      <c r="P82" s="2">
        <v>5.5</v>
      </c>
      <c r="Q82" s="2">
        <v>9.5</v>
      </c>
      <c r="R82" s="2">
        <f t="shared" si="10"/>
        <v>15</v>
      </c>
      <c r="S82" s="9">
        <f t="shared" si="11"/>
        <v>229.98514600873511</v>
      </c>
      <c r="T82" s="8">
        <f t="shared" si="12"/>
        <v>13783.776417456858</v>
      </c>
      <c r="U82">
        <f t="shared" si="16"/>
        <v>0</v>
      </c>
      <c r="V82" s="19">
        <f>IF(T82="","",T82/MAX($T$4:T82)-1)</f>
        <v>0</v>
      </c>
      <c r="W82">
        <f t="shared" si="15"/>
        <v>0</v>
      </c>
      <c r="X82">
        <f t="shared" si="14"/>
        <v>229.98514600873511</v>
      </c>
      <c r="Y82">
        <f t="shared" si="13"/>
        <v>0</v>
      </c>
      <c r="Z82" s="26"/>
      <c r="AA82" s="27"/>
      <c r="AB82" s="27"/>
      <c r="AC82" s="27"/>
      <c r="AD82" s="27"/>
      <c r="AE82" s="27"/>
      <c r="AF82" s="28"/>
      <c r="AG82" s="22"/>
      <c r="AH82" s="22"/>
      <c r="AI82" s="22"/>
      <c r="AJ82" s="22"/>
      <c r="AK82" s="22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25"/>
      <c r="BT82" s="25"/>
      <c r="BU82" s="25"/>
      <c r="BV82" s="25"/>
      <c r="BW82" s="25"/>
      <c r="BX82" s="25"/>
      <c r="BY82" s="25"/>
      <c r="BZ82" s="25"/>
    </row>
    <row r="83" spans="1:78" s="12" customFormat="1" ht="18" customHeight="1" x14ac:dyDescent="0.25">
      <c r="A83" s="14" t="s">
        <v>89</v>
      </c>
      <c r="B83" s="1">
        <v>42292</v>
      </c>
      <c r="C83" s="15">
        <v>0.625</v>
      </c>
      <c r="D83" s="2" t="str">
        <f t="shared" si="9"/>
        <v>giovedì</v>
      </c>
      <c r="E83" s="2" t="s">
        <v>523</v>
      </c>
      <c r="F83" s="2" t="s">
        <v>535</v>
      </c>
      <c r="G83" s="2"/>
      <c r="H83" s="2"/>
      <c r="I83" s="2"/>
      <c r="J83" s="2" t="s">
        <v>537</v>
      </c>
      <c r="K83" s="2" t="s">
        <v>533</v>
      </c>
      <c r="L83" s="2"/>
      <c r="M83" s="2"/>
      <c r="N83" s="48">
        <v>51</v>
      </c>
      <c r="O83" s="3">
        <v>5.0000000000000001E-3</v>
      </c>
      <c r="P83" s="2">
        <v>-51</v>
      </c>
      <c r="Q83" s="2">
        <v>-51</v>
      </c>
      <c r="R83" s="2">
        <f t="shared" si="10"/>
        <v>-102</v>
      </c>
      <c r="S83" s="9">
        <f t="shared" si="11"/>
        <v>-137.83776417456858</v>
      </c>
      <c r="T83" s="8">
        <f t="shared" si="12"/>
        <v>13645.93865328229</v>
      </c>
      <c r="U83">
        <f t="shared" si="16"/>
        <v>-102</v>
      </c>
      <c r="V83" s="19">
        <f>IF(T83="","",T83/MAX($T$4:T83)-1)</f>
        <v>-1.0000000000000009E-2</v>
      </c>
      <c r="W83">
        <f t="shared" si="15"/>
        <v>-137.83776417456858</v>
      </c>
      <c r="X83">
        <f t="shared" si="14"/>
        <v>0</v>
      </c>
      <c r="Y83">
        <f t="shared" si="13"/>
        <v>-137.83776417456858</v>
      </c>
      <c r="Z83" s="26"/>
      <c r="AA83" s="27"/>
      <c r="AB83" s="27"/>
      <c r="AC83" s="27"/>
      <c r="AD83" s="27"/>
      <c r="AE83" s="27"/>
      <c r="AF83" s="28"/>
      <c r="AG83" s="22"/>
      <c r="AH83" s="22"/>
      <c r="AI83" s="22"/>
      <c r="AJ83" s="22"/>
      <c r="AK83" s="22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25"/>
      <c r="BT83" s="25"/>
      <c r="BU83" s="25"/>
      <c r="BV83" s="25"/>
      <c r="BW83" s="25"/>
      <c r="BX83" s="25"/>
      <c r="BY83" s="25"/>
      <c r="BZ83" s="25"/>
    </row>
    <row r="84" spans="1:78" s="12" customFormat="1" ht="18" customHeight="1" x14ac:dyDescent="0.25">
      <c r="A84" s="14" t="s">
        <v>98</v>
      </c>
      <c r="B84" s="1">
        <v>42292</v>
      </c>
      <c r="C84" s="15">
        <v>0.29166666666666669</v>
      </c>
      <c r="D84" s="2" t="str">
        <f t="shared" si="9"/>
        <v>giovedì</v>
      </c>
      <c r="E84" s="2" t="s">
        <v>529</v>
      </c>
      <c r="F84" s="2" t="s">
        <v>522</v>
      </c>
      <c r="G84" s="2"/>
      <c r="H84" s="2"/>
      <c r="I84" s="2"/>
      <c r="J84" s="2" t="s">
        <v>541</v>
      </c>
      <c r="K84" s="2" t="s">
        <v>521</v>
      </c>
      <c r="L84" s="2"/>
      <c r="M84" s="2"/>
      <c r="N84" s="48">
        <v>92</v>
      </c>
      <c r="O84" s="3">
        <v>0.01</v>
      </c>
      <c r="P84" s="2">
        <v>92</v>
      </c>
      <c r="Q84" s="2">
        <v>0</v>
      </c>
      <c r="R84" s="2">
        <f t="shared" si="10"/>
        <v>92</v>
      </c>
      <c r="S84" s="9">
        <f t="shared" si="11"/>
        <v>136.45938653282289</v>
      </c>
      <c r="T84" s="8">
        <f t="shared" si="12"/>
        <v>13782.398039815112</v>
      </c>
      <c r="U84">
        <f t="shared" si="16"/>
        <v>0</v>
      </c>
      <c r="V84" s="19">
        <f>IF(T84="","",T84/MAX($T$4:T84)-1)</f>
        <v>-9.9999999999988987E-5</v>
      </c>
      <c r="W84">
        <f t="shared" si="15"/>
        <v>0</v>
      </c>
      <c r="X84">
        <f t="shared" si="14"/>
        <v>136.45938653282289</v>
      </c>
      <c r="Y84">
        <f t="shared" si="13"/>
        <v>0</v>
      </c>
      <c r="Z84" s="26"/>
      <c r="AA84" s="27"/>
      <c r="AB84" s="27"/>
      <c r="AC84" s="27"/>
      <c r="AD84" s="27"/>
      <c r="AE84" s="27"/>
      <c r="AF84" s="28"/>
      <c r="AG84" s="22"/>
      <c r="AH84" s="22"/>
      <c r="AI84" s="22"/>
      <c r="AJ84" s="22"/>
      <c r="AK84" s="22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25"/>
      <c r="BT84" s="25"/>
      <c r="BU84" s="25"/>
      <c r="BV84" s="25"/>
      <c r="BW84" s="25"/>
      <c r="BX84" s="25"/>
      <c r="BY84" s="25"/>
      <c r="BZ84" s="25"/>
    </row>
    <row r="85" spans="1:78" s="12" customFormat="1" ht="18" customHeight="1" x14ac:dyDescent="0.25">
      <c r="A85" s="14" t="s">
        <v>90</v>
      </c>
      <c r="B85" s="1">
        <v>42298</v>
      </c>
      <c r="C85" s="15">
        <v>0.66666666666666663</v>
      </c>
      <c r="D85" s="2" t="str">
        <f t="shared" si="9"/>
        <v>mercoledì</v>
      </c>
      <c r="E85" s="2" t="s">
        <v>529</v>
      </c>
      <c r="F85" s="2" t="s">
        <v>535</v>
      </c>
      <c r="G85" s="2"/>
      <c r="H85" s="2"/>
      <c r="I85" s="2"/>
      <c r="J85" s="2" t="s">
        <v>537</v>
      </c>
      <c r="K85" s="2" t="s">
        <v>533</v>
      </c>
      <c r="L85" s="2"/>
      <c r="M85" s="2"/>
      <c r="N85" s="48">
        <v>57</v>
      </c>
      <c r="O85" s="3">
        <v>5.0000000000000001E-3</v>
      </c>
      <c r="P85" s="2">
        <v>79.5</v>
      </c>
      <c r="Q85" s="2">
        <v>151.6</v>
      </c>
      <c r="R85" s="2">
        <f t="shared" si="10"/>
        <v>231.1</v>
      </c>
      <c r="S85" s="9">
        <f t="shared" si="11"/>
        <v>279.39580587730461</v>
      </c>
      <c r="T85" s="8">
        <f t="shared" si="12"/>
        <v>14061.793845692417</v>
      </c>
      <c r="U85">
        <f t="shared" si="16"/>
        <v>0</v>
      </c>
      <c r="V85" s="19">
        <f>IF(T85="","",T85/MAX($T$4:T85)-1)</f>
        <v>0</v>
      </c>
      <c r="W85">
        <f t="shared" si="15"/>
        <v>0</v>
      </c>
      <c r="X85">
        <f t="shared" si="14"/>
        <v>279.39580587730461</v>
      </c>
      <c r="Y85">
        <f t="shared" si="13"/>
        <v>0</v>
      </c>
      <c r="Z85" s="26"/>
      <c r="AA85" s="27"/>
      <c r="AB85" s="27"/>
      <c r="AC85" s="27"/>
      <c r="AD85" s="27"/>
      <c r="AE85" s="27"/>
      <c r="AF85" s="28"/>
      <c r="AG85" s="22"/>
      <c r="AH85" s="22"/>
      <c r="AI85" s="22"/>
      <c r="AJ85" s="22"/>
      <c r="AK85" s="22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25"/>
      <c r="BT85" s="25"/>
      <c r="BU85" s="25"/>
      <c r="BV85" s="25"/>
      <c r="BW85" s="25"/>
      <c r="BX85" s="25"/>
      <c r="BY85" s="25"/>
      <c r="BZ85" s="25"/>
    </row>
    <row r="86" spans="1:78" s="12" customFormat="1" ht="18" customHeight="1" x14ac:dyDescent="0.25">
      <c r="A86" s="14" t="s">
        <v>91</v>
      </c>
      <c r="B86" s="1">
        <v>42299</v>
      </c>
      <c r="C86" s="15">
        <v>0.45833333333333331</v>
      </c>
      <c r="D86" s="2" t="str">
        <f t="shared" si="9"/>
        <v>giovedì</v>
      </c>
      <c r="E86" s="2" t="s">
        <v>529</v>
      </c>
      <c r="F86" s="2" t="s">
        <v>531</v>
      </c>
      <c r="G86" s="2"/>
      <c r="H86" s="2"/>
      <c r="I86" s="2"/>
      <c r="J86" s="2" t="s">
        <v>539</v>
      </c>
      <c r="K86" s="2" t="s">
        <v>533</v>
      </c>
      <c r="L86" s="2"/>
      <c r="M86" s="2"/>
      <c r="N86" s="48">
        <v>42</v>
      </c>
      <c r="O86" s="3">
        <v>5.0000000000000001E-3</v>
      </c>
      <c r="P86" s="2">
        <v>-42</v>
      </c>
      <c r="Q86" s="2">
        <v>-42</v>
      </c>
      <c r="R86" s="2">
        <f t="shared" si="10"/>
        <v>-84</v>
      </c>
      <c r="S86" s="9">
        <f t="shared" si="11"/>
        <v>-140.61793845692418</v>
      </c>
      <c r="T86" s="8">
        <f t="shared" si="12"/>
        <v>13921.175907235493</v>
      </c>
      <c r="U86">
        <f t="shared" si="16"/>
        <v>-84</v>
      </c>
      <c r="V86" s="19">
        <f>IF(T86="","",T86/MAX($T$4:T86)-1)</f>
        <v>-1.0000000000000009E-2</v>
      </c>
      <c r="W86">
        <f t="shared" si="15"/>
        <v>-140.61793845692418</v>
      </c>
      <c r="X86">
        <f t="shared" si="14"/>
        <v>0</v>
      </c>
      <c r="Y86">
        <f t="shared" si="13"/>
        <v>-140.61793845692418</v>
      </c>
      <c r="Z86" s="26"/>
      <c r="AA86" s="27"/>
      <c r="AB86" s="27"/>
      <c r="AC86" s="27"/>
      <c r="AD86" s="27"/>
      <c r="AE86" s="27"/>
      <c r="AF86" s="28"/>
      <c r="AG86" s="22"/>
      <c r="AH86" s="22"/>
      <c r="AI86" s="22"/>
      <c r="AJ86" s="22"/>
      <c r="AK86" s="22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25"/>
      <c r="BT86" s="25"/>
      <c r="BU86" s="25"/>
      <c r="BV86" s="25"/>
      <c r="BW86" s="25"/>
      <c r="BX86" s="25"/>
      <c r="BY86" s="25"/>
      <c r="BZ86" s="25"/>
    </row>
    <row r="87" spans="1:78" s="12" customFormat="1" ht="18" customHeight="1" x14ac:dyDescent="0.25">
      <c r="A87" s="14" t="s">
        <v>101</v>
      </c>
      <c r="B87" s="1">
        <v>42300</v>
      </c>
      <c r="C87" s="15">
        <v>0.125</v>
      </c>
      <c r="D87" s="2" t="str">
        <f t="shared" si="9"/>
        <v>venerdì</v>
      </c>
      <c r="E87" s="2" t="s">
        <v>523</v>
      </c>
      <c r="F87" s="2" t="s">
        <v>522</v>
      </c>
      <c r="G87" s="2"/>
      <c r="H87" s="2"/>
      <c r="I87" s="2"/>
      <c r="J87" s="2" t="s">
        <v>541</v>
      </c>
      <c r="K87" s="2" t="s">
        <v>521</v>
      </c>
      <c r="L87" s="2"/>
      <c r="M87" s="2"/>
      <c r="N87" s="48">
        <v>87.5</v>
      </c>
      <c r="O87" s="3">
        <v>0.01</v>
      </c>
      <c r="P87" s="2">
        <v>-87.5</v>
      </c>
      <c r="Q87" s="2">
        <v>0</v>
      </c>
      <c r="R87" s="2">
        <f t="shared" si="10"/>
        <v>-87.5</v>
      </c>
      <c r="S87" s="9">
        <f t="shared" si="11"/>
        <v>-139.21175907235494</v>
      </c>
      <c r="T87" s="8">
        <f t="shared" si="12"/>
        <v>13781.964148163137</v>
      </c>
      <c r="U87">
        <f t="shared" si="16"/>
        <v>-171.5</v>
      </c>
      <c r="V87" s="19">
        <f>IF(T87="","",T87/MAX($T$4:T87)-1)</f>
        <v>-1.9900000000000029E-2</v>
      </c>
      <c r="W87">
        <f t="shared" si="15"/>
        <v>-279.82969752927909</v>
      </c>
      <c r="X87">
        <f t="shared" si="14"/>
        <v>0</v>
      </c>
      <c r="Y87">
        <f t="shared" si="13"/>
        <v>-139.21175907235494</v>
      </c>
      <c r="Z87" s="26"/>
      <c r="AA87" s="27"/>
      <c r="AB87" s="27"/>
      <c r="AC87" s="27"/>
      <c r="AD87" s="27"/>
      <c r="AE87" s="27"/>
      <c r="AF87" s="28"/>
      <c r="AG87" s="22"/>
      <c r="AH87" s="22"/>
      <c r="AI87" s="22"/>
      <c r="AJ87" s="22"/>
      <c r="AK87" s="22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25"/>
      <c r="BT87" s="25"/>
      <c r="BU87" s="25"/>
      <c r="BV87" s="25"/>
      <c r="BW87" s="25"/>
      <c r="BX87" s="25"/>
      <c r="BY87" s="25"/>
      <c r="BZ87" s="25"/>
    </row>
    <row r="88" spans="1:78" s="12" customFormat="1" ht="18" customHeight="1" x14ac:dyDescent="0.25">
      <c r="A88" s="14" t="s">
        <v>92</v>
      </c>
      <c r="B88" s="1">
        <v>42304</v>
      </c>
      <c r="C88" s="15">
        <v>0.33333333333333331</v>
      </c>
      <c r="D88" s="2" t="str">
        <f t="shared" si="9"/>
        <v>martedì</v>
      </c>
      <c r="E88" s="2" t="s">
        <v>523</v>
      </c>
      <c r="F88" s="2" t="s">
        <v>535</v>
      </c>
      <c r="G88" s="2"/>
      <c r="H88" s="2"/>
      <c r="I88" s="2"/>
      <c r="J88" s="2" t="s">
        <v>538</v>
      </c>
      <c r="K88" s="2" t="s">
        <v>533</v>
      </c>
      <c r="L88" s="2"/>
      <c r="M88" s="2"/>
      <c r="N88" s="48">
        <v>58.8</v>
      </c>
      <c r="O88" s="3">
        <v>5.0000000000000001E-3</v>
      </c>
      <c r="P88" s="2">
        <v>-58.8</v>
      </c>
      <c r="Q88" s="2">
        <v>-58.8</v>
      </c>
      <c r="R88" s="2">
        <f t="shared" si="10"/>
        <v>-117.6</v>
      </c>
      <c r="S88" s="9">
        <f t="shared" si="11"/>
        <v>-137.81964148163138</v>
      </c>
      <c r="T88" s="8">
        <f t="shared" si="12"/>
        <v>13644.144506681505</v>
      </c>
      <c r="U88">
        <f t="shared" si="16"/>
        <v>-289.10000000000002</v>
      </c>
      <c r="V88" s="19">
        <f>IF(T88="","",T88/MAX($T$4:T88)-1)</f>
        <v>-2.9701000000000088E-2</v>
      </c>
      <c r="W88">
        <f t="shared" si="15"/>
        <v>-417.64933901091047</v>
      </c>
      <c r="X88">
        <f t="shared" si="14"/>
        <v>0</v>
      </c>
      <c r="Y88">
        <f t="shared" si="13"/>
        <v>-137.81964148163138</v>
      </c>
      <c r="Z88" s="26"/>
      <c r="AA88" s="27"/>
      <c r="AB88" s="27"/>
      <c r="AC88" s="27"/>
      <c r="AD88" s="27"/>
      <c r="AE88" s="27"/>
      <c r="AF88" s="28"/>
      <c r="AG88" s="22"/>
      <c r="AH88" s="22"/>
      <c r="AI88" s="22"/>
      <c r="AJ88" s="22"/>
      <c r="AK88" s="22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25"/>
      <c r="BT88" s="25"/>
      <c r="BU88" s="25"/>
      <c r="BV88" s="25"/>
      <c r="BW88" s="25"/>
      <c r="BX88" s="25"/>
      <c r="BY88" s="25"/>
      <c r="BZ88" s="25"/>
    </row>
    <row r="89" spans="1:78" s="12" customFormat="1" ht="18" customHeight="1" x14ac:dyDescent="0.25">
      <c r="A89" s="14" t="s">
        <v>94</v>
      </c>
      <c r="B89" s="1">
        <v>42305</v>
      </c>
      <c r="C89" s="15">
        <v>0.58333333333333337</v>
      </c>
      <c r="D89" s="2" t="str">
        <f t="shared" si="9"/>
        <v>mercoledì</v>
      </c>
      <c r="E89" s="2" t="s">
        <v>529</v>
      </c>
      <c r="F89" s="2" t="s">
        <v>531</v>
      </c>
      <c r="G89" s="2"/>
      <c r="H89" s="2"/>
      <c r="I89" s="2"/>
      <c r="J89" s="2" t="s">
        <v>542</v>
      </c>
      <c r="K89" s="2" t="s">
        <v>533</v>
      </c>
      <c r="L89" s="2"/>
      <c r="M89" s="2"/>
      <c r="N89" s="48">
        <v>5</v>
      </c>
      <c r="O89" s="3">
        <v>5.0000000000000001E-3</v>
      </c>
      <c r="P89" s="2">
        <v>-5</v>
      </c>
      <c r="Q89" s="2">
        <v>-5</v>
      </c>
      <c r="R89" s="2">
        <f t="shared" si="10"/>
        <v>-10</v>
      </c>
      <c r="S89" s="9">
        <f t="shared" si="11"/>
        <v>-136.44144506681505</v>
      </c>
      <c r="T89" s="8">
        <f t="shared" si="12"/>
        <v>13507.703061614689</v>
      </c>
      <c r="U89">
        <f t="shared" si="16"/>
        <v>-299.10000000000002</v>
      </c>
      <c r="V89" s="19">
        <f>IF(T89="","",T89/MAX($T$4:T89)-1)</f>
        <v>-3.9403990000000166E-2</v>
      </c>
      <c r="W89">
        <f t="shared" si="15"/>
        <v>-554.09078407772552</v>
      </c>
      <c r="X89">
        <f t="shared" si="14"/>
        <v>0</v>
      </c>
      <c r="Y89">
        <f t="shared" si="13"/>
        <v>-136.44144506681505</v>
      </c>
      <c r="Z89" s="26"/>
      <c r="AA89" s="27"/>
      <c r="AB89" s="27"/>
      <c r="AC89" s="27"/>
      <c r="AD89" s="27"/>
      <c r="AE89" s="27"/>
      <c r="AF89" s="28"/>
      <c r="AG89" s="22"/>
      <c r="AH89" s="22"/>
      <c r="AI89" s="22"/>
      <c r="AJ89" s="22"/>
      <c r="AK89" s="22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25"/>
      <c r="BT89" s="25"/>
      <c r="BU89" s="25"/>
      <c r="BV89" s="25"/>
      <c r="BW89" s="25"/>
      <c r="BX89" s="25"/>
      <c r="BY89" s="25"/>
      <c r="BZ89" s="25"/>
    </row>
    <row r="90" spans="1:78" s="12" customFormat="1" ht="18" customHeight="1" x14ac:dyDescent="0.25">
      <c r="A90" s="14" t="s">
        <v>103</v>
      </c>
      <c r="B90" s="1">
        <v>42306</v>
      </c>
      <c r="C90" s="15">
        <v>0.91666666666666663</v>
      </c>
      <c r="D90" s="2" t="str">
        <f t="shared" si="9"/>
        <v>giovedì</v>
      </c>
      <c r="E90" s="2" t="s">
        <v>523</v>
      </c>
      <c r="F90" s="2" t="s">
        <v>522</v>
      </c>
      <c r="G90" s="2"/>
      <c r="H90" s="2"/>
      <c r="I90" s="2"/>
      <c r="J90" s="2" t="s">
        <v>520</v>
      </c>
      <c r="K90" s="2" t="s">
        <v>521</v>
      </c>
      <c r="L90" s="2"/>
      <c r="M90" s="2"/>
      <c r="N90" s="48">
        <v>70</v>
      </c>
      <c r="O90" s="3">
        <v>0.01</v>
      </c>
      <c r="P90" s="2">
        <v>70</v>
      </c>
      <c r="Q90" s="2">
        <v>0</v>
      </c>
      <c r="R90" s="2">
        <f t="shared" si="10"/>
        <v>70</v>
      </c>
      <c r="S90" s="9">
        <f t="shared" si="11"/>
        <v>135.07703061614689</v>
      </c>
      <c r="T90" s="8">
        <f t="shared" si="12"/>
        <v>13642.780092230836</v>
      </c>
      <c r="U90">
        <f t="shared" si="16"/>
        <v>0</v>
      </c>
      <c r="V90" s="19">
        <f>IF(T90="","",T90/MAX($T$4:T90)-1)</f>
        <v>-2.9798029900000134E-2</v>
      </c>
      <c r="W90">
        <f t="shared" si="15"/>
        <v>0</v>
      </c>
      <c r="X90">
        <f t="shared" si="14"/>
        <v>135.07703061614689</v>
      </c>
      <c r="Y90">
        <f t="shared" si="13"/>
        <v>0</v>
      </c>
      <c r="Z90" s="26"/>
      <c r="AA90" s="27"/>
      <c r="AB90" s="27"/>
      <c r="AC90" s="27"/>
      <c r="AD90" s="27"/>
      <c r="AE90" s="27"/>
      <c r="AF90" s="28"/>
      <c r="AG90" s="22"/>
      <c r="AH90" s="22"/>
      <c r="AI90" s="22"/>
      <c r="AJ90" s="22"/>
      <c r="AK90" s="22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25"/>
      <c r="BT90" s="25"/>
      <c r="BU90" s="25"/>
      <c r="BV90" s="25"/>
      <c r="BW90" s="25"/>
      <c r="BX90" s="25"/>
      <c r="BY90" s="25"/>
      <c r="BZ90" s="25"/>
    </row>
    <row r="91" spans="1:78" s="12" customFormat="1" ht="18" customHeight="1" x14ac:dyDescent="0.25">
      <c r="A91" s="14" t="s">
        <v>95</v>
      </c>
      <c r="B91" s="1">
        <v>42307</v>
      </c>
      <c r="C91" s="15">
        <v>0.20833333333333334</v>
      </c>
      <c r="D91" s="2" t="str">
        <f t="shared" si="9"/>
        <v>venerdì</v>
      </c>
      <c r="E91" s="2" t="s">
        <v>529</v>
      </c>
      <c r="F91" s="2" t="s">
        <v>531</v>
      </c>
      <c r="G91" s="2"/>
      <c r="H91" s="2"/>
      <c r="I91" s="2"/>
      <c r="J91" s="2" t="s">
        <v>538</v>
      </c>
      <c r="K91" s="2" t="s">
        <v>533</v>
      </c>
      <c r="L91" s="2"/>
      <c r="M91" s="2"/>
      <c r="N91" s="48">
        <v>58</v>
      </c>
      <c r="O91" s="3">
        <v>5.0000000000000001E-3</v>
      </c>
      <c r="P91" s="2">
        <v>56</v>
      </c>
      <c r="Q91" s="2">
        <v>105.8</v>
      </c>
      <c r="R91" s="2">
        <f t="shared" si="10"/>
        <v>161.80000000000001</v>
      </c>
      <c r="S91" s="9">
        <f t="shared" si="11"/>
        <v>190.29326025197838</v>
      </c>
      <c r="T91" s="8">
        <f t="shared" si="12"/>
        <v>13833.073352482814</v>
      </c>
      <c r="U91">
        <f t="shared" si="16"/>
        <v>0</v>
      </c>
      <c r="V91" s="19">
        <f>IF(T91="","",T91/MAX($T$4:T91)-1)</f>
        <v>-1.6265385179122571E-2</v>
      </c>
      <c r="W91">
        <f t="shared" si="15"/>
        <v>0</v>
      </c>
      <c r="X91">
        <f t="shared" si="14"/>
        <v>190.29326025197838</v>
      </c>
      <c r="Y91">
        <f t="shared" si="13"/>
        <v>0</v>
      </c>
      <c r="Z91" s="26"/>
      <c r="AA91" s="27"/>
      <c r="AB91" s="27"/>
      <c r="AC91" s="27"/>
      <c r="AD91" s="27"/>
      <c r="AE91" s="27"/>
      <c r="AF91" s="28"/>
      <c r="AG91" s="22"/>
      <c r="AH91" s="22"/>
      <c r="AI91" s="22"/>
      <c r="AJ91" s="22"/>
      <c r="AK91" s="22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25"/>
      <c r="BT91" s="25"/>
      <c r="BU91" s="25"/>
      <c r="BV91" s="25"/>
      <c r="BW91" s="25"/>
      <c r="BX91" s="25"/>
      <c r="BY91" s="25"/>
      <c r="BZ91" s="25"/>
    </row>
    <row r="92" spans="1:78" s="12" customFormat="1" ht="18" customHeight="1" x14ac:dyDescent="0.25">
      <c r="A92" s="14" t="s">
        <v>96</v>
      </c>
      <c r="B92" s="1">
        <v>42311</v>
      </c>
      <c r="C92" s="15">
        <v>0</v>
      </c>
      <c r="D92" s="2" t="str">
        <f t="shared" si="9"/>
        <v>martedì</v>
      </c>
      <c r="E92" s="4" t="s">
        <v>529</v>
      </c>
      <c r="F92" s="2" t="s">
        <v>535</v>
      </c>
      <c r="G92" s="2"/>
      <c r="H92" s="2"/>
      <c r="I92" s="2"/>
      <c r="J92" s="2" t="s">
        <v>532</v>
      </c>
      <c r="K92" s="2" t="s">
        <v>533</v>
      </c>
      <c r="L92" s="2"/>
      <c r="M92" s="2"/>
      <c r="N92" s="49">
        <v>16</v>
      </c>
      <c r="O92" s="3">
        <v>5.0000000000000001E-3</v>
      </c>
      <c r="P92" s="4">
        <v>-16</v>
      </c>
      <c r="Q92" s="4">
        <v>-16</v>
      </c>
      <c r="R92" s="2">
        <f t="shared" si="10"/>
        <v>-32</v>
      </c>
      <c r="S92" s="9">
        <f t="shared" si="11"/>
        <v>-138.33073352482813</v>
      </c>
      <c r="T92" s="8">
        <f t="shared" si="12"/>
        <v>13694.742618957986</v>
      </c>
      <c r="U92">
        <f t="shared" si="16"/>
        <v>-32</v>
      </c>
      <c r="V92" s="19">
        <f>IF(T92="","",T92/MAX($T$4:T92)-1)</f>
        <v>-2.610273132733143E-2</v>
      </c>
      <c r="W92">
        <f t="shared" si="15"/>
        <v>-138.33073352482813</v>
      </c>
      <c r="X92">
        <f t="shared" si="14"/>
        <v>0</v>
      </c>
      <c r="Y92">
        <f t="shared" si="13"/>
        <v>-138.33073352482813</v>
      </c>
      <c r="Z92" s="26"/>
      <c r="AA92" s="27"/>
      <c r="AB92" s="27"/>
      <c r="AC92" s="27"/>
      <c r="AD92" s="27"/>
      <c r="AE92" s="27"/>
      <c r="AF92" s="28"/>
      <c r="AG92" s="22"/>
      <c r="AH92" s="22"/>
      <c r="AI92" s="22"/>
      <c r="AJ92" s="22"/>
      <c r="AK92" s="22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25"/>
      <c r="BT92" s="25"/>
      <c r="BU92" s="25"/>
      <c r="BV92" s="25"/>
      <c r="BW92" s="25"/>
      <c r="BX92" s="25"/>
      <c r="BY92" s="25"/>
      <c r="BZ92" s="25"/>
    </row>
    <row r="93" spans="1:78" s="12" customFormat="1" ht="18" customHeight="1" x14ac:dyDescent="0.25">
      <c r="A93" s="14" t="s">
        <v>97</v>
      </c>
      <c r="B93" s="1">
        <v>42313</v>
      </c>
      <c r="C93" s="15">
        <v>0.54166666666666663</v>
      </c>
      <c r="D93" s="2" t="str">
        <f t="shared" si="9"/>
        <v>giovedì</v>
      </c>
      <c r="E93" s="2" t="s">
        <v>523</v>
      </c>
      <c r="F93" s="2" t="s">
        <v>534</v>
      </c>
      <c r="G93" s="2"/>
      <c r="H93" s="2"/>
      <c r="I93" s="2"/>
      <c r="J93" s="2" t="s">
        <v>538</v>
      </c>
      <c r="K93" s="2" t="s">
        <v>533</v>
      </c>
      <c r="L93" s="2"/>
      <c r="M93" s="2"/>
      <c r="N93" s="48">
        <v>58.3</v>
      </c>
      <c r="O93" s="3">
        <v>0.01</v>
      </c>
      <c r="P93" s="2">
        <v>-58.3</v>
      </c>
      <c r="Q93" s="2">
        <v>0</v>
      </c>
      <c r="R93" s="2">
        <f t="shared" si="10"/>
        <v>-58.3</v>
      </c>
      <c r="S93" s="9">
        <f t="shared" si="11"/>
        <v>-136.94742618957986</v>
      </c>
      <c r="T93" s="8">
        <f t="shared" si="12"/>
        <v>13557.795192768406</v>
      </c>
      <c r="U93">
        <f t="shared" si="16"/>
        <v>-90.3</v>
      </c>
      <c r="V93" s="19">
        <f>IF(T93="","",T93/MAX($T$4:T93)-1)</f>
        <v>-3.5841704014058062E-2</v>
      </c>
      <c r="W93">
        <f t="shared" si="15"/>
        <v>-275.27815971440799</v>
      </c>
      <c r="X93">
        <f t="shared" si="14"/>
        <v>0</v>
      </c>
      <c r="Y93">
        <f t="shared" si="13"/>
        <v>-136.94742618957986</v>
      </c>
      <c r="Z93" s="26"/>
      <c r="AA93" s="27"/>
      <c r="AB93" s="27"/>
      <c r="AC93" s="27"/>
      <c r="AD93" s="27"/>
      <c r="AE93" s="27"/>
      <c r="AF93" s="28"/>
      <c r="AG93" s="22"/>
      <c r="AH93" s="22"/>
      <c r="AI93" s="22"/>
      <c r="AJ93" s="22"/>
      <c r="AK93" s="22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25"/>
      <c r="BT93" s="25"/>
      <c r="BU93" s="25"/>
      <c r="BV93" s="25"/>
      <c r="BW93" s="25"/>
      <c r="BX93" s="25"/>
      <c r="BY93" s="25"/>
      <c r="BZ93" s="25"/>
    </row>
    <row r="94" spans="1:78" s="12" customFormat="1" ht="18" customHeight="1" x14ac:dyDescent="0.25">
      <c r="A94" s="14" t="s">
        <v>99</v>
      </c>
      <c r="B94" s="1">
        <v>42313</v>
      </c>
      <c r="C94" s="15">
        <v>0.625</v>
      </c>
      <c r="D94" s="2" t="str">
        <f t="shared" si="9"/>
        <v>giovedì</v>
      </c>
      <c r="E94" s="2" t="s">
        <v>523</v>
      </c>
      <c r="F94" s="2" t="s">
        <v>534</v>
      </c>
      <c r="G94" s="2"/>
      <c r="H94" s="2"/>
      <c r="I94" s="2"/>
      <c r="J94" s="2" t="s">
        <v>538</v>
      </c>
      <c r="K94" s="2" t="s">
        <v>533</v>
      </c>
      <c r="L94" s="2"/>
      <c r="M94" s="2"/>
      <c r="N94" s="48">
        <v>98.5</v>
      </c>
      <c r="O94" s="3">
        <v>0.01</v>
      </c>
      <c r="P94" s="2">
        <v>116.1</v>
      </c>
      <c r="Q94" s="2">
        <v>0</v>
      </c>
      <c r="R94" s="2">
        <f t="shared" si="10"/>
        <v>116.1</v>
      </c>
      <c r="S94" s="9">
        <f t="shared" si="11"/>
        <v>159.80304790664078</v>
      </c>
      <c r="T94" s="8">
        <f t="shared" si="12"/>
        <v>13717.598240675046</v>
      </c>
      <c r="U94">
        <f t="shared" si="16"/>
        <v>0</v>
      </c>
      <c r="V94" s="19">
        <f>IF(T94="","",T94/MAX($T$4:T94)-1)</f>
        <v>-2.4477361053249158E-2</v>
      </c>
      <c r="W94">
        <f t="shared" si="15"/>
        <v>0</v>
      </c>
      <c r="X94">
        <f t="shared" si="14"/>
        <v>159.80304790664078</v>
      </c>
      <c r="Y94">
        <f t="shared" si="13"/>
        <v>0</v>
      </c>
      <c r="Z94" s="26"/>
      <c r="AA94" s="27"/>
      <c r="AB94" s="27"/>
      <c r="AC94" s="27"/>
      <c r="AD94" s="27"/>
      <c r="AE94" s="27"/>
      <c r="AF94" s="28"/>
      <c r="AG94" s="22"/>
      <c r="AH94" s="22"/>
      <c r="AI94" s="22"/>
      <c r="AJ94" s="22"/>
      <c r="AK94" s="22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25"/>
      <c r="BT94" s="25"/>
      <c r="BU94" s="25"/>
      <c r="BV94" s="25"/>
      <c r="BW94" s="25"/>
      <c r="BX94" s="25"/>
      <c r="BY94" s="25"/>
      <c r="BZ94" s="25"/>
    </row>
    <row r="95" spans="1:78" s="12" customFormat="1" ht="18" customHeight="1" x14ac:dyDescent="0.25">
      <c r="A95" s="14" t="s">
        <v>100</v>
      </c>
      <c r="B95" s="1">
        <v>42320</v>
      </c>
      <c r="C95" s="15">
        <v>0.58333333333333337</v>
      </c>
      <c r="D95" s="2" t="str">
        <f t="shared" si="9"/>
        <v>giovedì</v>
      </c>
      <c r="E95" s="2" t="s">
        <v>529</v>
      </c>
      <c r="F95" s="2" t="s">
        <v>535</v>
      </c>
      <c r="G95" s="2"/>
      <c r="H95" s="2"/>
      <c r="I95" s="2"/>
      <c r="J95" s="2" t="s">
        <v>537</v>
      </c>
      <c r="K95" s="2" t="s">
        <v>533</v>
      </c>
      <c r="L95" s="2"/>
      <c r="M95" s="2"/>
      <c r="N95" s="48">
        <v>36</v>
      </c>
      <c r="O95" s="3">
        <v>5.0000000000000001E-3</v>
      </c>
      <c r="P95" s="2">
        <v>-36</v>
      </c>
      <c r="Q95" s="2">
        <v>-36</v>
      </c>
      <c r="R95" s="2">
        <f t="shared" si="10"/>
        <v>-72</v>
      </c>
      <c r="S95" s="9">
        <f t="shared" si="11"/>
        <v>-137.17598240675048</v>
      </c>
      <c r="T95" s="8">
        <f t="shared" si="12"/>
        <v>13580.422258268296</v>
      </c>
      <c r="U95">
        <f t="shared" si="16"/>
        <v>-72</v>
      </c>
      <c r="V95" s="19">
        <f>IF(T95="","",T95/MAX($T$4:T95)-1)</f>
        <v>-3.4232587442716622E-2</v>
      </c>
      <c r="W95">
        <f t="shared" si="15"/>
        <v>-137.17598240675048</v>
      </c>
      <c r="X95">
        <f t="shared" si="14"/>
        <v>0</v>
      </c>
      <c r="Y95">
        <f t="shared" si="13"/>
        <v>-137.17598240675048</v>
      </c>
      <c r="Z95" s="26"/>
      <c r="AA95" s="27"/>
      <c r="AB95" s="27"/>
      <c r="AC95" s="27"/>
      <c r="AD95" s="27"/>
      <c r="AE95" s="27"/>
      <c r="AF95" s="28"/>
      <c r="AG95" s="22"/>
      <c r="AH95" s="22"/>
      <c r="AI95" s="22"/>
      <c r="AJ95" s="22"/>
      <c r="AK95" s="22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25"/>
      <c r="BT95" s="25"/>
      <c r="BU95" s="25"/>
      <c r="BV95" s="25"/>
      <c r="BW95" s="25"/>
      <c r="BX95" s="25"/>
      <c r="BY95" s="25"/>
      <c r="BZ95" s="25"/>
    </row>
    <row r="96" spans="1:78" s="12" customFormat="1" ht="18" customHeight="1" x14ac:dyDescent="0.25">
      <c r="A96" s="14" t="s">
        <v>102</v>
      </c>
      <c r="B96" s="1">
        <v>42321</v>
      </c>
      <c r="C96" s="15">
        <v>0.66666666666666663</v>
      </c>
      <c r="D96" s="2" t="str">
        <f t="shared" si="9"/>
        <v>venerdì</v>
      </c>
      <c r="E96" s="2" t="s">
        <v>529</v>
      </c>
      <c r="F96" s="2" t="s">
        <v>531</v>
      </c>
      <c r="G96" s="2"/>
      <c r="H96" s="2"/>
      <c r="I96" s="2"/>
      <c r="J96" s="2" t="s">
        <v>539</v>
      </c>
      <c r="K96" s="2" t="s">
        <v>536</v>
      </c>
      <c r="L96" s="2"/>
      <c r="M96" s="2"/>
      <c r="N96" s="48">
        <v>23.3</v>
      </c>
      <c r="O96" s="3">
        <v>5.0000000000000001E-3</v>
      </c>
      <c r="P96" s="2">
        <v>19.600000000000001</v>
      </c>
      <c r="Q96" s="2">
        <v>0</v>
      </c>
      <c r="R96" s="2">
        <f t="shared" si="10"/>
        <v>19.600000000000001</v>
      </c>
      <c r="S96" s="9">
        <f t="shared" si="11"/>
        <v>57.119372588424596</v>
      </c>
      <c r="T96" s="8">
        <f t="shared" si="12"/>
        <v>13637.54163085672</v>
      </c>
      <c r="U96">
        <f t="shared" si="16"/>
        <v>0</v>
      </c>
      <c r="V96" s="19">
        <f>IF(T96="","",T96/MAX($T$4:T96)-1)</f>
        <v>-3.0170561415651775E-2</v>
      </c>
      <c r="W96">
        <f t="shared" si="15"/>
        <v>0</v>
      </c>
      <c r="X96">
        <f t="shared" si="14"/>
        <v>57.119372588424596</v>
      </c>
      <c r="Y96">
        <f t="shared" si="13"/>
        <v>0</v>
      </c>
      <c r="Z96" s="26"/>
      <c r="AA96" s="27"/>
      <c r="AB96" s="27"/>
      <c r="AC96" s="27"/>
      <c r="AD96" s="27"/>
      <c r="AE96" s="27"/>
      <c r="AF96" s="28"/>
      <c r="AG96" s="22"/>
      <c r="AH96" s="22"/>
      <c r="AI96" s="22"/>
      <c r="AJ96" s="22"/>
      <c r="AK96" s="22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25"/>
      <c r="BT96" s="25"/>
      <c r="BU96" s="25"/>
      <c r="BV96" s="25"/>
      <c r="BW96" s="25"/>
      <c r="BX96" s="25"/>
      <c r="BY96" s="25"/>
      <c r="BZ96" s="25"/>
    </row>
    <row r="97" spans="1:78" s="12" customFormat="1" ht="18" customHeight="1" x14ac:dyDescent="0.25">
      <c r="A97" s="14" t="s">
        <v>104</v>
      </c>
      <c r="B97" s="1">
        <v>42324</v>
      </c>
      <c r="C97" s="15">
        <v>0</v>
      </c>
      <c r="D97" s="2" t="str">
        <f t="shared" si="9"/>
        <v>lunedì</v>
      </c>
      <c r="E97" s="2" t="s">
        <v>523</v>
      </c>
      <c r="F97" s="2" t="s">
        <v>535</v>
      </c>
      <c r="G97" s="2"/>
      <c r="H97" s="2"/>
      <c r="I97" s="2"/>
      <c r="J97" s="2" t="s">
        <v>538</v>
      </c>
      <c r="K97" s="2" t="s">
        <v>533</v>
      </c>
      <c r="L97" s="2"/>
      <c r="M97" s="2"/>
      <c r="N97" s="48">
        <v>38</v>
      </c>
      <c r="O97" s="3">
        <v>5.0000000000000001E-3</v>
      </c>
      <c r="P97" s="2">
        <v>46.3</v>
      </c>
      <c r="Q97" s="2">
        <v>82</v>
      </c>
      <c r="R97" s="2">
        <f t="shared" si="10"/>
        <v>128.30000000000001</v>
      </c>
      <c r="S97" s="9">
        <f t="shared" si="11"/>
        <v>230.2232356893312</v>
      </c>
      <c r="T97" s="8">
        <f t="shared" si="12"/>
        <v>13867.764866546051</v>
      </c>
      <c r="U97">
        <f t="shared" si="16"/>
        <v>0</v>
      </c>
      <c r="V97" s="19">
        <f>IF(T97="","",T97/MAX($T$4:T97)-1)</f>
        <v>-1.3798309182708079E-2</v>
      </c>
      <c r="W97">
        <f t="shared" si="15"/>
        <v>0</v>
      </c>
      <c r="X97">
        <f t="shared" si="14"/>
        <v>230.2232356893312</v>
      </c>
      <c r="Y97">
        <f t="shared" si="13"/>
        <v>0</v>
      </c>
      <c r="Z97" s="26"/>
      <c r="AA97" s="27"/>
      <c r="AB97" s="27"/>
      <c r="AC97" s="27"/>
      <c r="AD97" s="27"/>
      <c r="AE97" s="27"/>
      <c r="AF97" s="28"/>
      <c r="AG97" s="22"/>
      <c r="AH97" s="22"/>
      <c r="AI97" s="22"/>
      <c r="AJ97" s="22"/>
      <c r="AK97" s="22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25"/>
      <c r="BT97" s="25"/>
      <c r="BU97" s="25"/>
      <c r="BV97" s="25"/>
      <c r="BW97" s="25"/>
      <c r="BX97" s="25"/>
      <c r="BY97" s="25"/>
      <c r="BZ97" s="25"/>
    </row>
    <row r="98" spans="1:78" s="12" customFormat="1" ht="18" customHeight="1" x14ac:dyDescent="0.25">
      <c r="A98" s="14" t="s">
        <v>105</v>
      </c>
      <c r="B98" s="1">
        <v>42341</v>
      </c>
      <c r="C98" s="15">
        <v>4.1666666666666664E-2</v>
      </c>
      <c r="D98" s="2" t="str">
        <f t="shared" si="9"/>
        <v>giovedì</v>
      </c>
      <c r="E98" s="4" t="s">
        <v>523</v>
      </c>
      <c r="F98" s="2" t="s">
        <v>531</v>
      </c>
      <c r="G98" s="2"/>
      <c r="H98" s="2"/>
      <c r="I98" s="2"/>
      <c r="J98" s="2" t="s">
        <v>532</v>
      </c>
      <c r="K98" s="2" t="s">
        <v>536</v>
      </c>
      <c r="L98" s="2"/>
      <c r="M98" s="2"/>
      <c r="N98" s="49">
        <v>16.3</v>
      </c>
      <c r="O98" s="3">
        <v>5.0000000000000001E-3</v>
      </c>
      <c r="P98" s="4">
        <v>21.8</v>
      </c>
      <c r="Q98" s="4">
        <v>35.799999999999997</v>
      </c>
      <c r="R98" s="2">
        <f t="shared" si="10"/>
        <v>57.599999999999994</v>
      </c>
      <c r="S98" s="9">
        <f t="shared" si="11"/>
        <v>245.02553874633509</v>
      </c>
      <c r="T98" s="8">
        <f t="shared" si="12"/>
        <v>14112.790405292386</v>
      </c>
      <c r="U98">
        <f t="shared" si="16"/>
        <v>0</v>
      </c>
      <c r="V98" s="19">
        <f>IF(T98="","",T98/MAX($T$4:T98)-1)</f>
        <v>0</v>
      </c>
      <c r="W98">
        <f t="shared" si="15"/>
        <v>0</v>
      </c>
      <c r="X98">
        <f t="shared" si="14"/>
        <v>245.02553874633509</v>
      </c>
      <c r="Y98">
        <f t="shared" si="13"/>
        <v>0</v>
      </c>
      <c r="Z98" s="26"/>
      <c r="AA98" s="27"/>
      <c r="AB98" s="27"/>
      <c r="AC98" s="27"/>
      <c r="AD98" s="27"/>
      <c r="AE98" s="27"/>
      <c r="AF98" s="28"/>
      <c r="AG98" s="22"/>
      <c r="AH98" s="22"/>
      <c r="AI98" s="22"/>
      <c r="AJ98" s="22"/>
      <c r="AK98" s="22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25"/>
      <c r="BT98" s="25"/>
      <c r="BU98" s="25"/>
      <c r="BV98" s="25"/>
      <c r="BW98" s="25"/>
      <c r="BX98" s="25"/>
      <c r="BY98" s="25"/>
      <c r="BZ98" s="25"/>
    </row>
    <row r="99" spans="1:78" s="12" customFormat="1" ht="18" customHeight="1" x14ac:dyDescent="0.25">
      <c r="A99" s="14" t="s">
        <v>106</v>
      </c>
      <c r="B99" s="1">
        <v>42347</v>
      </c>
      <c r="C99" s="15">
        <v>0.66666666666666663</v>
      </c>
      <c r="D99" s="2" t="str">
        <f t="shared" si="9"/>
        <v>mercoledì</v>
      </c>
      <c r="E99" s="2" t="s">
        <v>529</v>
      </c>
      <c r="F99" s="2" t="s">
        <v>531</v>
      </c>
      <c r="G99" s="2"/>
      <c r="H99" s="2"/>
      <c r="I99" s="2"/>
      <c r="J99" s="2" t="s">
        <v>538</v>
      </c>
      <c r="K99" s="2" t="s">
        <v>536</v>
      </c>
      <c r="L99" s="2"/>
      <c r="M99" s="2"/>
      <c r="N99" s="48">
        <v>39.5</v>
      </c>
      <c r="O99" s="3">
        <v>5.0000000000000001E-3</v>
      </c>
      <c r="P99" s="2">
        <v>42.2</v>
      </c>
      <c r="Q99" s="2">
        <v>81</v>
      </c>
      <c r="R99" s="2">
        <f t="shared" si="10"/>
        <v>123.2</v>
      </c>
      <c r="S99" s="9">
        <f t="shared" si="11"/>
        <v>220.08807315595217</v>
      </c>
      <c r="T99" s="8">
        <f t="shared" si="12"/>
        <v>14332.878478448338</v>
      </c>
      <c r="U99">
        <f t="shared" si="16"/>
        <v>0</v>
      </c>
      <c r="V99" s="19">
        <f>IF(T99="","",T99/MAX($T$4:T99)-1)</f>
        <v>0</v>
      </c>
      <c r="W99">
        <f t="shared" si="15"/>
        <v>0</v>
      </c>
      <c r="X99">
        <f t="shared" si="14"/>
        <v>220.08807315595217</v>
      </c>
      <c r="Y99">
        <f t="shared" si="13"/>
        <v>0</v>
      </c>
      <c r="Z99" s="26"/>
      <c r="AA99" s="27"/>
      <c r="AB99" s="27"/>
      <c r="AC99" s="27"/>
      <c r="AD99" s="27"/>
      <c r="AE99" s="27"/>
      <c r="AF99" s="28"/>
      <c r="AG99" s="22"/>
      <c r="AH99" s="22"/>
      <c r="AI99" s="22"/>
      <c r="AJ99" s="22"/>
      <c r="AK99" s="22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25"/>
      <c r="BT99" s="25"/>
      <c r="BU99" s="25"/>
      <c r="BV99" s="25"/>
      <c r="BW99" s="25"/>
      <c r="BX99" s="25"/>
      <c r="BY99" s="25"/>
      <c r="BZ99" s="25"/>
    </row>
    <row r="100" spans="1:78" s="12" customFormat="1" ht="18" customHeight="1" x14ac:dyDescent="0.25">
      <c r="A100" s="14" t="s">
        <v>107</v>
      </c>
      <c r="B100" s="1">
        <v>42352</v>
      </c>
      <c r="C100" s="15">
        <v>0.66666666666666663</v>
      </c>
      <c r="D100" s="2" t="str">
        <f t="shared" si="9"/>
        <v>lunedì</v>
      </c>
      <c r="E100" s="4" t="s">
        <v>529</v>
      </c>
      <c r="F100" s="2" t="s">
        <v>531</v>
      </c>
      <c r="G100" s="2"/>
      <c r="H100" s="2"/>
      <c r="I100" s="2"/>
      <c r="J100" s="2" t="s">
        <v>532</v>
      </c>
      <c r="K100" s="2" t="s">
        <v>533</v>
      </c>
      <c r="L100" s="2"/>
      <c r="M100" s="2"/>
      <c r="N100" s="49">
        <v>25.3</v>
      </c>
      <c r="O100" s="3">
        <v>5.0000000000000001E-3</v>
      </c>
      <c r="P100" s="4">
        <v>-25.3</v>
      </c>
      <c r="Q100" s="4">
        <v>-25.3</v>
      </c>
      <c r="R100" s="2">
        <f t="shared" si="10"/>
        <v>-50.6</v>
      </c>
      <c r="S100" s="9">
        <f t="shared" si="11"/>
        <v>-143.32878478448339</v>
      </c>
      <c r="T100" s="8">
        <f t="shared" si="12"/>
        <v>14189.549693663854</v>
      </c>
      <c r="U100">
        <f t="shared" si="16"/>
        <v>-50.6</v>
      </c>
      <c r="V100" s="19">
        <f>IF(T100="","",T100/MAX($T$4:T100)-1)</f>
        <v>-1.0000000000000009E-2</v>
      </c>
      <c r="W100">
        <f t="shared" si="15"/>
        <v>-143.32878478448339</v>
      </c>
      <c r="X100">
        <f t="shared" si="14"/>
        <v>0</v>
      </c>
      <c r="Y100">
        <f t="shared" si="13"/>
        <v>-143.32878478448339</v>
      </c>
      <c r="Z100" s="26"/>
      <c r="AA100" s="27"/>
      <c r="AB100" s="27"/>
      <c r="AC100" s="27"/>
      <c r="AD100" s="27"/>
      <c r="AE100" s="27"/>
      <c r="AF100" s="28"/>
      <c r="AG100" s="22"/>
      <c r="AH100" s="22"/>
      <c r="AI100" s="22"/>
      <c r="AJ100" s="22"/>
      <c r="AK100" s="22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25"/>
      <c r="BT100" s="25"/>
      <c r="BU100" s="25"/>
      <c r="BV100" s="25"/>
      <c r="BW100" s="25"/>
      <c r="BX100" s="25"/>
      <c r="BY100" s="25"/>
      <c r="BZ100" s="25"/>
    </row>
    <row r="101" spans="1:78" s="12" customFormat="1" ht="18" customHeight="1" x14ac:dyDescent="0.25">
      <c r="A101" s="14" t="s">
        <v>108</v>
      </c>
      <c r="B101" s="1">
        <v>42353</v>
      </c>
      <c r="C101" s="15">
        <v>0.625</v>
      </c>
      <c r="D101" s="2" t="str">
        <f t="shared" si="9"/>
        <v>martedì</v>
      </c>
      <c r="E101" s="2" t="s">
        <v>529</v>
      </c>
      <c r="F101" s="2" t="s">
        <v>535</v>
      </c>
      <c r="G101" s="2"/>
      <c r="H101" s="2"/>
      <c r="I101" s="2"/>
      <c r="J101" s="2" t="s">
        <v>538</v>
      </c>
      <c r="K101" s="2" t="s">
        <v>533</v>
      </c>
      <c r="L101" s="2"/>
      <c r="M101" s="2"/>
      <c r="N101" s="48">
        <v>64</v>
      </c>
      <c r="O101" s="3">
        <v>5.0000000000000001E-3</v>
      </c>
      <c r="P101" s="2">
        <v>62.4</v>
      </c>
      <c r="Q101" s="2">
        <v>117</v>
      </c>
      <c r="R101" s="2">
        <f t="shared" si="10"/>
        <v>179.4</v>
      </c>
      <c r="S101" s="9">
        <f t="shared" si="11"/>
        <v>198.87540742525746</v>
      </c>
      <c r="T101" s="8">
        <f t="shared" si="12"/>
        <v>14388.425101089111</v>
      </c>
      <c r="U101">
        <f t="shared" si="16"/>
        <v>0</v>
      </c>
      <c r="V101" s="19">
        <f>IF(T101="","",T101/MAX($T$4:T101)-1)</f>
        <v>0</v>
      </c>
      <c r="W101">
        <f t="shared" si="15"/>
        <v>0</v>
      </c>
      <c r="X101">
        <f t="shared" si="14"/>
        <v>198.87540742525746</v>
      </c>
      <c r="Y101">
        <f t="shared" si="13"/>
        <v>0</v>
      </c>
      <c r="Z101" s="26"/>
      <c r="AA101" s="27"/>
      <c r="AB101" s="27"/>
      <c r="AC101" s="27"/>
      <c r="AD101" s="27"/>
      <c r="AE101" s="27"/>
      <c r="AF101" s="28"/>
      <c r="AG101" s="22"/>
      <c r="AH101" s="22"/>
      <c r="AI101" s="22"/>
      <c r="AJ101" s="22"/>
      <c r="AK101" s="22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25"/>
      <c r="BT101" s="25"/>
      <c r="BU101" s="25"/>
      <c r="BV101" s="25"/>
      <c r="BW101" s="25"/>
      <c r="BX101" s="25"/>
      <c r="BY101" s="25"/>
      <c r="BZ101" s="25"/>
    </row>
    <row r="102" spans="1:78" s="12" customFormat="1" ht="18" customHeight="1" x14ac:dyDescent="0.25">
      <c r="A102" s="14" t="s">
        <v>109</v>
      </c>
      <c r="B102" s="1">
        <v>42353</v>
      </c>
      <c r="C102" s="15">
        <v>0.625</v>
      </c>
      <c r="D102" s="2" t="str">
        <f t="shared" si="9"/>
        <v>martedì</v>
      </c>
      <c r="E102" s="2" t="s">
        <v>523</v>
      </c>
      <c r="F102" s="2" t="s">
        <v>535</v>
      </c>
      <c r="G102" s="2"/>
      <c r="H102" s="2"/>
      <c r="I102" s="2"/>
      <c r="J102" s="2" t="s">
        <v>537</v>
      </c>
      <c r="K102" s="2" t="s">
        <v>533</v>
      </c>
      <c r="L102" s="2"/>
      <c r="M102" s="2"/>
      <c r="N102" s="48">
        <v>58.8</v>
      </c>
      <c r="O102" s="3">
        <v>5.0000000000000001E-3</v>
      </c>
      <c r="P102" s="2">
        <v>-58.8</v>
      </c>
      <c r="Q102" s="2">
        <v>-58.8</v>
      </c>
      <c r="R102" s="2">
        <f t="shared" si="10"/>
        <v>-117.6</v>
      </c>
      <c r="S102" s="9">
        <f t="shared" si="11"/>
        <v>-143.88425101089112</v>
      </c>
      <c r="T102" s="8">
        <f t="shared" si="12"/>
        <v>14244.54085007822</v>
      </c>
      <c r="U102">
        <f t="shared" si="16"/>
        <v>-117.6</v>
      </c>
      <c r="V102" s="19">
        <f>IF(T102="","",T102/MAX($T$4:T102)-1)</f>
        <v>-1.0000000000000009E-2</v>
      </c>
      <c r="W102">
        <f t="shared" si="15"/>
        <v>-143.88425101089112</v>
      </c>
      <c r="X102">
        <f t="shared" si="14"/>
        <v>0</v>
      </c>
      <c r="Y102">
        <f t="shared" si="13"/>
        <v>-143.88425101089112</v>
      </c>
      <c r="Z102" s="26"/>
      <c r="AA102" s="27"/>
      <c r="AB102" s="27"/>
      <c r="AC102" s="27"/>
      <c r="AD102" s="27"/>
      <c r="AE102" s="27"/>
      <c r="AF102" s="28"/>
      <c r="AG102" s="22"/>
      <c r="AH102" s="22"/>
      <c r="AI102" s="22"/>
      <c r="AJ102" s="22"/>
      <c r="AK102" s="22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25"/>
      <c r="BT102" s="25"/>
      <c r="BU102" s="25"/>
      <c r="BV102" s="25"/>
      <c r="BW102" s="25"/>
      <c r="BX102" s="25"/>
      <c r="BY102" s="25"/>
      <c r="BZ102" s="25"/>
    </row>
    <row r="103" spans="1:78" s="12" customFormat="1" ht="18" customHeight="1" x14ac:dyDescent="0.25">
      <c r="A103" s="14" t="s">
        <v>110</v>
      </c>
      <c r="B103" s="1">
        <v>42354</v>
      </c>
      <c r="C103" s="15">
        <v>0.70833333333333337</v>
      </c>
      <c r="D103" s="2" t="str">
        <f t="shared" si="9"/>
        <v>mercoledì</v>
      </c>
      <c r="E103" s="2" t="s">
        <v>529</v>
      </c>
      <c r="F103" s="2" t="s">
        <v>531</v>
      </c>
      <c r="G103" s="2"/>
      <c r="H103" s="2"/>
      <c r="I103" s="2"/>
      <c r="J103" s="2" t="s">
        <v>537</v>
      </c>
      <c r="K103" s="2" t="s">
        <v>533</v>
      </c>
      <c r="L103" s="2"/>
      <c r="M103" s="2"/>
      <c r="N103" s="48">
        <v>53.3</v>
      </c>
      <c r="O103" s="3">
        <v>5.0000000000000001E-3</v>
      </c>
      <c r="P103" s="2">
        <v>61.5</v>
      </c>
      <c r="Q103" s="2">
        <v>0</v>
      </c>
      <c r="R103" s="2">
        <f t="shared" si="10"/>
        <v>61.5</v>
      </c>
      <c r="S103" s="9">
        <f t="shared" si="11"/>
        <v>82.1800433658359</v>
      </c>
      <c r="T103" s="8">
        <f t="shared" si="12"/>
        <v>14326.720893444055</v>
      </c>
      <c r="U103">
        <f t="shared" si="16"/>
        <v>0</v>
      </c>
      <c r="V103" s="19">
        <f>IF(T103="","",T103/MAX($T$4:T103)-1)</f>
        <v>-4.2884615384616298E-3</v>
      </c>
      <c r="W103">
        <f t="shared" si="15"/>
        <v>0</v>
      </c>
      <c r="X103">
        <f t="shared" si="14"/>
        <v>82.1800433658359</v>
      </c>
      <c r="Y103">
        <f t="shared" si="13"/>
        <v>0</v>
      </c>
      <c r="Z103" s="26"/>
      <c r="AA103" s="27"/>
      <c r="AB103" s="27"/>
      <c r="AC103" s="27"/>
      <c r="AD103" s="27"/>
      <c r="AE103" s="27"/>
      <c r="AF103" s="28"/>
      <c r="AG103" s="22"/>
      <c r="AH103" s="22"/>
      <c r="AI103" s="22"/>
      <c r="AJ103" s="22"/>
      <c r="AK103" s="22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25"/>
      <c r="BT103" s="25"/>
      <c r="BU103" s="25"/>
      <c r="BV103" s="25"/>
      <c r="BW103" s="25"/>
      <c r="BX103" s="25"/>
      <c r="BY103" s="25"/>
      <c r="BZ103" s="25"/>
    </row>
    <row r="104" spans="1:78" s="12" customFormat="1" ht="18" customHeight="1" x14ac:dyDescent="0.25">
      <c r="A104" s="14" t="s">
        <v>111</v>
      </c>
      <c r="B104" s="1">
        <v>42362</v>
      </c>
      <c r="C104" s="15">
        <v>0.29166666666666669</v>
      </c>
      <c r="D104" s="2" t="str">
        <f t="shared" si="9"/>
        <v>giovedì</v>
      </c>
      <c r="E104" s="4" t="s">
        <v>529</v>
      </c>
      <c r="F104" s="2" t="s">
        <v>531</v>
      </c>
      <c r="G104" s="2"/>
      <c r="H104" s="2"/>
      <c r="I104" s="2"/>
      <c r="J104" s="2" t="s">
        <v>532</v>
      </c>
      <c r="K104" s="2" t="s">
        <v>533</v>
      </c>
      <c r="L104" s="2"/>
      <c r="M104" s="2"/>
      <c r="N104" s="49">
        <v>44.7</v>
      </c>
      <c r="O104" s="3">
        <v>5.0000000000000001E-3</v>
      </c>
      <c r="P104" s="4">
        <v>-44.7</v>
      </c>
      <c r="Q104" s="4">
        <v>-44.7</v>
      </c>
      <c r="R104" s="2">
        <f t="shared" si="10"/>
        <v>-89.4</v>
      </c>
      <c r="S104" s="9">
        <f t="shared" si="11"/>
        <v>-143.26720893444056</v>
      </c>
      <c r="T104" s="8">
        <f t="shared" si="12"/>
        <v>14183.453684509614</v>
      </c>
      <c r="U104">
        <f t="shared" si="16"/>
        <v>-89.4</v>
      </c>
      <c r="V104" s="19">
        <f>IF(T104="","",T104/MAX($T$4:T104)-1)</f>
        <v>-1.4245576923077041E-2</v>
      </c>
      <c r="W104">
        <f t="shared" si="15"/>
        <v>-143.26720893444056</v>
      </c>
      <c r="X104">
        <f t="shared" si="14"/>
        <v>0</v>
      </c>
      <c r="Y104">
        <f t="shared" si="13"/>
        <v>-143.26720893444056</v>
      </c>
      <c r="Z104" s="26"/>
      <c r="AA104" s="27"/>
      <c r="AB104" s="27"/>
      <c r="AC104" s="27"/>
      <c r="AD104" s="27"/>
      <c r="AE104" s="27"/>
      <c r="AF104" s="28"/>
      <c r="AG104" s="22"/>
      <c r="AH104" s="22"/>
      <c r="AI104" s="22"/>
      <c r="AJ104" s="22"/>
      <c r="AK104" s="22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25"/>
      <c r="BT104" s="25"/>
      <c r="BU104" s="25"/>
      <c r="BV104" s="25"/>
      <c r="BW104" s="25"/>
      <c r="BX104" s="25"/>
      <c r="BY104" s="25"/>
      <c r="BZ104" s="25"/>
    </row>
    <row r="105" spans="1:78" s="12" customFormat="1" ht="18" customHeight="1" x14ac:dyDescent="0.25">
      <c r="A105" s="14" t="s">
        <v>112</v>
      </c>
      <c r="B105" s="1">
        <v>42367</v>
      </c>
      <c r="C105" s="15">
        <v>0.54166666666666663</v>
      </c>
      <c r="D105" s="2" t="str">
        <f t="shared" si="9"/>
        <v>martedì</v>
      </c>
      <c r="E105" s="2" t="s">
        <v>529</v>
      </c>
      <c r="F105" s="2" t="s">
        <v>531</v>
      </c>
      <c r="G105" s="2"/>
      <c r="H105" s="37"/>
      <c r="I105" s="2"/>
      <c r="J105" s="2" t="s">
        <v>537</v>
      </c>
      <c r="K105" s="2" t="s">
        <v>533</v>
      </c>
      <c r="L105" s="2"/>
      <c r="M105" s="2"/>
      <c r="N105" s="48">
        <v>67.599999999999994</v>
      </c>
      <c r="O105" s="3">
        <v>5.0000000000000001E-3</v>
      </c>
      <c r="P105" s="2">
        <v>89.4</v>
      </c>
      <c r="Q105" s="2">
        <v>148.19999999999999</v>
      </c>
      <c r="R105" s="2">
        <f t="shared" si="10"/>
        <v>237.6</v>
      </c>
      <c r="S105" s="9">
        <f t="shared" si="11"/>
        <v>249.2595114970033</v>
      </c>
      <c r="T105" s="8">
        <f t="shared" si="12"/>
        <v>14432.713196006616</v>
      </c>
      <c r="U105">
        <f t="shared" si="16"/>
        <v>0</v>
      </c>
      <c r="V105" s="19">
        <f>IF(T105="","",T105/MAX($T$4:T105)-1)</f>
        <v>0</v>
      </c>
      <c r="W105">
        <f t="shared" si="15"/>
        <v>0</v>
      </c>
      <c r="X105">
        <f t="shared" si="14"/>
        <v>249.2595114970033</v>
      </c>
      <c r="Y105">
        <f t="shared" si="13"/>
        <v>0</v>
      </c>
      <c r="Z105" s="26"/>
      <c r="AA105" s="27"/>
      <c r="AB105" s="27"/>
      <c r="AC105" s="27"/>
      <c r="AD105" s="27"/>
      <c r="AE105" s="27"/>
      <c r="AF105" s="28"/>
      <c r="AG105" s="22"/>
      <c r="AH105" s="22"/>
      <c r="AI105" s="22"/>
      <c r="AJ105" s="22"/>
      <c r="AK105" s="22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25"/>
      <c r="BT105" s="25"/>
      <c r="BU105" s="25"/>
      <c r="BV105" s="25"/>
      <c r="BW105" s="25"/>
      <c r="BX105" s="25"/>
      <c r="BY105" s="25"/>
      <c r="BZ105" s="25"/>
    </row>
    <row r="106" spans="1:78" s="12" customFormat="1" ht="18" customHeight="1" x14ac:dyDescent="0.25">
      <c r="A106" s="14" t="s">
        <v>113</v>
      </c>
      <c r="B106" s="1">
        <v>42373</v>
      </c>
      <c r="C106" s="15">
        <v>0.375</v>
      </c>
      <c r="D106" s="2" t="str">
        <f t="shared" si="9"/>
        <v>lunedì</v>
      </c>
      <c r="E106" s="2" t="s">
        <v>529</v>
      </c>
      <c r="F106" s="2" t="s">
        <v>534</v>
      </c>
      <c r="G106" s="2"/>
      <c r="H106" s="2"/>
      <c r="I106" s="2"/>
      <c r="J106" s="2" t="s">
        <v>537</v>
      </c>
      <c r="K106" s="2" t="s">
        <v>533</v>
      </c>
      <c r="L106" s="2"/>
      <c r="M106" s="2"/>
      <c r="N106" s="48">
        <v>88.4</v>
      </c>
      <c r="O106" s="3">
        <v>0.01</v>
      </c>
      <c r="P106" s="2">
        <v>0</v>
      </c>
      <c r="Q106" s="2">
        <v>133</v>
      </c>
      <c r="R106" s="2">
        <f t="shared" si="10"/>
        <v>133</v>
      </c>
      <c r="S106" s="9">
        <f t="shared" si="11"/>
        <v>217.14376188561991</v>
      </c>
      <c r="T106" s="8">
        <f t="shared" si="12"/>
        <v>14649.856957892236</v>
      </c>
      <c r="U106">
        <f t="shared" si="16"/>
        <v>0</v>
      </c>
      <c r="V106" s="19">
        <f>IF(T106="","",T106/MAX($T$4:T106)-1)</f>
        <v>0</v>
      </c>
      <c r="W106">
        <f t="shared" si="15"/>
        <v>0</v>
      </c>
      <c r="X106">
        <f t="shared" si="14"/>
        <v>217.14376188561991</v>
      </c>
      <c r="Y106">
        <f t="shared" si="13"/>
        <v>0</v>
      </c>
      <c r="Z106" s="26"/>
      <c r="AA106" s="27"/>
      <c r="AB106" s="27"/>
      <c r="AC106" s="27"/>
      <c r="AD106" s="27"/>
      <c r="AE106" s="27"/>
      <c r="AF106" s="28"/>
      <c r="AG106" s="22"/>
      <c r="AH106" s="22"/>
      <c r="AI106" s="22"/>
      <c r="AJ106" s="22"/>
      <c r="AK106" s="22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25"/>
      <c r="BT106" s="25"/>
      <c r="BU106" s="25"/>
      <c r="BV106" s="25"/>
      <c r="BW106" s="25"/>
      <c r="BX106" s="25"/>
      <c r="BY106" s="25"/>
      <c r="BZ106" s="25"/>
    </row>
    <row r="107" spans="1:78" s="12" customFormat="1" ht="18" customHeight="1" x14ac:dyDescent="0.25">
      <c r="A107" s="14" t="s">
        <v>114</v>
      </c>
      <c r="B107" s="1">
        <v>42376</v>
      </c>
      <c r="C107" s="15">
        <v>0.79166666666666663</v>
      </c>
      <c r="D107" s="2" t="str">
        <f t="shared" si="9"/>
        <v>giovedì</v>
      </c>
      <c r="E107" s="2" t="s">
        <v>523</v>
      </c>
      <c r="F107" s="2" t="s">
        <v>534</v>
      </c>
      <c r="G107" s="2"/>
      <c r="H107" s="2"/>
      <c r="I107" s="2"/>
      <c r="J107" s="2" t="s">
        <v>539</v>
      </c>
      <c r="K107" s="2" t="s">
        <v>533</v>
      </c>
      <c r="L107" s="2"/>
      <c r="M107" s="2"/>
      <c r="N107" s="48">
        <v>60.6</v>
      </c>
      <c r="O107" s="3">
        <v>0.01</v>
      </c>
      <c r="P107" s="2">
        <v>80.2</v>
      </c>
      <c r="Q107" s="2">
        <v>0</v>
      </c>
      <c r="R107" s="2">
        <f t="shared" si="10"/>
        <v>80.2</v>
      </c>
      <c r="S107" s="9">
        <f t="shared" si="11"/>
        <v>193.88094521830979</v>
      </c>
      <c r="T107" s="8">
        <f t="shared" si="12"/>
        <v>14843.737903110547</v>
      </c>
      <c r="U107">
        <f t="shared" si="16"/>
        <v>0</v>
      </c>
      <c r="V107" s="19">
        <f>IF(T107="","",T107/MAX($T$4:T107)-1)</f>
        <v>0</v>
      </c>
      <c r="W107">
        <f t="shared" si="15"/>
        <v>0</v>
      </c>
      <c r="X107">
        <f t="shared" si="14"/>
        <v>193.88094521830979</v>
      </c>
      <c r="Y107">
        <f t="shared" si="13"/>
        <v>0</v>
      </c>
      <c r="Z107" s="26"/>
      <c r="AA107" s="27"/>
      <c r="AB107" s="27"/>
      <c r="AC107" s="27"/>
      <c r="AD107" s="27"/>
      <c r="AE107" s="27"/>
      <c r="AF107" s="28"/>
      <c r="AG107" s="22"/>
      <c r="AH107" s="22"/>
      <c r="AI107" s="22"/>
      <c r="AJ107" s="22"/>
      <c r="AK107" s="22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25"/>
      <c r="BT107" s="25"/>
      <c r="BU107" s="25"/>
      <c r="BV107" s="25"/>
      <c r="BW107" s="25"/>
      <c r="BX107" s="25"/>
      <c r="BY107" s="25"/>
      <c r="BZ107" s="25"/>
    </row>
    <row r="108" spans="1:78" s="12" customFormat="1" ht="18" customHeight="1" x14ac:dyDescent="0.25">
      <c r="A108" s="14" t="s">
        <v>115</v>
      </c>
      <c r="B108" s="1">
        <v>42377</v>
      </c>
      <c r="C108" s="15">
        <v>8.3333333333333329E-2</v>
      </c>
      <c r="D108" s="2" t="str">
        <f t="shared" si="9"/>
        <v>venerdì</v>
      </c>
      <c r="E108" s="2" t="s">
        <v>529</v>
      </c>
      <c r="F108" s="2" t="s">
        <v>535</v>
      </c>
      <c r="G108" s="2"/>
      <c r="H108" s="2"/>
      <c r="I108" s="2"/>
      <c r="J108" s="2" t="s">
        <v>532</v>
      </c>
      <c r="K108" s="2" t="s">
        <v>533</v>
      </c>
      <c r="L108" s="2"/>
      <c r="M108" s="2"/>
      <c r="N108" s="48">
        <v>21.7</v>
      </c>
      <c r="O108" s="3">
        <v>5.0000000000000001E-3</v>
      </c>
      <c r="P108" s="2">
        <v>-21.7</v>
      </c>
      <c r="Q108" s="2">
        <v>-21.7</v>
      </c>
      <c r="R108" s="2">
        <f t="shared" si="10"/>
        <v>-43.4</v>
      </c>
      <c r="S108" s="9">
        <f t="shared" si="11"/>
        <v>-148.43737903110548</v>
      </c>
      <c r="T108" s="8">
        <f t="shared" si="12"/>
        <v>14695.300524079441</v>
      </c>
      <c r="U108">
        <f t="shared" si="16"/>
        <v>-43.4</v>
      </c>
      <c r="V108" s="19">
        <f>IF(T108="","",T108/MAX($T$4:T108)-1)</f>
        <v>-1.0000000000000009E-2</v>
      </c>
      <c r="W108">
        <f t="shared" si="15"/>
        <v>-148.43737903110548</v>
      </c>
      <c r="X108">
        <f t="shared" si="14"/>
        <v>0</v>
      </c>
      <c r="Y108">
        <f t="shared" si="13"/>
        <v>-148.43737903110548</v>
      </c>
      <c r="Z108" s="26"/>
      <c r="AA108" s="27"/>
      <c r="AB108" s="27"/>
      <c r="AC108" s="27"/>
      <c r="AD108" s="27"/>
      <c r="AE108" s="27"/>
      <c r="AF108" s="28"/>
      <c r="AG108" s="22"/>
      <c r="AH108" s="22"/>
      <c r="AI108" s="22"/>
      <c r="AJ108" s="22"/>
      <c r="AK108" s="22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25"/>
      <c r="BT108" s="25"/>
      <c r="BU108" s="25"/>
      <c r="BV108" s="25"/>
      <c r="BW108" s="25"/>
      <c r="BX108" s="25"/>
      <c r="BY108" s="25"/>
      <c r="BZ108" s="25"/>
    </row>
    <row r="109" spans="1:78" s="12" customFormat="1" ht="18" customHeight="1" x14ac:dyDescent="0.25">
      <c r="A109" s="14" t="s">
        <v>116</v>
      </c>
      <c r="B109" s="1">
        <v>42384</v>
      </c>
      <c r="C109" s="15">
        <v>0.58333333333333337</v>
      </c>
      <c r="D109" s="2" t="str">
        <f t="shared" si="9"/>
        <v>venerdì</v>
      </c>
      <c r="E109" s="2" t="s">
        <v>523</v>
      </c>
      <c r="F109" s="2" t="s">
        <v>535</v>
      </c>
      <c r="G109" s="2"/>
      <c r="H109" s="2"/>
      <c r="I109" s="2"/>
      <c r="J109" s="2" t="s">
        <v>539</v>
      </c>
      <c r="K109" s="2" t="s">
        <v>533</v>
      </c>
      <c r="L109" s="2"/>
      <c r="M109" s="2"/>
      <c r="N109" s="48">
        <v>35.5</v>
      </c>
      <c r="O109" s="3">
        <v>5.0000000000000001E-3</v>
      </c>
      <c r="P109" s="2">
        <v>30.9</v>
      </c>
      <c r="Q109" s="2">
        <v>66.099999999999994</v>
      </c>
      <c r="R109" s="2">
        <f t="shared" si="10"/>
        <v>97</v>
      </c>
      <c r="S109" s="9">
        <f t="shared" si="11"/>
        <v>200.76678180784589</v>
      </c>
      <c r="T109" s="8">
        <f t="shared" si="12"/>
        <v>14896.067305887287</v>
      </c>
      <c r="U109">
        <f t="shared" si="16"/>
        <v>0</v>
      </c>
      <c r="V109" s="19">
        <f>IF(T109="","",T109/MAX($T$4:T109)-1)</f>
        <v>0</v>
      </c>
      <c r="W109">
        <f t="shared" si="15"/>
        <v>0</v>
      </c>
      <c r="X109">
        <f t="shared" si="14"/>
        <v>200.76678180784589</v>
      </c>
      <c r="Y109">
        <f t="shared" si="13"/>
        <v>0</v>
      </c>
      <c r="Z109" s="26"/>
      <c r="AA109" s="27"/>
      <c r="AB109" s="27"/>
      <c r="AC109" s="27"/>
      <c r="AD109" s="27"/>
      <c r="AE109" s="27"/>
      <c r="AF109" s="28"/>
      <c r="AG109" s="22"/>
      <c r="AH109" s="22"/>
      <c r="AI109" s="22"/>
      <c r="AJ109" s="22"/>
      <c r="AK109" s="22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25"/>
      <c r="BT109" s="25"/>
      <c r="BU109" s="25"/>
      <c r="BV109" s="25"/>
      <c r="BW109" s="25"/>
      <c r="BX109" s="25"/>
      <c r="BY109" s="25"/>
      <c r="BZ109" s="25"/>
    </row>
    <row r="110" spans="1:78" s="12" customFormat="1" ht="18" customHeight="1" x14ac:dyDescent="0.25">
      <c r="A110" s="14" t="s">
        <v>117</v>
      </c>
      <c r="B110" s="1">
        <v>42387</v>
      </c>
      <c r="C110" s="15">
        <v>0.16666666666666666</v>
      </c>
      <c r="D110" s="2" t="str">
        <f t="shared" si="9"/>
        <v>lunedì</v>
      </c>
      <c r="E110" s="2" t="s">
        <v>523</v>
      </c>
      <c r="F110" s="2" t="s">
        <v>535</v>
      </c>
      <c r="G110" s="2"/>
      <c r="H110" s="2"/>
      <c r="I110" s="2"/>
      <c r="J110" s="2" t="s">
        <v>537</v>
      </c>
      <c r="K110" s="2" t="s">
        <v>536</v>
      </c>
      <c r="L110" s="2"/>
      <c r="M110" s="2"/>
      <c r="N110" s="48">
        <v>55.7</v>
      </c>
      <c r="O110" s="3">
        <v>5.0000000000000001E-3</v>
      </c>
      <c r="P110" s="2">
        <v>49</v>
      </c>
      <c r="Q110" s="2">
        <v>0</v>
      </c>
      <c r="R110" s="2">
        <f t="shared" si="10"/>
        <v>49</v>
      </c>
      <c r="S110" s="9">
        <f t="shared" si="11"/>
        <v>65.521301435231337</v>
      </c>
      <c r="T110" s="8">
        <f t="shared" si="12"/>
        <v>14961.588607322519</v>
      </c>
      <c r="U110">
        <f t="shared" si="16"/>
        <v>0</v>
      </c>
      <c r="V110" s="19">
        <f>IF(T110="","",T110/MAX($T$4:T110)-1)</f>
        <v>0</v>
      </c>
      <c r="W110">
        <f t="shared" si="15"/>
        <v>0</v>
      </c>
      <c r="X110">
        <f t="shared" si="14"/>
        <v>65.521301435231337</v>
      </c>
      <c r="Y110">
        <f t="shared" si="13"/>
        <v>0</v>
      </c>
      <c r="Z110" s="26"/>
      <c r="AA110" s="27"/>
      <c r="AB110" s="27"/>
      <c r="AC110" s="27"/>
      <c r="AD110" s="27"/>
      <c r="AE110" s="27"/>
      <c r="AF110" s="28"/>
      <c r="AG110" s="22"/>
      <c r="AH110" s="22"/>
      <c r="AI110" s="22"/>
      <c r="AJ110" s="22"/>
      <c r="AK110" s="22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25"/>
      <c r="BT110" s="25"/>
      <c r="BU110" s="25"/>
      <c r="BV110" s="25"/>
      <c r="BW110" s="25"/>
      <c r="BX110" s="25"/>
      <c r="BY110" s="25"/>
      <c r="BZ110" s="25"/>
    </row>
    <row r="111" spans="1:78" s="12" customFormat="1" ht="18" customHeight="1" x14ac:dyDescent="0.25">
      <c r="A111" s="14" t="s">
        <v>118</v>
      </c>
      <c r="B111" s="1">
        <v>42389</v>
      </c>
      <c r="C111" s="15">
        <v>0.54166666666666663</v>
      </c>
      <c r="D111" s="2" t="str">
        <f t="shared" si="9"/>
        <v>mercoledì</v>
      </c>
      <c r="E111" s="2" t="s">
        <v>529</v>
      </c>
      <c r="F111" s="2" t="s">
        <v>534</v>
      </c>
      <c r="G111" s="2"/>
      <c r="H111" s="2"/>
      <c r="I111" s="2"/>
      <c r="J111" s="2" t="s">
        <v>542</v>
      </c>
      <c r="K111" s="2" t="s">
        <v>533</v>
      </c>
      <c r="L111" s="2"/>
      <c r="M111" s="2"/>
      <c r="N111" s="48">
        <v>13.7</v>
      </c>
      <c r="O111" s="3">
        <v>0.01</v>
      </c>
      <c r="P111" s="2">
        <v>-13.7</v>
      </c>
      <c r="Q111" s="2">
        <v>0</v>
      </c>
      <c r="R111" s="2">
        <f t="shared" si="10"/>
        <v>-13.7</v>
      </c>
      <c r="S111" s="9">
        <f t="shared" si="11"/>
        <v>-149.6158860732252</v>
      </c>
      <c r="T111" s="8">
        <f t="shared" si="12"/>
        <v>14811.972721249294</v>
      </c>
      <c r="U111">
        <f t="shared" si="16"/>
        <v>-13.7</v>
      </c>
      <c r="V111" s="19">
        <f>IF(T111="","",T111/MAX($T$4:T111)-1)</f>
        <v>-1.0000000000000009E-2</v>
      </c>
      <c r="W111">
        <f t="shared" si="15"/>
        <v>-149.6158860732252</v>
      </c>
      <c r="X111">
        <f t="shared" si="14"/>
        <v>0</v>
      </c>
      <c r="Y111">
        <f t="shared" si="13"/>
        <v>-149.6158860732252</v>
      </c>
      <c r="Z111" s="26"/>
      <c r="AA111" s="27"/>
      <c r="AB111" s="27"/>
      <c r="AC111" s="27"/>
      <c r="AD111" s="27"/>
      <c r="AE111" s="27"/>
      <c r="AF111" s="28"/>
      <c r="AG111" s="22"/>
      <c r="AH111" s="22"/>
      <c r="AI111" s="22"/>
      <c r="AJ111" s="22"/>
      <c r="AK111" s="22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25"/>
      <c r="BT111" s="25"/>
      <c r="BU111" s="25"/>
      <c r="BV111" s="25"/>
      <c r="BW111" s="25"/>
      <c r="BX111" s="25"/>
      <c r="BY111" s="25"/>
      <c r="BZ111" s="25"/>
    </row>
    <row r="112" spans="1:78" s="12" customFormat="1" ht="18" customHeight="1" x14ac:dyDescent="0.25">
      <c r="A112" s="14" t="s">
        <v>119</v>
      </c>
      <c r="B112" s="1">
        <v>42390</v>
      </c>
      <c r="C112" s="15">
        <v>0.70833333333333337</v>
      </c>
      <c r="D112" s="2" t="str">
        <f t="shared" si="9"/>
        <v>giovedì</v>
      </c>
      <c r="E112" s="2" t="s">
        <v>529</v>
      </c>
      <c r="F112" s="2" t="s">
        <v>535</v>
      </c>
      <c r="G112" s="2"/>
      <c r="H112" s="2"/>
      <c r="I112" s="2"/>
      <c r="J112" s="2" t="s">
        <v>532</v>
      </c>
      <c r="K112" s="2" t="s">
        <v>533</v>
      </c>
      <c r="L112" s="2"/>
      <c r="M112" s="2"/>
      <c r="N112" s="48">
        <v>34</v>
      </c>
      <c r="O112" s="3">
        <v>5.0000000000000001E-3</v>
      </c>
      <c r="P112" s="2">
        <v>-34</v>
      </c>
      <c r="Q112" s="2">
        <v>-34</v>
      </c>
      <c r="R112" s="2">
        <f t="shared" si="10"/>
        <v>-68</v>
      </c>
      <c r="S112" s="9">
        <f t="shared" si="11"/>
        <v>-148.11972721249293</v>
      </c>
      <c r="T112" s="8">
        <f t="shared" si="12"/>
        <v>14663.852994036801</v>
      </c>
      <c r="U112">
        <f t="shared" si="16"/>
        <v>-81.7</v>
      </c>
      <c r="V112" s="19">
        <f>IF(T112="","",T112/MAX($T$4:T112)-1)</f>
        <v>-1.9900000000000029E-2</v>
      </c>
      <c r="W112">
        <f t="shared" si="15"/>
        <v>-297.73561328571816</v>
      </c>
      <c r="X112">
        <f t="shared" si="14"/>
        <v>0</v>
      </c>
      <c r="Y112">
        <f t="shared" si="13"/>
        <v>-148.11972721249293</v>
      </c>
      <c r="Z112" s="26"/>
      <c r="AA112" s="27"/>
      <c r="AB112" s="27"/>
      <c r="AC112" s="27"/>
      <c r="AD112" s="27"/>
      <c r="AE112" s="27"/>
      <c r="AF112" s="28"/>
      <c r="AG112" s="22"/>
      <c r="AH112" s="22"/>
      <c r="AI112" s="22"/>
      <c r="AJ112" s="22"/>
      <c r="AK112" s="22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25"/>
      <c r="BT112" s="25"/>
      <c r="BU112" s="25"/>
      <c r="BV112" s="25"/>
      <c r="BW112" s="25"/>
      <c r="BX112" s="25"/>
      <c r="BY112" s="25"/>
      <c r="BZ112" s="25"/>
    </row>
    <row r="113" spans="1:78" s="12" customFormat="1" ht="18" customHeight="1" x14ac:dyDescent="0.25">
      <c r="A113" s="14" t="s">
        <v>120</v>
      </c>
      <c r="B113" s="1">
        <v>42397</v>
      </c>
      <c r="C113" s="15">
        <v>0.625</v>
      </c>
      <c r="D113" s="2" t="str">
        <f t="shared" si="9"/>
        <v>giovedì</v>
      </c>
      <c r="E113" s="2" t="s">
        <v>523</v>
      </c>
      <c r="F113" s="2" t="s">
        <v>534</v>
      </c>
      <c r="G113" s="2"/>
      <c r="H113" s="2"/>
      <c r="I113" s="2"/>
      <c r="J113" s="2" t="s">
        <v>542</v>
      </c>
      <c r="K113" s="2" t="s">
        <v>533</v>
      </c>
      <c r="L113" s="2"/>
      <c r="M113" s="2"/>
      <c r="N113" s="48">
        <v>4.7300000000000004</v>
      </c>
      <c r="O113" s="3">
        <v>0.01</v>
      </c>
      <c r="P113" s="2">
        <v>7.9</v>
      </c>
      <c r="Q113" s="2">
        <v>0</v>
      </c>
      <c r="R113" s="2">
        <f t="shared" si="10"/>
        <v>7.9</v>
      </c>
      <c r="S113" s="9">
        <f t="shared" si="11"/>
        <v>244.91424662344761</v>
      </c>
      <c r="T113" s="8">
        <f t="shared" si="12"/>
        <v>14908.767240660249</v>
      </c>
      <c r="U113">
        <f t="shared" si="16"/>
        <v>0</v>
      </c>
      <c r="V113" s="19">
        <f>IF(T113="","",T113/MAX($T$4:T113)-1)</f>
        <v>-3.5304651162790801E-3</v>
      </c>
      <c r="W113">
        <f t="shared" si="15"/>
        <v>0</v>
      </c>
      <c r="X113">
        <f t="shared" si="14"/>
        <v>244.91424662344761</v>
      </c>
      <c r="Y113">
        <f t="shared" si="13"/>
        <v>0</v>
      </c>
      <c r="Z113" s="26"/>
      <c r="AA113" s="27"/>
      <c r="AB113" s="27"/>
      <c r="AC113" s="27"/>
      <c r="AD113" s="27"/>
      <c r="AE113" s="27"/>
      <c r="AF113" s="28"/>
      <c r="AG113" s="22"/>
      <c r="AH113" s="22"/>
      <c r="AI113" s="22"/>
      <c r="AJ113" s="22"/>
      <c r="AK113" s="22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25"/>
      <c r="BT113" s="25"/>
      <c r="BU113" s="25"/>
      <c r="BV113" s="25"/>
      <c r="BW113" s="25"/>
      <c r="BX113" s="25"/>
      <c r="BY113" s="25"/>
      <c r="BZ113" s="25"/>
    </row>
    <row r="114" spans="1:78" s="12" customFormat="1" ht="18" customHeight="1" x14ac:dyDescent="0.25">
      <c r="A114" s="14" t="s">
        <v>121</v>
      </c>
      <c r="B114" s="1">
        <v>42403</v>
      </c>
      <c r="C114" s="15">
        <v>0.66666666666666663</v>
      </c>
      <c r="D114" s="2" t="str">
        <f t="shared" si="9"/>
        <v>mercoledì</v>
      </c>
      <c r="E114" s="2" t="s">
        <v>523</v>
      </c>
      <c r="F114" s="2" t="s">
        <v>531</v>
      </c>
      <c r="G114" s="2"/>
      <c r="H114" s="2"/>
      <c r="I114" s="2"/>
      <c r="J114" s="2" t="s">
        <v>538</v>
      </c>
      <c r="K114" s="2" t="s">
        <v>533</v>
      </c>
      <c r="L114" s="2"/>
      <c r="M114" s="2"/>
      <c r="N114" s="48">
        <v>91.3</v>
      </c>
      <c r="O114" s="3">
        <v>5.0000000000000001E-3</v>
      </c>
      <c r="P114" s="2">
        <v>-91.3</v>
      </c>
      <c r="Q114" s="2">
        <v>-91.3</v>
      </c>
      <c r="R114" s="2">
        <f t="shared" si="10"/>
        <v>-182.6</v>
      </c>
      <c r="S114" s="9">
        <f t="shared" si="11"/>
        <v>-149.08767240660248</v>
      </c>
      <c r="T114" s="8">
        <f t="shared" si="12"/>
        <v>14759.679568253647</v>
      </c>
      <c r="U114">
        <f t="shared" si="16"/>
        <v>-182.6</v>
      </c>
      <c r="V114" s="19">
        <f>IF(T114="","",T114/MAX($T$4:T114)-1)</f>
        <v>-1.3495160465116229E-2</v>
      </c>
      <c r="W114">
        <f t="shared" si="15"/>
        <v>-149.08767240660248</v>
      </c>
      <c r="X114">
        <f t="shared" si="14"/>
        <v>0</v>
      </c>
      <c r="Y114">
        <f t="shared" si="13"/>
        <v>-149.08767240660248</v>
      </c>
      <c r="Z114" s="26"/>
      <c r="AA114" s="27"/>
      <c r="AB114" s="27"/>
      <c r="AC114" s="27"/>
      <c r="AD114" s="27"/>
      <c r="AE114" s="27"/>
      <c r="AF114" s="28"/>
      <c r="AG114" s="22"/>
      <c r="AH114" s="22"/>
      <c r="AI114" s="22"/>
      <c r="AJ114" s="22"/>
      <c r="AK114" s="22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25"/>
      <c r="BT114" s="25"/>
      <c r="BU114" s="25"/>
      <c r="BV114" s="25"/>
      <c r="BW114" s="25"/>
      <c r="BX114" s="25"/>
      <c r="BY114" s="25"/>
      <c r="BZ114" s="25"/>
    </row>
    <row r="115" spans="1:78" s="12" customFormat="1" ht="18" customHeight="1" x14ac:dyDescent="0.25">
      <c r="A115" s="14" t="s">
        <v>122</v>
      </c>
      <c r="B115" s="1">
        <v>42403</v>
      </c>
      <c r="C115" s="15">
        <v>4.1666666666666664E-2</v>
      </c>
      <c r="D115" s="2" t="str">
        <f t="shared" si="9"/>
        <v>mercoledì</v>
      </c>
      <c r="E115" s="2" t="s">
        <v>523</v>
      </c>
      <c r="F115" s="2" t="s">
        <v>535</v>
      </c>
      <c r="G115" s="2"/>
      <c r="H115" s="2"/>
      <c r="I115" s="2"/>
      <c r="J115" s="2" t="s">
        <v>532</v>
      </c>
      <c r="K115" s="2" t="s">
        <v>533</v>
      </c>
      <c r="L115" s="2"/>
      <c r="M115" s="2"/>
      <c r="N115" s="48">
        <v>33.6</v>
      </c>
      <c r="O115" s="3">
        <v>5.0000000000000001E-3</v>
      </c>
      <c r="P115" s="2">
        <v>38.9</v>
      </c>
      <c r="Q115" s="2">
        <v>71.7</v>
      </c>
      <c r="R115" s="2">
        <f t="shared" si="10"/>
        <v>110.6</v>
      </c>
      <c r="S115" s="9">
        <f t="shared" si="11"/>
        <v>242.91972622750794</v>
      </c>
      <c r="T115" s="8">
        <f t="shared" si="12"/>
        <v>15002.599294481155</v>
      </c>
      <c r="U115">
        <f t="shared" si="16"/>
        <v>0</v>
      </c>
      <c r="V115" s="19">
        <f>IF(T115="","",T115/MAX($T$4:T115)-1)</f>
        <v>0</v>
      </c>
      <c r="W115">
        <f t="shared" si="15"/>
        <v>0</v>
      </c>
      <c r="X115">
        <f t="shared" si="14"/>
        <v>242.91972622750794</v>
      </c>
      <c r="Y115">
        <f t="shared" si="13"/>
        <v>0</v>
      </c>
      <c r="Z115" s="26"/>
      <c r="AA115" s="27"/>
      <c r="AB115" s="27"/>
      <c r="AC115" s="27"/>
      <c r="AD115" s="27"/>
      <c r="AE115" s="27"/>
      <c r="AF115" s="28"/>
      <c r="AG115" s="22"/>
      <c r="AH115" s="22"/>
      <c r="AI115" s="22"/>
      <c r="AJ115" s="22"/>
      <c r="AK115" s="22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25"/>
      <c r="BT115" s="25"/>
      <c r="BU115" s="25"/>
      <c r="BV115" s="25"/>
      <c r="BW115" s="25"/>
      <c r="BX115" s="25"/>
      <c r="BY115" s="25"/>
      <c r="BZ115" s="25"/>
    </row>
    <row r="116" spans="1:78" s="12" customFormat="1" ht="18" customHeight="1" x14ac:dyDescent="0.25">
      <c r="A116" s="14" t="s">
        <v>123</v>
      </c>
      <c r="B116" s="1">
        <v>42403</v>
      </c>
      <c r="C116" s="15">
        <v>0.625</v>
      </c>
      <c r="D116" s="2" t="str">
        <f t="shared" si="9"/>
        <v>mercoledì</v>
      </c>
      <c r="E116" s="2" t="s">
        <v>529</v>
      </c>
      <c r="F116" s="2" t="s">
        <v>534</v>
      </c>
      <c r="G116" s="2"/>
      <c r="H116" s="2"/>
      <c r="I116" s="2"/>
      <c r="J116" s="2" t="s">
        <v>532</v>
      </c>
      <c r="K116" s="2" t="s">
        <v>533</v>
      </c>
      <c r="L116" s="2"/>
      <c r="M116" s="2"/>
      <c r="N116" s="48">
        <v>43</v>
      </c>
      <c r="O116" s="3">
        <v>0.01</v>
      </c>
      <c r="P116" s="2">
        <v>-43</v>
      </c>
      <c r="Q116" s="2">
        <v>0</v>
      </c>
      <c r="R116" s="2">
        <f t="shared" si="10"/>
        <v>-43</v>
      </c>
      <c r="S116" s="9">
        <f t="shared" si="11"/>
        <v>-150.02599294481155</v>
      </c>
      <c r="T116" s="8">
        <f t="shared" si="12"/>
        <v>14852.573301536344</v>
      </c>
      <c r="U116">
        <f t="shared" si="16"/>
        <v>-43</v>
      </c>
      <c r="V116" s="19">
        <f>IF(T116="","",T116/MAX($T$4:T116)-1)</f>
        <v>-1.0000000000000009E-2</v>
      </c>
      <c r="W116">
        <f t="shared" si="15"/>
        <v>-150.02599294481155</v>
      </c>
      <c r="X116">
        <f t="shared" si="14"/>
        <v>0</v>
      </c>
      <c r="Y116">
        <f t="shared" si="13"/>
        <v>-150.02599294481155</v>
      </c>
      <c r="Z116" s="26"/>
      <c r="AA116" s="27"/>
      <c r="AB116" s="27"/>
      <c r="AC116" s="27"/>
      <c r="AD116" s="27"/>
      <c r="AE116" s="27"/>
      <c r="AF116" s="28"/>
      <c r="AG116" s="22"/>
      <c r="AH116" s="22"/>
      <c r="AI116" s="22"/>
      <c r="AJ116" s="22"/>
      <c r="AK116" s="22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25"/>
      <c r="BT116" s="25"/>
      <c r="BU116" s="25"/>
      <c r="BV116" s="25"/>
      <c r="BW116" s="25"/>
      <c r="BX116" s="25"/>
      <c r="BY116" s="25"/>
      <c r="BZ116" s="25"/>
    </row>
    <row r="117" spans="1:78" s="12" customFormat="1" ht="18" customHeight="1" x14ac:dyDescent="0.25">
      <c r="A117" s="14" t="s">
        <v>124</v>
      </c>
      <c r="B117" s="1">
        <v>42403</v>
      </c>
      <c r="C117" s="15">
        <v>0.54166666666666663</v>
      </c>
      <c r="D117" s="2" t="str">
        <f t="shared" si="9"/>
        <v>mercoledì</v>
      </c>
      <c r="E117" s="2" t="s">
        <v>523</v>
      </c>
      <c r="F117" s="2" t="s">
        <v>534</v>
      </c>
      <c r="G117" s="2"/>
      <c r="H117" s="2"/>
      <c r="I117" s="2"/>
      <c r="J117" s="2" t="s">
        <v>537</v>
      </c>
      <c r="K117" s="2" t="s">
        <v>533</v>
      </c>
      <c r="L117" s="2"/>
      <c r="M117" s="2"/>
      <c r="N117" s="48">
        <v>90.2</v>
      </c>
      <c r="O117" s="3">
        <v>0.01</v>
      </c>
      <c r="P117" s="2">
        <v>0</v>
      </c>
      <c r="Q117" s="2">
        <v>114.9</v>
      </c>
      <c r="R117" s="2">
        <f t="shared" si="10"/>
        <v>114.9</v>
      </c>
      <c r="S117" s="9">
        <f t="shared" si="11"/>
        <v>189.19741378564589</v>
      </c>
      <c r="T117" s="8">
        <f t="shared" si="12"/>
        <v>15041.770715321989</v>
      </c>
      <c r="U117">
        <f t="shared" si="16"/>
        <v>0</v>
      </c>
      <c r="V117" s="19">
        <f>IF(T117="","",T117/MAX($T$4:T117)-1)</f>
        <v>0</v>
      </c>
      <c r="W117">
        <f t="shared" si="15"/>
        <v>0</v>
      </c>
      <c r="X117">
        <f t="shared" si="14"/>
        <v>189.19741378564589</v>
      </c>
      <c r="Y117">
        <f t="shared" si="13"/>
        <v>0</v>
      </c>
      <c r="Z117" s="26"/>
      <c r="AA117" s="27"/>
      <c r="AB117" s="27"/>
      <c r="AC117" s="27"/>
      <c r="AD117" s="27"/>
      <c r="AE117" s="27"/>
      <c r="AF117" s="28"/>
      <c r="AG117" s="22"/>
      <c r="AH117" s="22"/>
      <c r="AI117" s="22"/>
      <c r="AJ117" s="22"/>
      <c r="AK117" s="22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25"/>
      <c r="BT117" s="25"/>
      <c r="BU117" s="25"/>
      <c r="BV117" s="25"/>
      <c r="BW117" s="25"/>
      <c r="BX117" s="25"/>
      <c r="BY117" s="25"/>
      <c r="BZ117" s="25"/>
    </row>
    <row r="118" spans="1:78" s="12" customFormat="1" ht="18" customHeight="1" x14ac:dyDescent="0.25">
      <c r="A118" s="14" t="s">
        <v>125</v>
      </c>
      <c r="B118" s="1">
        <v>42403</v>
      </c>
      <c r="C118" s="15">
        <v>0.625</v>
      </c>
      <c r="D118" s="2" t="str">
        <f t="shared" si="9"/>
        <v>mercoledì</v>
      </c>
      <c r="E118" s="2" t="s">
        <v>523</v>
      </c>
      <c r="F118" s="2" t="s">
        <v>535</v>
      </c>
      <c r="G118" s="2"/>
      <c r="H118" s="2"/>
      <c r="I118" s="2"/>
      <c r="J118" s="2" t="s">
        <v>539</v>
      </c>
      <c r="K118" s="2" t="s">
        <v>533</v>
      </c>
      <c r="L118" s="2"/>
      <c r="M118" s="2"/>
      <c r="N118" s="48">
        <v>37.799999999999997</v>
      </c>
      <c r="O118" s="3">
        <v>5.0000000000000001E-3</v>
      </c>
      <c r="P118" s="2">
        <v>-37.799999999999997</v>
      </c>
      <c r="Q118" s="2">
        <v>-37.799999999999997</v>
      </c>
      <c r="R118" s="2">
        <f t="shared" si="10"/>
        <v>-75.599999999999994</v>
      </c>
      <c r="S118" s="9">
        <f t="shared" si="11"/>
        <v>-150.41770715321988</v>
      </c>
      <c r="T118" s="8">
        <f t="shared" si="12"/>
        <v>14891.35300816877</v>
      </c>
      <c r="U118">
        <f t="shared" si="16"/>
        <v>-75.599999999999994</v>
      </c>
      <c r="V118" s="19">
        <f>IF(T118="","",T118/MAX($T$4:T118)-1)</f>
        <v>-1.0000000000000009E-2</v>
      </c>
      <c r="W118">
        <f t="shared" si="15"/>
        <v>-150.41770715321988</v>
      </c>
      <c r="X118">
        <f t="shared" si="14"/>
        <v>0</v>
      </c>
      <c r="Y118">
        <f t="shared" si="13"/>
        <v>-150.41770715321988</v>
      </c>
      <c r="Z118" s="26"/>
      <c r="AA118" s="27"/>
      <c r="AB118" s="27"/>
      <c r="AC118" s="27"/>
      <c r="AD118" s="27"/>
      <c r="AE118" s="27"/>
      <c r="AF118" s="28"/>
      <c r="AG118" s="22"/>
      <c r="AH118" s="22"/>
      <c r="AI118" s="22"/>
      <c r="AJ118" s="22"/>
      <c r="AK118" s="22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25"/>
      <c r="BT118" s="25"/>
      <c r="BU118" s="25"/>
      <c r="BV118" s="25"/>
      <c r="BW118" s="25"/>
      <c r="BX118" s="25"/>
      <c r="BY118" s="25"/>
      <c r="BZ118" s="25"/>
    </row>
    <row r="119" spans="1:78" s="12" customFormat="1" ht="18" customHeight="1" x14ac:dyDescent="0.25">
      <c r="A119" s="14" t="s">
        <v>126</v>
      </c>
      <c r="B119" s="1">
        <v>42403</v>
      </c>
      <c r="C119" s="15">
        <v>0.79166666666666663</v>
      </c>
      <c r="D119" s="2" t="str">
        <f t="shared" si="9"/>
        <v>mercoledì</v>
      </c>
      <c r="E119" s="2" t="s">
        <v>523</v>
      </c>
      <c r="F119" s="2" t="s">
        <v>534</v>
      </c>
      <c r="G119" s="2"/>
      <c r="H119" s="2"/>
      <c r="I119" s="2"/>
      <c r="J119" s="2" t="s">
        <v>539</v>
      </c>
      <c r="K119" s="2" t="s">
        <v>540</v>
      </c>
      <c r="L119" s="2"/>
      <c r="M119" s="2"/>
      <c r="N119" s="48">
        <v>84.1</v>
      </c>
      <c r="O119" s="3">
        <v>0.01</v>
      </c>
      <c r="P119" s="2">
        <v>-84.1</v>
      </c>
      <c r="Q119" s="2">
        <v>0</v>
      </c>
      <c r="R119" s="2">
        <f t="shared" si="10"/>
        <v>-84.1</v>
      </c>
      <c r="S119" s="9">
        <f t="shared" si="11"/>
        <v>-148.9135300816877</v>
      </c>
      <c r="T119" s="8">
        <f t="shared" si="12"/>
        <v>14742.439478087083</v>
      </c>
      <c r="U119">
        <f t="shared" si="16"/>
        <v>-159.69999999999999</v>
      </c>
      <c r="V119" s="19">
        <f>IF(T119="","",T119/MAX($T$4:T119)-1)</f>
        <v>-1.9899999999999918E-2</v>
      </c>
      <c r="W119">
        <f t="shared" si="15"/>
        <v>-299.33123723490758</v>
      </c>
      <c r="X119">
        <f t="shared" si="14"/>
        <v>0</v>
      </c>
      <c r="Y119">
        <f t="shared" si="13"/>
        <v>-148.9135300816877</v>
      </c>
      <c r="Z119" s="26"/>
      <c r="AA119" s="27"/>
      <c r="AB119" s="27"/>
      <c r="AC119" s="27"/>
      <c r="AD119" s="27"/>
      <c r="AE119" s="27"/>
      <c r="AF119" s="28"/>
      <c r="AG119" s="22"/>
      <c r="AH119" s="22"/>
      <c r="AI119" s="22"/>
      <c r="AJ119" s="22"/>
      <c r="AK119" s="22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25"/>
      <c r="BT119" s="25"/>
      <c r="BU119" s="25"/>
      <c r="BV119" s="25"/>
      <c r="BW119" s="25"/>
      <c r="BX119" s="25"/>
      <c r="BY119" s="25"/>
      <c r="BZ119" s="25"/>
    </row>
    <row r="120" spans="1:78" s="12" customFormat="1" ht="18" customHeight="1" x14ac:dyDescent="0.25">
      <c r="A120" s="14" t="s">
        <v>135</v>
      </c>
      <c r="B120" s="1">
        <v>42405</v>
      </c>
      <c r="C120" s="15">
        <v>0.45833333333333331</v>
      </c>
      <c r="D120" s="2" t="str">
        <f t="shared" si="9"/>
        <v>venerdì</v>
      </c>
      <c r="E120" s="2" t="s">
        <v>529</v>
      </c>
      <c r="F120" s="2" t="s">
        <v>522</v>
      </c>
      <c r="G120" s="2"/>
      <c r="H120" s="2"/>
      <c r="I120" s="2"/>
      <c r="J120" s="2" t="s">
        <v>541</v>
      </c>
      <c r="K120" s="2" t="s">
        <v>521</v>
      </c>
      <c r="L120" s="2"/>
      <c r="M120" s="2"/>
      <c r="N120" s="48">
        <v>138</v>
      </c>
      <c r="O120" s="3">
        <v>0.01</v>
      </c>
      <c r="P120" s="2">
        <v>-138</v>
      </c>
      <c r="Q120" s="2">
        <v>0</v>
      </c>
      <c r="R120" s="2">
        <f t="shared" si="10"/>
        <v>-138</v>
      </c>
      <c r="S120" s="9">
        <f t="shared" si="11"/>
        <v>-147.42439478087084</v>
      </c>
      <c r="T120" s="8">
        <f t="shared" si="12"/>
        <v>14595.015083306213</v>
      </c>
      <c r="U120">
        <f t="shared" si="16"/>
        <v>-297.7</v>
      </c>
      <c r="V120" s="19">
        <f>IF(T120="","",T120/MAX($T$4:T120)-1)</f>
        <v>-2.9700999999999866E-2</v>
      </c>
      <c r="W120">
        <f t="shared" si="15"/>
        <v>-446.75563201577842</v>
      </c>
      <c r="X120">
        <f t="shared" si="14"/>
        <v>0</v>
      </c>
      <c r="Y120">
        <f t="shared" si="13"/>
        <v>-147.42439478087084</v>
      </c>
      <c r="Z120" s="26"/>
      <c r="AA120" s="27"/>
      <c r="AB120" s="27"/>
      <c r="AC120" s="27"/>
      <c r="AD120" s="27"/>
      <c r="AE120" s="27"/>
      <c r="AF120" s="28"/>
      <c r="AG120" s="22"/>
      <c r="AH120" s="22"/>
      <c r="AI120" s="22"/>
      <c r="AJ120" s="22"/>
      <c r="AK120" s="22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25"/>
      <c r="BT120" s="25"/>
      <c r="BU120" s="25"/>
      <c r="BV120" s="25"/>
      <c r="BW120" s="25"/>
      <c r="BX120" s="25"/>
      <c r="BY120" s="25"/>
      <c r="BZ120" s="25"/>
    </row>
    <row r="121" spans="1:78" s="12" customFormat="1" ht="18" customHeight="1" x14ac:dyDescent="0.25">
      <c r="A121" s="14" t="s">
        <v>127</v>
      </c>
      <c r="B121" s="1">
        <v>42409</v>
      </c>
      <c r="C121" s="15">
        <v>0.70833333333333337</v>
      </c>
      <c r="D121" s="2" t="str">
        <f t="shared" si="9"/>
        <v>martedì</v>
      </c>
      <c r="E121" s="2" t="s">
        <v>529</v>
      </c>
      <c r="F121" s="2" t="s">
        <v>534</v>
      </c>
      <c r="G121" s="2"/>
      <c r="H121" s="2"/>
      <c r="I121" s="2"/>
      <c r="J121" s="2" t="s">
        <v>532</v>
      </c>
      <c r="K121" s="2" t="s">
        <v>533</v>
      </c>
      <c r="L121" s="2"/>
      <c r="M121" s="2"/>
      <c r="N121" s="48">
        <v>40.200000000000003</v>
      </c>
      <c r="O121" s="3">
        <v>0.01</v>
      </c>
      <c r="P121" s="2">
        <v>-40.200000000000003</v>
      </c>
      <c r="Q121" s="2">
        <v>0</v>
      </c>
      <c r="R121" s="2">
        <f t="shared" si="10"/>
        <v>-40.200000000000003</v>
      </c>
      <c r="S121" s="9">
        <f t="shared" si="11"/>
        <v>-145.95015083306214</v>
      </c>
      <c r="T121" s="8">
        <f t="shared" si="12"/>
        <v>14449.064932473151</v>
      </c>
      <c r="U121">
        <f t="shared" si="16"/>
        <v>-337.9</v>
      </c>
      <c r="V121" s="19">
        <f>IF(T121="","",T121/MAX($T$4:T121)-1)</f>
        <v>-3.9403989999999833E-2</v>
      </c>
      <c r="W121">
        <f t="shared" si="15"/>
        <v>-592.7057828488405</v>
      </c>
      <c r="X121">
        <f t="shared" si="14"/>
        <v>0</v>
      </c>
      <c r="Y121">
        <f t="shared" si="13"/>
        <v>-145.95015083306214</v>
      </c>
      <c r="Z121" s="26"/>
      <c r="AA121" s="27"/>
      <c r="AB121" s="27"/>
      <c r="AC121" s="27"/>
      <c r="AD121" s="27"/>
      <c r="AE121" s="27"/>
      <c r="AF121" s="28"/>
      <c r="AG121" s="22"/>
      <c r="AH121" s="22"/>
      <c r="AI121" s="22"/>
      <c r="AJ121" s="22"/>
      <c r="AK121" s="22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25"/>
      <c r="BT121" s="25"/>
      <c r="BU121" s="25"/>
      <c r="BV121" s="25"/>
      <c r="BW121" s="25"/>
      <c r="BX121" s="25"/>
      <c r="BY121" s="25"/>
      <c r="BZ121" s="25"/>
    </row>
    <row r="122" spans="1:78" s="12" customFormat="1" ht="18" customHeight="1" x14ac:dyDescent="0.25">
      <c r="A122" s="14" t="s">
        <v>137</v>
      </c>
      <c r="B122" s="1">
        <v>42409</v>
      </c>
      <c r="C122" s="15">
        <v>0.625</v>
      </c>
      <c r="D122" s="2" t="str">
        <f t="shared" si="9"/>
        <v>martedì</v>
      </c>
      <c r="E122" s="2" t="s">
        <v>523</v>
      </c>
      <c r="F122" s="2" t="s">
        <v>522</v>
      </c>
      <c r="G122" s="2"/>
      <c r="H122" s="2"/>
      <c r="I122" s="2"/>
      <c r="J122" s="2" t="s">
        <v>520</v>
      </c>
      <c r="K122" s="2" t="s">
        <v>521</v>
      </c>
      <c r="L122" s="2"/>
      <c r="M122" s="2"/>
      <c r="N122" s="48">
        <v>126</v>
      </c>
      <c r="O122" s="3">
        <v>0.01</v>
      </c>
      <c r="P122" s="2">
        <v>126</v>
      </c>
      <c r="Q122" s="2">
        <v>0</v>
      </c>
      <c r="R122" s="2">
        <f t="shared" si="10"/>
        <v>126</v>
      </c>
      <c r="S122" s="9">
        <f t="shared" si="11"/>
        <v>144.49064932473152</v>
      </c>
      <c r="T122" s="8">
        <f t="shared" si="12"/>
        <v>14593.555581797882</v>
      </c>
      <c r="U122">
        <f t="shared" si="16"/>
        <v>0</v>
      </c>
      <c r="V122" s="19">
        <f>IF(T122="","",T122/MAX($T$4:T122)-1)</f>
        <v>-2.9798029899999912E-2</v>
      </c>
      <c r="W122">
        <f t="shared" si="15"/>
        <v>0</v>
      </c>
      <c r="X122">
        <f t="shared" si="14"/>
        <v>144.49064932473152</v>
      </c>
      <c r="Y122">
        <f t="shared" si="13"/>
        <v>0</v>
      </c>
      <c r="Z122" s="26"/>
      <c r="AA122" s="27"/>
      <c r="AB122" s="27"/>
      <c r="AC122" s="27"/>
      <c r="AD122" s="27"/>
      <c r="AE122" s="27"/>
      <c r="AF122" s="28"/>
      <c r="AG122" s="22"/>
      <c r="AH122" s="22"/>
      <c r="AI122" s="22"/>
      <c r="AJ122" s="22"/>
      <c r="AK122" s="22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25"/>
      <c r="BT122" s="25"/>
      <c r="BU122" s="25"/>
      <c r="BV122" s="25"/>
      <c r="BW122" s="25"/>
      <c r="BX122" s="25"/>
      <c r="BY122" s="25"/>
      <c r="BZ122" s="25"/>
    </row>
    <row r="123" spans="1:78" s="12" customFormat="1" ht="18" customHeight="1" x14ac:dyDescent="0.25">
      <c r="A123" s="14" t="s">
        <v>128</v>
      </c>
      <c r="B123" s="1">
        <v>42411</v>
      </c>
      <c r="C123" s="15">
        <v>0.375</v>
      </c>
      <c r="D123" s="2" t="str">
        <f t="shared" si="9"/>
        <v>giovedì</v>
      </c>
      <c r="E123" s="2" t="s">
        <v>523</v>
      </c>
      <c r="F123" s="2" t="s">
        <v>534</v>
      </c>
      <c r="G123" s="2"/>
      <c r="H123" s="2"/>
      <c r="I123" s="2"/>
      <c r="J123" s="2" t="s">
        <v>532</v>
      </c>
      <c r="K123" s="2" t="s">
        <v>533</v>
      </c>
      <c r="L123" s="2"/>
      <c r="M123" s="2"/>
      <c r="N123" s="48">
        <v>54.2</v>
      </c>
      <c r="O123" s="3">
        <v>0.01</v>
      </c>
      <c r="P123" s="2">
        <v>76.7</v>
      </c>
      <c r="Q123" s="2">
        <v>0</v>
      </c>
      <c r="R123" s="2">
        <f t="shared" si="10"/>
        <v>76.7</v>
      </c>
      <c r="S123" s="9">
        <f t="shared" si="11"/>
        <v>206.5176592479516</v>
      </c>
      <c r="T123" s="8">
        <f t="shared" si="12"/>
        <v>14800.073241045833</v>
      </c>
      <c r="U123">
        <f t="shared" si="16"/>
        <v>0</v>
      </c>
      <c r="V123" s="19">
        <f>IF(T123="","",T123/MAX($T$4:T123)-1)</f>
        <v>-1.6068418994710232E-2</v>
      </c>
      <c r="W123">
        <f t="shared" si="15"/>
        <v>0</v>
      </c>
      <c r="X123">
        <f t="shared" si="14"/>
        <v>206.5176592479516</v>
      </c>
      <c r="Y123">
        <f t="shared" si="13"/>
        <v>0</v>
      </c>
      <c r="Z123" s="26"/>
      <c r="AA123" s="27"/>
      <c r="AB123" s="27"/>
      <c r="AC123" s="27"/>
      <c r="AD123" s="27"/>
      <c r="AE123" s="27"/>
      <c r="AF123" s="28"/>
      <c r="AG123" s="22"/>
      <c r="AH123" s="22"/>
      <c r="AI123" s="22"/>
      <c r="AJ123" s="22"/>
      <c r="AK123" s="22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25"/>
      <c r="BT123" s="25"/>
      <c r="BU123" s="25"/>
      <c r="BV123" s="25"/>
      <c r="BW123" s="25"/>
      <c r="BX123" s="25"/>
      <c r="BY123" s="25"/>
      <c r="BZ123" s="25"/>
    </row>
    <row r="124" spans="1:78" s="12" customFormat="1" ht="18" customHeight="1" x14ac:dyDescent="0.25">
      <c r="A124" s="14" t="s">
        <v>129</v>
      </c>
      <c r="B124" s="1">
        <v>42417</v>
      </c>
      <c r="C124" s="15">
        <v>0.66666666666666663</v>
      </c>
      <c r="D124" s="2" t="str">
        <f t="shared" si="9"/>
        <v>mercoledì</v>
      </c>
      <c r="E124" s="2" t="s">
        <v>529</v>
      </c>
      <c r="F124" s="2" t="s">
        <v>531</v>
      </c>
      <c r="G124" s="2"/>
      <c r="H124" s="2"/>
      <c r="I124" s="2"/>
      <c r="J124" s="2" t="s">
        <v>532</v>
      </c>
      <c r="K124" s="2" t="s">
        <v>533</v>
      </c>
      <c r="L124" s="2"/>
      <c r="M124" s="2"/>
      <c r="N124" s="48">
        <v>24.4</v>
      </c>
      <c r="O124" s="3">
        <v>5.0000000000000001E-3</v>
      </c>
      <c r="P124" s="2">
        <v>24.2</v>
      </c>
      <c r="Q124" s="2">
        <v>48.9</v>
      </c>
      <c r="R124" s="2">
        <f t="shared" si="10"/>
        <v>73.099999999999994</v>
      </c>
      <c r="S124" s="9">
        <f t="shared" si="11"/>
        <v>221.69781842632182</v>
      </c>
      <c r="T124" s="8">
        <f t="shared" si="12"/>
        <v>15021.771059472156</v>
      </c>
      <c r="U124">
        <f t="shared" si="16"/>
        <v>0</v>
      </c>
      <c r="V124" s="19">
        <f>IF(T124="","",T124/MAX($T$4:T124)-1)</f>
        <v>-1.3296078120285104E-3</v>
      </c>
      <c r="W124">
        <f t="shared" si="15"/>
        <v>0</v>
      </c>
      <c r="X124">
        <f t="shared" si="14"/>
        <v>221.69781842632182</v>
      </c>
      <c r="Y124">
        <f t="shared" si="13"/>
        <v>0</v>
      </c>
      <c r="Z124" s="26"/>
      <c r="AA124" s="27"/>
      <c r="AB124" s="27"/>
      <c r="AC124" s="27"/>
      <c r="AD124" s="27"/>
      <c r="AE124" s="27"/>
      <c r="AF124" s="28"/>
      <c r="AG124" s="22"/>
      <c r="AH124" s="22"/>
      <c r="AI124" s="22"/>
      <c r="AJ124" s="22"/>
      <c r="AK124" s="22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25"/>
      <c r="BT124" s="25"/>
      <c r="BU124" s="25"/>
      <c r="BV124" s="25"/>
      <c r="BW124" s="25"/>
      <c r="BX124" s="25"/>
      <c r="BY124" s="25"/>
      <c r="BZ124" s="25"/>
    </row>
    <row r="125" spans="1:78" s="12" customFormat="1" ht="18" customHeight="1" x14ac:dyDescent="0.25">
      <c r="A125" s="14" t="s">
        <v>130</v>
      </c>
      <c r="B125" s="1">
        <v>42422</v>
      </c>
      <c r="C125" s="15">
        <v>0.45833333333333331</v>
      </c>
      <c r="D125" s="2" t="str">
        <f t="shared" si="9"/>
        <v>lunedì</v>
      </c>
      <c r="E125" s="2" t="s">
        <v>523</v>
      </c>
      <c r="F125" s="2" t="s">
        <v>531</v>
      </c>
      <c r="G125" s="2"/>
      <c r="H125" s="2"/>
      <c r="I125" s="2"/>
      <c r="J125" s="2" t="s">
        <v>542</v>
      </c>
      <c r="K125" s="2" t="s">
        <v>533</v>
      </c>
      <c r="L125" s="2"/>
      <c r="M125" s="2"/>
      <c r="N125" s="48">
        <v>9.48</v>
      </c>
      <c r="O125" s="3">
        <v>5.0000000000000001E-3</v>
      </c>
      <c r="P125" s="2">
        <v>11.28</v>
      </c>
      <c r="Q125" s="2">
        <v>20.27</v>
      </c>
      <c r="R125" s="2">
        <f t="shared" si="10"/>
        <v>31.549999999999997</v>
      </c>
      <c r="S125" s="9">
        <f t="shared" si="11"/>
        <v>249.96670723963422</v>
      </c>
      <c r="T125" s="8">
        <f t="shared" si="12"/>
        <v>15271.737766711791</v>
      </c>
      <c r="U125">
        <f t="shared" si="16"/>
        <v>0</v>
      </c>
      <c r="V125" s="19">
        <f>IF(T125="","",T125/MAX($T$4:T125)-1)</f>
        <v>0</v>
      </c>
      <c r="W125">
        <f t="shared" si="15"/>
        <v>0</v>
      </c>
      <c r="X125">
        <f t="shared" si="14"/>
        <v>249.96670723963422</v>
      </c>
      <c r="Y125">
        <f t="shared" si="13"/>
        <v>0</v>
      </c>
      <c r="Z125" s="26"/>
      <c r="AA125" s="27"/>
      <c r="AB125" s="27"/>
      <c r="AC125" s="27"/>
      <c r="AD125" s="27"/>
      <c r="AE125" s="27"/>
      <c r="AF125" s="28"/>
      <c r="AG125" s="22"/>
      <c r="AH125" s="22"/>
      <c r="AI125" s="22"/>
      <c r="AJ125" s="22"/>
      <c r="AK125" s="22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25"/>
      <c r="BT125" s="25"/>
      <c r="BU125" s="25"/>
      <c r="BV125" s="25"/>
      <c r="BW125" s="25"/>
      <c r="BX125" s="25"/>
      <c r="BY125" s="25"/>
      <c r="BZ125" s="25"/>
    </row>
    <row r="126" spans="1:78" s="12" customFormat="1" ht="18" customHeight="1" x14ac:dyDescent="0.25">
      <c r="A126" s="14" t="s">
        <v>131</v>
      </c>
      <c r="B126" s="1">
        <v>42424</v>
      </c>
      <c r="C126" s="15">
        <v>0.625</v>
      </c>
      <c r="D126" s="2" t="str">
        <f t="shared" si="9"/>
        <v>mercoledì</v>
      </c>
      <c r="E126" s="2" t="s">
        <v>523</v>
      </c>
      <c r="F126" s="2" t="s">
        <v>534</v>
      </c>
      <c r="G126" s="2"/>
      <c r="H126" s="2"/>
      <c r="I126" s="2"/>
      <c r="J126" s="2" t="s">
        <v>539</v>
      </c>
      <c r="K126" s="2" t="s">
        <v>533</v>
      </c>
      <c r="L126" s="2"/>
      <c r="M126" s="2"/>
      <c r="N126" s="48">
        <v>49.4</v>
      </c>
      <c r="O126" s="3">
        <v>0.01</v>
      </c>
      <c r="P126" s="2">
        <v>65</v>
      </c>
      <c r="Q126" s="2">
        <v>0</v>
      </c>
      <c r="R126" s="2">
        <f t="shared" si="10"/>
        <v>65</v>
      </c>
      <c r="S126" s="9">
        <f t="shared" si="11"/>
        <v>200.94391798304989</v>
      </c>
      <c r="T126" s="8">
        <f t="shared" si="12"/>
        <v>15472.68168469484</v>
      </c>
      <c r="U126">
        <f t="shared" si="16"/>
        <v>0</v>
      </c>
      <c r="V126" s="19">
        <f>IF(T126="","",T126/MAX($T$4:T126)-1)</f>
        <v>0</v>
      </c>
      <c r="W126">
        <f t="shared" si="15"/>
        <v>0</v>
      </c>
      <c r="X126">
        <f t="shared" si="14"/>
        <v>200.94391798304989</v>
      </c>
      <c r="Y126">
        <f t="shared" si="13"/>
        <v>0</v>
      </c>
      <c r="Z126" s="26"/>
      <c r="AA126" s="27"/>
      <c r="AB126" s="27"/>
      <c r="AC126" s="27"/>
      <c r="AD126" s="27"/>
      <c r="AE126" s="27"/>
      <c r="AF126" s="28"/>
      <c r="AG126" s="22"/>
      <c r="AH126" s="22"/>
      <c r="AI126" s="22"/>
      <c r="AJ126" s="22"/>
      <c r="AK126" s="22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25"/>
      <c r="BT126" s="25"/>
      <c r="BU126" s="25"/>
      <c r="BV126" s="25"/>
      <c r="BW126" s="25"/>
      <c r="BX126" s="25"/>
      <c r="BY126" s="25"/>
      <c r="BZ126" s="25"/>
    </row>
    <row r="127" spans="1:78" s="12" customFormat="1" ht="18" customHeight="1" x14ac:dyDescent="0.25">
      <c r="A127" s="14" t="s">
        <v>132</v>
      </c>
      <c r="B127" s="1">
        <v>42424</v>
      </c>
      <c r="C127" s="15">
        <v>0.70833333333333337</v>
      </c>
      <c r="D127" s="2" t="str">
        <f t="shared" si="9"/>
        <v>mercoledì</v>
      </c>
      <c r="E127" s="2" t="s">
        <v>529</v>
      </c>
      <c r="F127" s="2" t="s">
        <v>535</v>
      </c>
      <c r="G127" s="2"/>
      <c r="H127" s="2"/>
      <c r="I127" s="2"/>
      <c r="J127" s="2" t="s">
        <v>542</v>
      </c>
      <c r="K127" s="2" t="s">
        <v>540</v>
      </c>
      <c r="L127" s="2"/>
      <c r="M127" s="2"/>
      <c r="N127" s="48">
        <v>19.7</v>
      </c>
      <c r="O127" s="3">
        <v>5.0000000000000001E-3</v>
      </c>
      <c r="P127" s="2">
        <v>23.66</v>
      </c>
      <c r="Q127" s="2">
        <v>38.299999999999997</v>
      </c>
      <c r="R127" s="2">
        <f t="shared" si="10"/>
        <v>61.959999999999994</v>
      </c>
      <c r="S127" s="9">
        <f t="shared" si="11"/>
        <v>243.32166425982035</v>
      </c>
      <c r="T127" s="8">
        <f t="shared" si="12"/>
        <v>15716.00334895466</v>
      </c>
      <c r="U127">
        <f t="shared" si="16"/>
        <v>0</v>
      </c>
      <c r="V127" s="19">
        <f>IF(T127="","",T127/MAX($T$4:T127)-1)</f>
        <v>0</v>
      </c>
      <c r="W127">
        <f t="shared" si="15"/>
        <v>0</v>
      </c>
      <c r="X127">
        <f t="shared" si="14"/>
        <v>243.32166425982035</v>
      </c>
      <c r="Y127">
        <f t="shared" si="13"/>
        <v>0</v>
      </c>
      <c r="Z127" s="26"/>
      <c r="AA127" s="27"/>
      <c r="AB127" s="27"/>
      <c r="AC127" s="27"/>
      <c r="AD127" s="27"/>
      <c r="AE127" s="27"/>
      <c r="AF127" s="28"/>
      <c r="AG127" s="22"/>
      <c r="AH127" s="22"/>
      <c r="AI127" s="22"/>
      <c r="AJ127" s="22"/>
      <c r="AK127" s="22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25"/>
      <c r="BT127" s="25"/>
      <c r="BU127" s="25"/>
      <c r="BV127" s="25"/>
      <c r="BW127" s="25"/>
      <c r="BX127" s="25"/>
      <c r="BY127" s="25"/>
      <c r="BZ127" s="25"/>
    </row>
    <row r="128" spans="1:78" s="12" customFormat="1" ht="18" customHeight="1" x14ac:dyDescent="0.25">
      <c r="A128" s="14" t="s">
        <v>133</v>
      </c>
      <c r="B128" s="1">
        <v>42426</v>
      </c>
      <c r="C128" s="15">
        <v>0.625</v>
      </c>
      <c r="D128" s="2" t="str">
        <f t="shared" si="9"/>
        <v>venerdì</v>
      </c>
      <c r="E128" s="2" t="s">
        <v>529</v>
      </c>
      <c r="F128" s="2" t="s">
        <v>535</v>
      </c>
      <c r="G128" s="2"/>
      <c r="H128" s="2"/>
      <c r="I128" s="2"/>
      <c r="J128" s="2" t="s">
        <v>539</v>
      </c>
      <c r="K128" s="2" t="s">
        <v>533</v>
      </c>
      <c r="L128" s="2"/>
      <c r="M128" s="2"/>
      <c r="N128" s="48">
        <v>44</v>
      </c>
      <c r="O128" s="3">
        <v>5.0000000000000001E-3</v>
      </c>
      <c r="P128" s="2">
        <v>-44</v>
      </c>
      <c r="Q128" s="2">
        <v>-44</v>
      </c>
      <c r="R128" s="2">
        <f t="shared" si="10"/>
        <v>-88</v>
      </c>
      <c r="S128" s="9">
        <f t="shared" si="11"/>
        <v>-157.16003348954661</v>
      </c>
      <c r="T128" s="8">
        <f t="shared" si="12"/>
        <v>15558.843315465114</v>
      </c>
      <c r="U128">
        <f t="shared" si="16"/>
        <v>-88</v>
      </c>
      <c r="V128" s="19">
        <f>IF(T128="","",T128/MAX($T$4:T128)-1)</f>
        <v>-1.0000000000000009E-2</v>
      </c>
      <c r="W128">
        <f t="shared" si="15"/>
        <v>-157.16003348954661</v>
      </c>
      <c r="X128">
        <f t="shared" si="14"/>
        <v>0</v>
      </c>
      <c r="Y128">
        <f t="shared" si="13"/>
        <v>-157.16003348954661</v>
      </c>
      <c r="Z128" s="26"/>
      <c r="AA128" s="27"/>
      <c r="AB128" s="27"/>
      <c r="AC128" s="27"/>
      <c r="AD128" s="27"/>
      <c r="AE128" s="27"/>
      <c r="AF128" s="28"/>
      <c r="AG128" s="22"/>
      <c r="AH128" s="22"/>
      <c r="AI128" s="22"/>
      <c r="AJ128" s="22"/>
      <c r="AK128" s="22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25"/>
      <c r="BT128" s="25"/>
      <c r="BU128" s="25"/>
      <c r="BV128" s="25"/>
      <c r="BW128" s="25"/>
      <c r="BX128" s="25"/>
      <c r="BY128" s="25"/>
      <c r="BZ128" s="25"/>
    </row>
    <row r="129" spans="1:78" s="12" customFormat="1" ht="18" customHeight="1" x14ac:dyDescent="0.25">
      <c r="A129" s="14" t="s">
        <v>134</v>
      </c>
      <c r="B129" s="1">
        <v>42426</v>
      </c>
      <c r="C129" s="15">
        <v>0.70833333333333337</v>
      </c>
      <c r="D129" s="2" t="str">
        <f t="shared" si="9"/>
        <v>venerdì</v>
      </c>
      <c r="E129" s="2" t="s">
        <v>523</v>
      </c>
      <c r="F129" s="2" t="s">
        <v>535</v>
      </c>
      <c r="G129" s="2"/>
      <c r="H129" s="2"/>
      <c r="I129" s="2"/>
      <c r="J129" s="2" t="s">
        <v>542</v>
      </c>
      <c r="K129" s="2" t="s">
        <v>533</v>
      </c>
      <c r="L129" s="2"/>
      <c r="M129" s="2"/>
      <c r="N129" s="48">
        <v>16.89</v>
      </c>
      <c r="O129" s="3">
        <v>5.0000000000000001E-3</v>
      </c>
      <c r="P129" s="2">
        <v>15.18</v>
      </c>
      <c r="Q129" s="2">
        <v>25</v>
      </c>
      <c r="R129" s="2">
        <f t="shared" si="10"/>
        <v>40.18</v>
      </c>
      <c r="S129" s="9">
        <f t="shared" si="11"/>
        <v>185.06640746459095</v>
      </c>
      <c r="T129" s="8">
        <f t="shared" si="12"/>
        <v>15743.909722929704</v>
      </c>
      <c r="U129">
        <f t="shared" si="16"/>
        <v>0</v>
      </c>
      <c r="V129" s="19">
        <f>IF(T129="","",T129/MAX($T$4:T129)-1)</f>
        <v>0</v>
      </c>
      <c r="W129">
        <f t="shared" si="15"/>
        <v>0</v>
      </c>
      <c r="X129">
        <f t="shared" si="14"/>
        <v>185.06640746459095</v>
      </c>
      <c r="Y129">
        <f t="shared" si="13"/>
        <v>0</v>
      </c>
      <c r="Z129" s="26"/>
      <c r="AA129" s="27"/>
      <c r="AB129" s="27"/>
      <c r="AC129" s="27"/>
      <c r="AD129" s="27"/>
      <c r="AE129" s="27"/>
      <c r="AF129" s="28"/>
      <c r="AG129" s="22"/>
      <c r="AH129" s="22"/>
      <c r="AI129" s="22"/>
      <c r="AJ129" s="22"/>
      <c r="AK129" s="22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25"/>
      <c r="BT129" s="25"/>
      <c r="BU129" s="25"/>
      <c r="BV129" s="25"/>
      <c r="BW129" s="25"/>
      <c r="BX129" s="25"/>
      <c r="BY129" s="25"/>
      <c r="BZ129" s="25"/>
    </row>
    <row r="130" spans="1:78" s="12" customFormat="1" ht="18" customHeight="1" x14ac:dyDescent="0.25">
      <c r="A130" s="14" t="s">
        <v>136</v>
      </c>
      <c r="B130" s="1">
        <v>42431</v>
      </c>
      <c r="C130" s="15">
        <v>0.25</v>
      </c>
      <c r="D130" s="2" t="str">
        <f t="shared" si="9"/>
        <v>mercoledì</v>
      </c>
      <c r="E130" s="2" t="s">
        <v>529</v>
      </c>
      <c r="F130" s="2" t="s">
        <v>531</v>
      </c>
      <c r="G130" s="2"/>
      <c r="H130" s="2"/>
      <c r="I130" s="2"/>
      <c r="J130" s="2" t="s">
        <v>532</v>
      </c>
      <c r="K130" s="2" t="s">
        <v>533</v>
      </c>
      <c r="L130" s="2"/>
      <c r="M130" s="2"/>
      <c r="N130" s="48">
        <v>36.200000000000003</v>
      </c>
      <c r="O130" s="3">
        <v>5.0000000000000001E-3</v>
      </c>
      <c r="P130" s="2">
        <v>-36.200000000000003</v>
      </c>
      <c r="Q130" s="2">
        <v>-36.200000000000003</v>
      </c>
      <c r="R130" s="2">
        <f t="shared" si="10"/>
        <v>-72.400000000000006</v>
      </c>
      <c r="S130" s="9">
        <f t="shared" si="11"/>
        <v>-157.43909722929703</v>
      </c>
      <c r="T130" s="8">
        <f t="shared" si="12"/>
        <v>15586.470625700407</v>
      </c>
      <c r="U130">
        <f t="shared" si="16"/>
        <v>-72.400000000000006</v>
      </c>
      <c r="V130" s="19">
        <f>IF(T130="","",T130/MAX($T$4:T130)-1)</f>
        <v>-1.0000000000000009E-2</v>
      </c>
      <c r="W130">
        <f t="shared" si="15"/>
        <v>-157.43909722929703</v>
      </c>
      <c r="X130">
        <f t="shared" si="14"/>
        <v>0</v>
      </c>
      <c r="Y130">
        <f t="shared" si="13"/>
        <v>-157.43909722929703</v>
      </c>
      <c r="Z130" s="26"/>
      <c r="AA130" s="27"/>
      <c r="AB130" s="27"/>
      <c r="AC130" s="27"/>
      <c r="AD130" s="27"/>
      <c r="AE130" s="27"/>
      <c r="AF130" s="28"/>
      <c r="AG130" s="22"/>
      <c r="AH130" s="22"/>
      <c r="AI130" s="22"/>
      <c r="AJ130" s="22"/>
      <c r="AK130" s="22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25"/>
      <c r="BT130" s="25"/>
      <c r="BU130" s="25"/>
      <c r="BV130" s="25"/>
      <c r="BW130" s="25"/>
      <c r="BX130" s="25"/>
      <c r="BY130" s="25"/>
      <c r="BZ130" s="25"/>
    </row>
    <row r="131" spans="1:78" s="12" customFormat="1" ht="18" customHeight="1" x14ac:dyDescent="0.25">
      <c r="A131" s="14" t="s">
        <v>138</v>
      </c>
      <c r="B131" s="1">
        <v>42433</v>
      </c>
      <c r="C131" s="15">
        <v>0.41666666666666669</v>
      </c>
      <c r="D131" s="2" t="str">
        <f t="shared" si="9"/>
        <v>venerdì</v>
      </c>
      <c r="E131" s="2" t="s">
        <v>529</v>
      </c>
      <c r="F131" s="2" t="s">
        <v>531</v>
      </c>
      <c r="G131" s="2"/>
      <c r="H131" s="2"/>
      <c r="I131" s="2"/>
      <c r="J131" s="2" t="s">
        <v>537</v>
      </c>
      <c r="K131" s="2" t="s">
        <v>533</v>
      </c>
      <c r="L131" s="2"/>
      <c r="M131" s="2"/>
      <c r="N131" s="48">
        <v>53.6</v>
      </c>
      <c r="O131" s="3">
        <v>5.0000000000000001E-3</v>
      </c>
      <c r="P131" s="2">
        <v>43.1</v>
      </c>
      <c r="Q131" s="2">
        <v>0</v>
      </c>
      <c r="R131" s="2">
        <f t="shared" si="10"/>
        <v>43.1</v>
      </c>
      <c r="S131" s="9">
        <f t="shared" si="11"/>
        <v>62.665754101463392</v>
      </c>
      <c r="T131" s="8">
        <f t="shared" si="12"/>
        <v>15649.13637980187</v>
      </c>
      <c r="U131">
        <f t="shared" si="16"/>
        <v>0</v>
      </c>
      <c r="V131" s="19">
        <f>IF(T131="","",T131/MAX($T$4:T131)-1)</f>
        <v>-6.0196828358208831E-3</v>
      </c>
      <c r="W131">
        <f t="shared" si="15"/>
        <v>0</v>
      </c>
      <c r="X131">
        <f t="shared" si="14"/>
        <v>62.665754101463392</v>
      </c>
      <c r="Y131">
        <f t="shared" si="13"/>
        <v>0</v>
      </c>
      <c r="Z131" s="26"/>
      <c r="AA131" s="27"/>
      <c r="AB131" s="27"/>
      <c r="AC131" s="27"/>
      <c r="AD131" s="27"/>
      <c r="AE131" s="27"/>
      <c r="AF131" s="28"/>
      <c r="AG131" s="22"/>
      <c r="AH131" s="22"/>
      <c r="AI131" s="22"/>
      <c r="AJ131" s="22"/>
      <c r="AK131" s="22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25"/>
      <c r="BT131" s="25"/>
      <c r="BU131" s="25"/>
      <c r="BV131" s="25"/>
      <c r="BW131" s="25"/>
      <c r="BX131" s="25"/>
      <c r="BY131" s="25"/>
      <c r="BZ131" s="25"/>
    </row>
    <row r="132" spans="1:78" s="12" customFormat="1" ht="18" customHeight="1" x14ac:dyDescent="0.25">
      <c r="A132" s="14" t="s">
        <v>139</v>
      </c>
      <c r="B132" s="1">
        <v>42439</v>
      </c>
      <c r="C132" s="15">
        <v>0.625</v>
      </c>
      <c r="D132" s="2" t="str">
        <f t="shared" si="9"/>
        <v>giovedì</v>
      </c>
      <c r="E132" s="2" t="s">
        <v>523</v>
      </c>
      <c r="F132" s="2" t="s">
        <v>535</v>
      </c>
      <c r="G132" s="2"/>
      <c r="H132" s="2"/>
      <c r="I132" s="2"/>
      <c r="J132" s="2" t="s">
        <v>532</v>
      </c>
      <c r="K132" s="2" t="s">
        <v>533</v>
      </c>
      <c r="L132" s="2"/>
      <c r="M132" s="2"/>
      <c r="N132" s="48">
        <v>39.799999999999997</v>
      </c>
      <c r="O132" s="3">
        <v>5.0000000000000001E-3</v>
      </c>
      <c r="P132" s="2">
        <v>28.2</v>
      </c>
      <c r="Q132" s="2">
        <v>52.2</v>
      </c>
      <c r="R132" s="2">
        <f t="shared" si="10"/>
        <v>80.400000000000006</v>
      </c>
      <c r="S132" s="9">
        <f t="shared" si="11"/>
        <v>158.06414132362696</v>
      </c>
      <c r="T132" s="8">
        <f t="shared" si="12"/>
        <v>15807.200521125496</v>
      </c>
      <c r="U132">
        <f t="shared" si="16"/>
        <v>0</v>
      </c>
      <c r="V132" s="19">
        <f>IF(T132="","",T132/MAX($T$4:T132)-1)</f>
        <v>0</v>
      </c>
      <c r="W132">
        <f t="shared" si="15"/>
        <v>0</v>
      </c>
      <c r="X132">
        <f t="shared" si="14"/>
        <v>158.06414132362696</v>
      </c>
      <c r="Y132">
        <f t="shared" si="13"/>
        <v>0</v>
      </c>
      <c r="Z132" s="26"/>
      <c r="AA132" s="27"/>
      <c r="AB132" s="27"/>
      <c r="AC132" s="27"/>
      <c r="AD132" s="27"/>
      <c r="AE132" s="27"/>
      <c r="AF132" s="28"/>
      <c r="AG132" s="22"/>
      <c r="AH132" s="22"/>
      <c r="AI132" s="22"/>
      <c r="AJ132" s="22"/>
      <c r="AK132" s="22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25"/>
      <c r="BT132" s="25"/>
      <c r="BU132" s="25"/>
      <c r="BV132" s="25"/>
      <c r="BW132" s="25"/>
      <c r="BX132" s="25"/>
      <c r="BY132" s="25"/>
      <c r="BZ132" s="25"/>
    </row>
    <row r="133" spans="1:78" s="12" customFormat="1" ht="18" customHeight="1" x14ac:dyDescent="0.25">
      <c r="A133" s="14" t="s">
        <v>140</v>
      </c>
      <c r="B133" s="1">
        <v>42447</v>
      </c>
      <c r="C133" s="15">
        <v>0.79166666666666663</v>
      </c>
      <c r="D133" s="2" t="str">
        <f t="shared" si="9"/>
        <v>venerdì</v>
      </c>
      <c r="E133" s="2" t="s">
        <v>529</v>
      </c>
      <c r="F133" s="2" t="s">
        <v>531</v>
      </c>
      <c r="G133" s="2"/>
      <c r="H133" s="2"/>
      <c r="I133" s="2"/>
      <c r="J133" s="2" t="s">
        <v>532</v>
      </c>
      <c r="K133" s="2" t="s">
        <v>533</v>
      </c>
      <c r="L133" s="2"/>
      <c r="M133" s="2"/>
      <c r="N133" s="48">
        <v>42</v>
      </c>
      <c r="O133" s="3">
        <v>5.0000000000000001E-3</v>
      </c>
      <c r="P133" s="2">
        <v>-42</v>
      </c>
      <c r="Q133" s="2">
        <v>-42</v>
      </c>
      <c r="R133" s="2">
        <f t="shared" si="10"/>
        <v>-84</v>
      </c>
      <c r="S133" s="9">
        <f t="shared" si="11"/>
        <v>-158.07200521125498</v>
      </c>
      <c r="T133" s="8">
        <f t="shared" si="12"/>
        <v>15649.128515914241</v>
      </c>
      <c r="U133">
        <f t="shared" si="16"/>
        <v>-84</v>
      </c>
      <c r="V133" s="19">
        <f>IF(T133="","",T133/MAX($T$4:T133)-1)</f>
        <v>-1.0000000000000009E-2</v>
      </c>
      <c r="W133">
        <f t="shared" si="15"/>
        <v>-158.07200521125498</v>
      </c>
      <c r="X133">
        <f t="shared" si="14"/>
        <v>0</v>
      </c>
      <c r="Y133">
        <f t="shared" si="13"/>
        <v>-158.07200521125498</v>
      </c>
      <c r="Z133" s="26"/>
      <c r="AA133" s="27"/>
      <c r="AB133" s="27"/>
      <c r="AC133" s="27"/>
      <c r="AD133" s="27"/>
      <c r="AE133" s="27"/>
      <c r="AF133" s="28"/>
      <c r="AG133" s="22"/>
      <c r="AH133" s="22"/>
      <c r="AI133" s="22"/>
      <c r="AJ133" s="22"/>
      <c r="AK133" s="22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25"/>
      <c r="BT133" s="25"/>
      <c r="BU133" s="25"/>
      <c r="BV133" s="25"/>
      <c r="BW133" s="25"/>
      <c r="BX133" s="25"/>
      <c r="BY133" s="25"/>
      <c r="BZ133" s="25"/>
    </row>
    <row r="134" spans="1:78" s="12" customFormat="1" ht="18" customHeight="1" x14ac:dyDescent="0.25">
      <c r="A134" s="14" t="s">
        <v>141</v>
      </c>
      <c r="B134" s="1">
        <v>42451</v>
      </c>
      <c r="C134" s="15">
        <v>0.375</v>
      </c>
      <c r="D134" s="2" t="str">
        <f t="shared" ref="D134:D197" si="17">CHOOSE(WEEKDAY(B134), "domenica", "lunedì", "martedì", "mercoledì", "giovedì", "venerdì","sabato")</f>
        <v>martedì</v>
      </c>
      <c r="E134" s="2" t="s">
        <v>523</v>
      </c>
      <c r="F134" s="2" t="s">
        <v>531</v>
      </c>
      <c r="G134" s="2"/>
      <c r="H134" s="2"/>
      <c r="I134" s="2"/>
      <c r="J134" s="2" t="s">
        <v>538</v>
      </c>
      <c r="K134" s="2" t="s">
        <v>533</v>
      </c>
      <c r="L134" s="2"/>
      <c r="M134" s="2"/>
      <c r="N134" s="48">
        <v>67.8</v>
      </c>
      <c r="O134" s="3">
        <v>5.0000000000000001E-3</v>
      </c>
      <c r="P134" s="2">
        <v>-67.8</v>
      </c>
      <c r="Q134" s="2">
        <v>-67.8</v>
      </c>
      <c r="R134" s="2">
        <f t="shared" ref="R134:R197" si="18">P134+Q134</f>
        <v>-135.6</v>
      </c>
      <c r="S134" s="9">
        <f t="shared" si="11"/>
        <v>-156.49128515914242</v>
      </c>
      <c r="T134" s="8">
        <f t="shared" si="12"/>
        <v>15492.637230755099</v>
      </c>
      <c r="U134">
        <f t="shared" si="16"/>
        <v>-219.6</v>
      </c>
      <c r="V134" s="19">
        <f>IF(T134="","",T134/MAX($T$4:T134)-1)</f>
        <v>-1.9900000000000029E-2</v>
      </c>
      <c r="W134">
        <f t="shared" si="15"/>
        <v>-314.5632903703974</v>
      </c>
      <c r="X134">
        <f t="shared" si="14"/>
        <v>0</v>
      </c>
      <c r="Y134">
        <f t="shared" si="13"/>
        <v>-156.49128515914242</v>
      </c>
      <c r="Z134" s="26"/>
      <c r="AA134" s="27"/>
      <c r="AB134" s="27"/>
      <c r="AC134" s="27"/>
      <c r="AD134" s="27"/>
      <c r="AE134" s="27"/>
      <c r="AF134" s="28"/>
      <c r="AG134" s="22"/>
      <c r="AH134" s="22"/>
      <c r="AI134" s="22"/>
      <c r="AJ134" s="22"/>
      <c r="AK134" s="22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25"/>
      <c r="BT134" s="25"/>
      <c r="BU134" s="25"/>
      <c r="BV134" s="25"/>
      <c r="BW134" s="25"/>
      <c r="BX134" s="25"/>
      <c r="BY134" s="25"/>
      <c r="BZ134" s="25"/>
    </row>
    <row r="135" spans="1:78" s="12" customFormat="1" ht="18" customHeight="1" x14ac:dyDescent="0.25">
      <c r="A135" s="14" t="s">
        <v>142</v>
      </c>
      <c r="B135" s="1">
        <v>42457</v>
      </c>
      <c r="C135" s="15">
        <v>0.58333333333333337</v>
      </c>
      <c r="D135" s="2" t="str">
        <f t="shared" si="17"/>
        <v>lunedì</v>
      </c>
      <c r="E135" s="2" t="s">
        <v>529</v>
      </c>
      <c r="F135" s="2" t="s">
        <v>531</v>
      </c>
      <c r="G135" s="2"/>
      <c r="H135" s="2"/>
      <c r="I135" s="2"/>
      <c r="J135" s="2" t="s">
        <v>538</v>
      </c>
      <c r="K135" s="2" t="s">
        <v>533</v>
      </c>
      <c r="L135" s="2"/>
      <c r="M135" s="2"/>
      <c r="N135" s="48">
        <v>74.400000000000006</v>
      </c>
      <c r="O135" s="3">
        <v>5.0000000000000001E-3</v>
      </c>
      <c r="P135" s="2">
        <v>-74.400000000000006</v>
      </c>
      <c r="Q135" s="2">
        <v>-74.400000000000006</v>
      </c>
      <c r="R135" s="2">
        <f t="shared" si="18"/>
        <v>-148.80000000000001</v>
      </c>
      <c r="S135" s="9">
        <f t="shared" ref="S135:S198" si="19">T134*O135/N135*(P135+Q135)</f>
        <v>-154.92637230755099</v>
      </c>
      <c r="T135" s="8">
        <f t="shared" ref="T135:T198" si="20">T134+S135</f>
        <v>15337.710858447548</v>
      </c>
      <c r="U135">
        <f t="shared" si="16"/>
        <v>-368.4</v>
      </c>
      <c r="V135" s="19">
        <f>IF(T135="","",T135/MAX($T$4:T135)-1)</f>
        <v>-2.9700999999999977E-2</v>
      </c>
      <c r="W135">
        <f t="shared" si="15"/>
        <v>-469.48966267794839</v>
      </c>
      <c r="X135">
        <f t="shared" si="14"/>
        <v>0</v>
      </c>
      <c r="Y135">
        <f t="shared" ref="Y135:Y198" si="21">IF(S135&lt;0,S135,0)</f>
        <v>-154.92637230755099</v>
      </c>
      <c r="Z135" s="26"/>
      <c r="AA135" s="27"/>
      <c r="AB135" s="27"/>
      <c r="AC135" s="27"/>
      <c r="AD135" s="27"/>
      <c r="AE135" s="27"/>
      <c r="AF135" s="28"/>
      <c r="AG135" s="22"/>
      <c r="AH135" s="22"/>
      <c r="AI135" s="22"/>
      <c r="AJ135" s="22"/>
      <c r="AK135" s="22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25"/>
      <c r="BT135" s="25"/>
      <c r="BU135" s="25"/>
      <c r="BV135" s="25"/>
      <c r="BW135" s="25"/>
      <c r="BX135" s="25"/>
      <c r="BY135" s="25"/>
      <c r="BZ135" s="25"/>
    </row>
    <row r="136" spans="1:78" s="12" customFormat="1" ht="18" customHeight="1" x14ac:dyDescent="0.25">
      <c r="A136" s="14" t="s">
        <v>143</v>
      </c>
      <c r="B136" s="1">
        <v>42460</v>
      </c>
      <c r="C136" s="15">
        <v>0.79166666666666663</v>
      </c>
      <c r="D136" s="2" t="str">
        <f t="shared" si="17"/>
        <v>giovedì</v>
      </c>
      <c r="E136" s="2" t="s">
        <v>529</v>
      </c>
      <c r="F136" s="2" t="s">
        <v>534</v>
      </c>
      <c r="G136" s="2"/>
      <c r="H136" s="2"/>
      <c r="I136" s="2"/>
      <c r="J136" s="2" t="s">
        <v>537</v>
      </c>
      <c r="K136" s="2" t="s">
        <v>533</v>
      </c>
      <c r="L136" s="2"/>
      <c r="M136" s="2"/>
      <c r="N136" s="48">
        <v>55.5</v>
      </c>
      <c r="O136" s="3">
        <v>0.01</v>
      </c>
      <c r="P136" s="2">
        <v>0</v>
      </c>
      <c r="Q136" s="2">
        <v>-55.5</v>
      </c>
      <c r="R136" s="2">
        <f t="shared" si="18"/>
        <v>-55.5</v>
      </c>
      <c r="S136" s="9">
        <f t="shared" si="19"/>
        <v>-153.37710858447548</v>
      </c>
      <c r="T136" s="8">
        <f t="shared" si="20"/>
        <v>15184.333749863074</v>
      </c>
      <c r="U136">
        <f t="shared" si="16"/>
        <v>-423.9</v>
      </c>
      <c r="V136" s="19">
        <f>IF(T136="","",T136/MAX($T$4:T136)-1)</f>
        <v>-3.9403989999999944E-2</v>
      </c>
      <c r="W136">
        <f t="shared" si="15"/>
        <v>-622.86677126242387</v>
      </c>
      <c r="X136">
        <f t="shared" ref="X136:X199" si="22">IF(S136&gt;0,S136,0)</f>
        <v>0</v>
      </c>
      <c r="Y136">
        <f t="shared" si="21"/>
        <v>-153.37710858447548</v>
      </c>
      <c r="Z136" s="26"/>
      <c r="AA136" s="27"/>
      <c r="AB136" s="27"/>
      <c r="AC136" s="27"/>
      <c r="AD136" s="27"/>
      <c r="AE136" s="27"/>
      <c r="AF136" s="28"/>
      <c r="AG136" s="22"/>
      <c r="AH136" s="22"/>
      <c r="AI136" s="22"/>
      <c r="AJ136" s="22"/>
      <c r="AK136" s="22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25"/>
      <c r="BT136" s="25"/>
      <c r="BU136" s="25"/>
      <c r="BV136" s="25"/>
      <c r="BW136" s="25"/>
      <c r="BX136" s="25"/>
      <c r="BY136" s="25"/>
      <c r="BZ136" s="25"/>
    </row>
    <row r="137" spans="1:78" s="12" customFormat="1" ht="18" customHeight="1" x14ac:dyDescent="0.25">
      <c r="A137" s="14" t="s">
        <v>144</v>
      </c>
      <c r="B137" s="1">
        <v>42461</v>
      </c>
      <c r="C137" s="15">
        <v>0.58333333333333337</v>
      </c>
      <c r="D137" s="2" t="str">
        <f t="shared" si="17"/>
        <v>venerdì</v>
      </c>
      <c r="E137" s="2" t="s">
        <v>523</v>
      </c>
      <c r="F137" s="2" t="s">
        <v>531</v>
      </c>
      <c r="G137" s="2"/>
      <c r="H137" s="2"/>
      <c r="I137" s="2"/>
      <c r="J137" s="2" t="s">
        <v>538</v>
      </c>
      <c r="K137" s="2" t="s">
        <v>533</v>
      </c>
      <c r="L137" s="2"/>
      <c r="M137" s="2"/>
      <c r="N137" s="48">
        <v>78.900000000000006</v>
      </c>
      <c r="O137" s="3">
        <v>5.0000000000000001E-3</v>
      </c>
      <c r="P137" s="2">
        <v>-78.900000000000006</v>
      </c>
      <c r="Q137" s="2">
        <v>-78.900000000000006</v>
      </c>
      <c r="R137" s="2">
        <f t="shared" si="18"/>
        <v>-157.80000000000001</v>
      </c>
      <c r="S137" s="9">
        <f t="shared" si="19"/>
        <v>-151.84333749863075</v>
      </c>
      <c r="T137" s="8">
        <f t="shared" si="20"/>
        <v>15032.490412364443</v>
      </c>
      <c r="U137">
        <f t="shared" si="16"/>
        <v>-581.70000000000005</v>
      </c>
      <c r="V137" s="19">
        <f>IF(T137="","",T137/MAX($T$4:T137)-1)</f>
        <v>-4.9009950099999977E-2</v>
      </c>
      <c r="W137">
        <f t="shared" si="15"/>
        <v>-774.71010876105458</v>
      </c>
      <c r="X137">
        <f t="shared" si="22"/>
        <v>0</v>
      </c>
      <c r="Y137">
        <f t="shared" si="21"/>
        <v>-151.84333749863075</v>
      </c>
      <c r="Z137" s="26"/>
      <c r="AA137" s="27"/>
      <c r="AB137" s="27"/>
      <c r="AC137" s="27"/>
      <c r="AD137" s="27"/>
      <c r="AE137" s="27"/>
      <c r="AF137" s="28"/>
      <c r="AG137" s="22"/>
      <c r="AH137" s="22"/>
      <c r="AI137" s="22"/>
      <c r="AJ137" s="22"/>
      <c r="AK137" s="22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25"/>
      <c r="BT137" s="25"/>
      <c r="BU137" s="25"/>
      <c r="BV137" s="25"/>
      <c r="BW137" s="25"/>
      <c r="BX137" s="25"/>
      <c r="BY137" s="25"/>
      <c r="BZ137" s="25"/>
    </row>
    <row r="138" spans="1:78" s="12" customFormat="1" ht="18" customHeight="1" x14ac:dyDescent="0.25">
      <c r="A138" s="14" t="s">
        <v>145</v>
      </c>
      <c r="B138" s="1">
        <v>42461</v>
      </c>
      <c r="C138" s="15">
        <v>0.66666666666666663</v>
      </c>
      <c r="D138" s="2" t="str">
        <f t="shared" si="17"/>
        <v>venerdì</v>
      </c>
      <c r="E138" s="2" t="s">
        <v>523</v>
      </c>
      <c r="F138" s="2" t="s">
        <v>531</v>
      </c>
      <c r="G138" s="2"/>
      <c r="H138" s="2"/>
      <c r="I138" s="2"/>
      <c r="J138" s="2" t="s">
        <v>542</v>
      </c>
      <c r="K138" s="2" t="s">
        <v>533</v>
      </c>
      <c r="L138" s="2"/>
      <c r="M138" s="2"/>
      <c r="N138" s="48">
        <v>8.83</v>
      </c>
      <c r="O138" s="3">
        <v>5.0000000000000001E-3</v>
      </c>
      <c r="P138" s="2">
        <v>10.49</v>
      </c>
      <c r="Q138" s="2">
        <v>18.96</v>
      </c>
      <c r="R138" s="2">
        <f t="shared" si="18"/>
        <v>29.450000000000003</v>
      </c>
      <c r="S138" s="9">
        <f t="shared" si="19"/>
        <v>250.68337635568119</v>
      </c>
      <c r="T138" s="8">
        <f t="shared" si="20"/>
        <v>15283.173788720123</v>
      </c>
      <c r="U138">
        <f t="shared" si="16"/>
        <v>0</v>
      </c>
      <c r="V138" s="19">
        <f>IF(T138="","",T138/MAX($T$4:T138)-1)</f>
        <v>-3.3151140943966539E-2</v>
      </c>
      <c r="W138">
        <f t="shared" ref="W138:W201" si="23">IF(S138&lt;0,W137+S138,0)</f>
        <v>0</v>
      </c>
      <c r="X138">
        <f t="shared" si="22"/>
        <v>250.68337635568119</v>
      </c>
      <c r="Y138">
        <f t="shared" si="21"/>
        <v>0</v>
      </c>
      <c r="Z138" s="26"/>
      <c r="AA138" s="27"/>
      <c r="AB138" s="27"/>
      <c r="AC138" s="27"/>
      <c r="AD138" s="27"/>
      <c r="AE138" s="27"/>
      <c r="AF138" s="28"/>
      <c r="AG138" s="22"/>
      <c r="AH138" s="22"/>
      <c r="AI138" s="22"/>
      <c r="AJ138" s="22"/>
      <c r="AK138" s="22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25"/>
      <c r="BT138" s="25"/>
      <c r="BU138" s="25"/>
      <c r="BV138" s="25"/>
      <c r="BW138" s="25"/>
      <c r="BX138" s="25"/>
      <c r="BY138" s="25"/>
      <c r="BZ138" s="25"/>
    </row>
    <row r="139" spans="1:78" s="12" customFormat="1" ht="18" customHeight="1" x14ac:dyDescent="0.25">
      <c r="A139" s="14" t="s">
        <v>146</v>
      </c>
      <c r="B139" s="1">
        <v>42471</v>
      </c>
      <c r="C139" s="15">
        <v>0.625</v>
      </c>
      <c r="D139" s="2" t="str">
        <f t="shared" si="17"/>
        <v>lunedì</v>
      </c>
      <c r="E139" s="2" t="s">
        <v>529</v>
      </c>
      <c r="F139" s="2" t="s">
        <v>531</v>
      </c>
      <c r="G139" s="2"/>
      <c r="H139" s="2"/>
      <c r="I139" s="2"/>
      <c r="J139" s="2" t="s">
        <v>532</v>
      </c>
      <c r="K139" s="2" t="s">
        <v>533</v>
      </c>
      <c r="L139" s="2"/>
      <c r="M139" s="2"/>
      <c r="N139" s="48">
        <v>35.799999999999997</v>
      </c>
      <c r="O139" s="3">
        <v>5.0000000000000001E-3</v>
      </c>
      <c r="P139" s="2">
        <v>-35.799999999999997</v>
      </c>
      <c r="Q139" s="2">
        <v>-35.799999999999997</v>
      </c>
      <c r="R139" s="2">
        <f t="shared" si="18"/>
        <v>-71.599999999999994</v>
      </c>
      <c r="S139" s="9">
        <f t="shared" si="19"/>
        <v>-152.83173788720123</v>
      </c>
      <c r="T139" s="8">
        <f t="shared" si="20"/>
        <v>15130.342050832922</v>
      </c>
      <c r="U139">
        <f t="shared" si="16"/>
        <v>-71.599999999999994</v>
      </c>
      <c r="V139" s="19">
        <f>IF(T139="","",T139/MAX($T$4:T139)-1)</f>
        <v>-4.2819629534526893E-2</v>
      </c>
      <c r="W139">
        <f t="shared" si="23"/>
        <v>-152.83173788720123</v>
      </c>
      <c r="X139">
        <f t="shared" si="22"/>
        <v>0</v>
      </c>
      <c r="Y139">
        <f t="shared" si="21"/>
        <v>-152.83173788720123</v>
      </c>
      <c r="Z139" s="26"/>
      <c r="AA139" s="27"/>
      <c r="AB139" s="27"/>
      <c r="AC139" s="27"/>
      <c r="AD139" s="27"/>
      <c r="AE139" s="27"/>
      <c r="AF139" s="28"/>
      <c r="AG139" s="22"/>
      <c r="AH139" s="22"/>
      <c r="AI139" s="22"/>
      <c r="AJ139" s="22"/>
      <c r="AK139" s="22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25"/>
      <c r="BT139" s="25"/>
      <c r="BU139" s="25"/>
      <c r="BV139" s="25"/>
      <c r="BW139" s="25"/>
      <c r="BX139" s="25"/>
      <c r="BY139" s="25"/>
      <c r="BZ139" s="25"/>
    </row>
    <row r="140" spans="1:78" s="12" customFormat="1" ht="18" customHeight="1" x14ac:dyDescent="0.25">
      <c r="A140" s="14" t="s">
        <v>147</v>
      </c>
      <c r="B140" s="1">
        <v>42472</v>
      </c>
      <c r="C140" s="15">
        <v>0.45833333333333331</v>
      </c>
      <c r="D140" s="2" t="str">
        <f t="shared" si="17"/>
        <v>martedì</v>
      </c>
      <c r="E140" s="2" t="s">
        <v>529</v>
      </c>
      <c r="F140" s="2" t="s">
        <v>535</v>
      </c>
      <c r="G140" s="2"/>
      <c r="H140" s="2"/>
      <c r="I140" s="2"/>
      <c r="J140" s="2" t="s">
        <v>538</v>
      </c>
      <c r="K140" s="2" t="s">
        <v>533</v>
      </c>
      <c r="L140" s="2"/>
      <c r="M140" s="2"/>
      <c r="N140" s="48">
        <v>87.4</v>
      </c>
      <c r="O140" s="3">
        <v>5.0000000000000001E-3</v>
      </c>
      <c r="P140" s="2">
        <v>90.3</v>
      </c>
      <c r="Q140" s="2">
        <v>0</v>
      </c>
      <c r="R140" s="2">
        <f t="shared" si="18"/>
        <v>90.3</v>
      </c>
      <c r="S140" s="9">
        <f t="shared" si="19"/>
        <v>78.161892859851989</v>
      </c>
      <c r="T140" s="8">
        <f t="shared" si="20"/>
        <v>15208.503943692775</v>
      </c>
      <c r="U140">
        <f t="shared" si="16"/>
        <v>0</v>
      </c>
      <c r="V140" s="19">
        <f>IF(T140="","",T140/MAX($T$4:T140)-1)</f>
        <v>-3.7874927735154329E-2</v>
      </c>
      <c r="W140">
        <f t="shared" si="23"/>
        <v>0</v>
      </c>
      <c r="X140">
        <f t="shared" si="22"/>
        <v>78.161892859851989</v>
      </c>
      <c r="Y140">
        <f t="shared" si="21"/>
        <v>0</v>
      </c>
      <c r="Z140" s="26"/>
      <c r="AA140" s="27"/>
      <c r="AB140" s="27"/>
      <c r="AC140" s="27"/>
      <c r="AD140" s="27"/>
      <c r="AE140" s="27"/>
      <c r="AF140" s="28"/>
      <c r="AG140" s="22"/>
      <c r="AH140" s="22"/>
      <c r="AI140" s="22"/>
      <c r="AJ140" s="22"/>
      <c r="AK140" s="22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25"/>
      <c r="BT140" s="25"/>
      <c r="BU140" s="25"/>
      <c r="BV140" s="25"/>
      <c r="BW140" s="25"/>
      <c r="BX140" s="25"/>
      <c r="BY140" s="25"/>
      <c r="BZ140" s="25"/>
    </row>
    <row r="141" spans="1:78" s="12" customFormat="1" ht="18" customHeight="1" x14ac:dyDescent="0.25">
      <c r="A141" s="14" t="s">
        <v>148</v>
      </c>
      <c r="B141" s="1">
        <v>42478</v>
      </c>
      <c r="C141" s="15">
        <v>0.66666666666666663</v>
      </c>
      <c r="D141" s="2" t="str">
        <f t="shared" si="17"/>
        <v>lunedì</v>
      </c>
      <c r="E141" s="2" t="s">
        <v>529</v>
      </c>
      <c r="F141" s="2" t="s">
        <v>531</v>
      </c>
      <c r="G141" s="2"/>
      <c r="H141" s="2"/>
      <c r="I141" s="2"/>
      <c r="J141" s="2" t="s">
        <v>538</v>
      </c>
      <c r="K141" s="2" t="s">
        <v>533</v>
      </c>
      <c r="L141" s="2"/>
      <c r="M141" s="2"/>
      <c r="N141" s="48">
        <v>68.5</v>
      </c>
      <c r="O141" s="3">
        <v>5.0000000000000001E-3</v>
      </c>
      <c r="P141" s="2">
        <v>-68.5</v>
      </c>
      <c r="Q141" s="2">
        <v>-68.5</v>
      </c>
      <c r="R141" s="2">
        <f t="shared" si="18"/>
        <v>-137</v>
      </c>
      <c r="S141" s="9">
        <f t="shared" si="19"/>
        <v>-152.08503943692776</v>
      </c>
      <c r="T141" s="8">
        <f t="shared" si="20"/>
        <v>15056.418904255846</v>
      </c>
      <c r="U141">
        <f t="shared" si="16"/>
        <v>-137</v>
      </c>
      <c r="V141" s="19">
        <f>IF(T141="","",T141/MAX($T$4:T141)-1)</f>
        <v>-4.7496178457802851E-2</v>
      </c>
      <c r="W141">
        <f t="shared" si="23"/>
        <v>-152.08503943692776</v>
      </c>
      <c r="X141">
        <f t="shared" si="22"/>
        <v>0</v>
      </c>
      <c r="Y141">
        <f t="shared" si="21"/>
        <v>-152.08503943692776</v>
      </c>
      <c r="Z141" s="26"/>
      <c r="AA141" s="27"/>
      <c r="AB141" s="27"/>
      <c r="AC141" s="27"/>
      <c r="AD141" s="27"/>
      <c r="AE141" s="27"/>
      <c r="AF141" s="28"/>
      <c r="AG141" s="22"/>
      <c r="AH141" s="22"/>
      <c r="AI141" s="22"/>
      <c r="AJ141" s="22"/>
      <c r="AK141" s="22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25"/>
      <c r="BT141" s="25"/>
      <c r="BU141" s="25"/>
      <c r="BV141" s="25"/>
      <c r="BW141" s="25"/>
      <c r="BX141" s="25"/>
      <c r="BY141" s="25"/>
      <c r="BZ141" s="25"/>
    </row>
    <row r="142" spans="1:78" s="12" customFormat="1" ht="18" customHeight="1" x14ac:dyDescent="0.25">
      <c r="A142" s="14" t="s">
        <v>149</v>
      </c>
      <c r="B142" s="1">
        <v>42481</v>
      </c>
      <c r="C142" s="15">
        <v>0.70833333333333337</v>
      </c>
      <c r="D142" s="2" t="str">
        <f t="shared" si="17"/>
        <v>giovedì</v>
      </c>
      <c r="E142" s="2" t="s">
        <v>523</v>
      </c>
      <c r="F142" s="2" t="s">
        <v>534</v>
      </c>
      <c r="G142" s="2"/>
      <c r="H142" s="2"/>
      <c r="I142" s="2"/>
      <c r="J142" s="2" t="s">
        <v>538</v>
      </c>
      <c r="K142" s="2" t="s">
        <v>533</v>
      </c>
      <c r="L142" s="2"/>
      <c r="M142" s="2"/>
      <c r="N142" s="48">
        <v>69.3</v>
      </c>
      <c r="O142" s="3">
        <v>0.01</v>
      </c>
      <c r="P142" s="2">
        <v>103.9</v>
      </c>
      <c r="Q142" s="2">
        <v>0</v>
      </c>
      <c r="R142" s="2">
        <f t="shared" si="18"/>
        <v>103.9</v>
      </c>
      <c r="S142" s="9">
        <f t="shared" si="19"/>
        <v>225.73765139281136</v>
      </c>
      <c r="T142" s="8">
        <f t="shared" si="20"/>
        <v>15282.156555648658</v>
      </c>
      <c r="U142">
        <f t="shared" ref="U142:U205" si="24">IF(R142&lt;0,U141+R142,0)</f>
        <v>0</v>
      </c>
      <c r="V142" s="19">
        <f>IF(T142="","",T142/MAX($T$4:T142)-1)</f>
        <v>-3.3215493456614564E-2</v>
      </c>
      <c r="W142">
        <f t="shared" si="23"/>
        <v>0</v>
      </c>
      <c r="X142">
        <f t="shared" si="22"/>
        <v>225.73765139281136</v>
      </c>
      <c r="Y142">
        <f t="shared" si="21"/>
        <v>0</v>
      </c>
      <c r="Z142" s="26"/>
      <c r="AA142" s="27"/>
      <c r="AB142" s="27"/>
      <c r="AC142" s="27"/>
      <c r="AD142" s="27"/>
      <c r="AE142" s="27"/>
      <c r="AF142" s="28"/>
      <c r="AG142" s="22"/>
      <c r="AH142" s="22"/>
      <c r="AI142" s="22"/>
      <c r="AJ142" s="22"/>
      <c r="AK142" s="22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25"/>
      <c r="BT142" s="25"/>
      <c r="BU142" s="25"/>
      <c r="BV142" s="25"/>
      <c r="BW142" s="25"/>
      <c r="BX142" s="25"/>
      <c r="BY142" s="25"/>
      <c r="BZ142" s="25"/>
    </row>
    <row r="143" spans="1:78" s="12" customFormat="1" ht="18" customHeight="1" x14ac:dyDescent="0.25">
      <c r="A143" s="14" t="s">
        <v>150</v>
      </c>
      <c r="B143" s="1">
        <v>42482</v>
      </c>
      <c r="C143" s="15">
        <v>0.70833333333333337</v>
      </c>
      <c r="D143" s="2" t="str">
        <f t="shared" si="17"/>
        <v>venerdì</v>
      </c>
      <c r="E143" s="2" t="s">
        <v>523</v>
      </c>
      <c r="F143" s="2" t="s">
        <v>534</v>
      </c>
      <c r="G143" s="2"/>
      <c r="H143" s="2"/>
      <c r="I143" s="2"/>
      <c r="J143" s="2" t="s">
        <v>542</v>
      </c>
      <c r="K143" s="2" t="s">
        <v>533</v>
      </c>
      <c r="L143" s="2"/>
      <c r="M143" s="2"/>
      <c r="N143" s="48">
        <v>14.71</v>
      </c>
      <c r="O143" s="3">
        <v>0.01</v>
      </c>
      <c r="P143" s="2">
        <v>17.13</v>
      </c>
      <c r="Q143" s="2">
        <v>0</v>
      </c>
      <c r="R143" s="2">
        <f t="shared" si="18"/>
        <v>17.13</v>
      </c>
      <c r="S143" s="9">
        <f t="shared" si="19"/>
        <v>177.96284282682629</v>
      </c>
      <c r="T143" s="8">
        <f t="shared" si="20"/>
        <v>15460.119398475485</v>
      </c>
      <c r="U143">
        <f t="shared" si="24"/>
        <v>0</v>
      </c>
      <c r="V143" s="19">
        <f>IF(T143="","",T143/MAX($T$4:T143)-1)</f>
        <v>-2.1957153145881536E-2</v>
      </c>
      <c r="W143">
        <f t="shared" si="23"/>
        <v>0</v>
      </c>
      <c r="X143">
        <f t="shared" si="22"/>
        <v>177.96284282682629</v>
      </c>
      <c r="Y143">
        <f t="shared" si="21"/>
        <v>0</v>
      </c>
      <c r="Z143" s="26"/>
      <c r="AA143" s="27"/>
      <c r="AB143" s="27"/>
      <c r="AC143" s="27"/>
      <c r="AD143" s="27"/>
      <c r="AE143" s="27"/>
      <c r="AF143" s="28"/>
      <c r="AG143" s="22"/>
      <c r="AH143" s="22"/>
      <c r="AI143" s="22"/>
      <c r="AJ143" s="22"/>
      <c r="AK143" s="22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25"/>
      <c r="BT143" s="25"/>
      <c r="BU143" s="25"/>
      <c r="BV143" s="25"/>
      <c r="BW143" s="25"/>
      <c r="BX143" s="25"/>
      <c r="BY143" s="25"/>
      <c r="BZ143" s="25"/>
    </row>
    <row r="144" spans="1:78" s="12" customFormat="1" ht="18" customHeight="1" x14ac:dyDescent="0.25">
      <c r="A144" s="14" t="s">
        <v>151</v>
      </c>
      <c r="B144" s="1">
        <v>42488</v>
      </c>
      <c r="C144" s="15">
        <v>0.70833333333333337</v>
      </c>
      <c r="D144" s="2" t="str">
        <f t="shared" si="17"/>
        <v>giovedì</v>
      </c>
      <c r="E144" s="2" t="s">
        <v>529</v>
      </c>
      <c r="F144" s="2" t="s">
        <v>531</v>
      </c>
      <c r="G144" s="2"/>
      <c r="H144" s="2"/>
      <c r="I144" s="2"/>
      <c r="J144" s="2" t="s">
        <v>542</v>
      </c>
      <c r="K144" s="2" t="s">
        <v>533</v>
      </c>
      <c r="L144" s="2"/>
      <c r="M144" s="2"/>
      <c r="N144" s="48">
        <v>10.51</v>
      </c>
      <c r="O144" s="3">
        <v>5.0000000000000001E-3</v>
      </c>
      <c r="P144" s="2">
        <v>-10.51</v>
      </c>
      <c r="Q144" s="2">
        <v>-10.51</v>
      </c>
      <c r="R144" s="2">
        <f t="shared" si="18"/>
        <v>-21.02</v>
      </c>
      <c r="S144" s="9">
        <f t="shared" si="19"/>
        <v>-154.60119398475484</v>
      </c>
      <c r="T144" s="8">
        <f t="shared" si="20"/>
        <v>15305.518204490731</v>
      </c>
      <c r="U144">
        <f t="shared" si="24"/>
        <v>-21.02</v>
      </c>
      <c r="V144" s="19">
        <f>IF(T144="","",T144/MAX($T$4:T144)-1)</f>
        <v>-3.173758161442275E-2</v>
      </c>
      <c r="W144">
        <f t="shared" si="23"/>
        <v>-154.60119398475484</v>
      </c>
      <c r="X144">
        <f t="shared" si="22"/>
        <v>0</v>
      </c>
      <c r="Y144">
        <f t="shared" si="21"/>
        <v>-154.60119398475484</v>
      </c>
      <c r="Z144" s="26"/>
      <c r="AA144" s="27"/>
      <c r="AB144" s="27"/>
      <c r="AC144" s="27"/>
      <c r="AD144" s="27"/>
      <c r="AE144" s="27"/>
      <c r="AF144" s="28"/>
      <c r="AG144" s="22"/>
      <c r="AH144" s="22"/>
      <c r="AI144" s="22"/>
      <c r="AJ144" s="22"/>
      <c r="AK144" s="22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25"/>
      <c r="BT144" s="25"/>
      <c r="BU144" s="25"/>
      <c r="BV144" s="25"/>
      <c r="BW144" s="25"/>
      <c r="BX144" s="25"/>
      <c r="BY144" s="25"/>
      <c r="BZ144" s="25"/>
    </row>
    <row r="145" spans="1:78" s="12" customFormat="1" ht="18" customHeight="1" x14ac:dyDescent="0.25">
      <c r="A145" s="14" t="s">
        <v>152</v>
      </c>
      <c r="B145" s="1">
        <v>42499</v>
      </c>
      <c r="C145" s="15">
        <v>0.45833333333333331</v>
      </c>
      <c r="D145" s="2" t="str">
        <f t="shared" si="17"/>
        <v>lunedì</v>
      </c>
      <c r="E145" s="2" t="s">
        <v>529</v>
      </c>
      <c r="F145" s="2" t="s">
        <v>534</v>
      </c>
      <c r="G145" s="2"/>
      <c r="H145" s="2"/>
      <c r="I145" s="2"/>
      <c r="J145" s="2" t="s">
        <v>538</v>
      </c>
      <c r="K145" s="2" t="s">
        <v>533</v>
      </c>
      <c r="L145" s="2"/>
      <c r="M145" s="2"/>
      <c r="N145" s="48">
        <v>94.3</v>
      </c>
      <c r="O145" s="3">
        <v>0.01</v>
      </c>
      <c r="P145" s="2">
        <v>-94.3</v>
      </c>
      <c r="Q145" s="2">
        <v>0</v>
      </c>
      <c r="R145" s="2">
        <f t="shared" si="18"/>
        <v>-94.3</v>
      </c>
      <c r="S145" s="9">
        <f t="shared" si="19"/>
        <v>-153.0551820449073</v>
      </c>
      <c r="T145" s="8">
        <f t="shared" si="20"/>
        <v>15152.463022445823</v>
      </c>
      <c r="U145">
        <f t="shared" si="24"/>
        <v>-115.32</v>
      </c>
      <c r="V145" s="19">
        <f>IF(T145="","",T145/MAX($T$4:T145)-1)</f>
        <v>-4.1420205798278542E-2</v>
      </c>
      <c r="W145">
        <f t="shared" si="23"/>
        <v>-307.65637602966217</v>
      </c>
      <c r="X145">
        <f t="shared" si="22"/>
        <v>0</v>
      </c>
      <c r="Y145">
        <f t="shared" si="21"/>
        <v>-153.0551820449073</v>
      </c>
      <c r="Z145" s="26"/>
      <c r="AA145" s="27"/>
      <c r="AB145" s="27"/>
      <c r="AC145" s="27"/>
      <c r="AD145" s="27"/>
      <c r="AE145" s="27"/>
      <c r="AF145" s="28"/>
      <c r="AG145" s="22"/>
      <c r="AH145" s="22"/>
      <c r="AI145" s="22"/>
      <c r="AJ145" s="22"/>
      <c r="AK145" s="22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25"/>
      <c r="BT145" s="25"/>
      <c r="BU145" s="25"/>
      <c r="BV145" s="25"/>
      <c r="BW145" s="25"/>
      <c r="BX145" s="25"/>
      <c r="BY145" s="25"/>
      <c r="BZ145" s="25"/>
    </row>
    <row r="146" spans="1:78" s="12" customFormat="1" ht="18" customHeight="1" x14ac:dyDescent="0.25">
      <c r="A146" s="14" t="s">
        <v>153</v>
      </c>
      <c r="B146" s="1">
        <v>42506</v>
      </c>
      <c r="C146" s="15">
        <v>0.58333333333333337</v>
      </c>
      <c r="D146" s="2" t="str">
        <f t="shared" si="17"/>
        <v>lunedì</v>
      </c>
      <c r="E146" s="2" t="s">
        <v>529</v>
      </c>
      <c r="F146" s="2" t="s">
        <v>531</v>
      </c>
      <c r="G146" s="2"/>
      <c r="H146" s="2"/>
      <c r="I146" s="2"/>
      <c r="J146" s="2" t="s">
        <v>542</v>
      </c>
      <c r="K146" s="2" t="s">
        <v>533</v>
      </c>
      <c r="L146" s="2"/>
      <c r="M146" s="2"/>
      <c r="N146" s="48">
        <v>12.97</v>
      </c>
      <c r="O146" s="3">
        <v>5.0000000000000001E-3</v>
      </c>
      <c r="P146" s="2">
        <v>11.08</v>
      </c>
      <c r="Q146" s="2">
        <v>18.66</v>
      </c>
      <c r="R146" s="2">
        <f t="shared" si="18"/>
        <v>29.740000000000002</v>
      </c>
      <c r="S146" s="9">
        <f t="shared" si="19"/>
        <v>173.72176186875049</v>
      </c>
      <c r="T146" s="8">
        <f t="shared" si="20"/>
        <v>15326.184784314573</v>
      </c>
      <c r="U146">
        <f t="shared" si="24"/>
        <v>0</v>
      </c>
      <c r="V146" s="19">
        <f>IF(T146="","",T146/MAX($T$4:T146)-1)</f>
        <v>-3.0430166060591901E-2</v>
      </c>
      <c r="W146">
        <f t="shared" si="23"/>
        <v>0</v>
      </c>
      <c r="X146">
        <f t="shared" si="22"/>
        <v>173.72176186875049</v>
      </c>
      <c r="Y146">
        <f t="shared" si="21"/>
        <v>0</v>
      </c>
      <c r="Z146" s="26"/>
      <c r="AA146" s="27"/>
      <c r="AB146" s="27"/>
      <c r="AC146" s="27"/>
      <c r="AD146" s="27"/>
      <c r="AE146" s="27"/>
      <c r="AF146" s="28"/>
      <c r="AG146" s="22"/>
      <c r="AH146" s="22"/>
      <c r="AI146" s="22"/>
      <c r="AJ146" s="22"/>
      <c r="AK146" s="22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25"/>
      <c r="BT146" s="25"/>
      <c r="BU146" s="25"/>
      <c r="BV146" s="25"/>
      <c r="BW146" s="25"/>
      <c r="BX146" s="25"/>
      <c r="BY146" s="25"/>
      <c r="BZ146" s="25"/>
    </row>
    <row r="147" spans="1:78" s="12" customFormat="1" ht="18" customHeight="1" x14ac:dyDescent="0.25">
      <c r="A147" s="14" t="s">
        <v>154</v>
      </c>
      <c r="B147" s="1">
        <v>42507</v>
      </c>
      <c r="C147" s="15">
        <v>0</v>
      </c>
      <c r="D147" s="2" t="str">
        <f t="shared" si="17"/>
        <v>martedì</v>
      </c>
      <c r="E147" s="2" t="s">
        <v>529</v>
      </c>
      <c r="F147" s="2" t="s">
        <v>531</v>
      </c>
      <c r="G147" s="2"/>
      <c r="H147" s="2"/>
      <c r="I147" s="2"/>
      <c r="J147" s="2" t="s">
        <v>538</v>
      </c>
      <c r="K147" s="2" t="s">
        <v>533</v>
      </c>
      <c r="L147" s="2"/>
      <c r="M147" s="2"/>
      <c r="N147" s="48">
        <v>42.5</v>
      </c>
      <c r="O147" s="3">
        <v>5.0000000000000001E-3</v>
      </c>
      <c r="P147" s="2">
        <v>-42.5</v>
      </c>
      <c r="Q147" s="2">
        <v>-42.5</v>
      </c>
      <c r="R147" s="2">
        <f t="shared" si="18"/>
        <v>-85</v>
      </c>
      <c r="S147" s="9">
        <f t="shared" si="19"/>
        <v>-153.26184784314574</v>
      </c>
      <c r="T147" s="8">
        <f t="shared" si="20"/>
        <v>15172.922936471428</v>
      </c>
      <c r="U147">
        <f t="shared" si="24"/>
        <v>-85</v>
      </c>
      <c r="V147" s="19">
        <f>IF(T147="","",T147/MAX($T$4:T147)-1)</f>
        <v>-4.0125864399985889E-2</v>
      </c>
      <c r="W147">
        <f t="shared" si="23"/>
        <v>-153.26184784314574</v>
      </c>
      <c r="X147">
        <f t="shared" si="22"/>
        <v>0</v>
      </c>
      <c r="Y147">
        <f t="shared" si="21"/>
        <v>-153.26184784314574</v>
      </c>
      <c r="Z147" s="26"/>
      <c r="AA147" s="27"/>
      <c r="AB147" s="27"/>
      <c r="AC147" s="27"/>
      <c r="AD147" s="27"/>
      <c r="AE147" s="27"/>
      <c r="AF147" s="28"/>
      <c r="AG147" s="22"/>
      <c r="AH147" s="22"/>
      <c r="AI147" s="22"/>
      <c r="AJ147" s="22"/>
      <c r="AK147" s="22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25"/>
      <c r="BT147" s="25"/>
      <c r="BU147" s="25"/>
      <c r="BV147" s="25"/>
      <c r="BW147" s="25"/>
      <c r="BX147" s="25"/>
      <c r="BY147" s="25"/>
      <c r="BZ147" s="25"/>
    </row>
    <row r="148" spans="1:78" s="12" customFormat="1" ht="18" customHeight="1" x14ac:dyDescent="0.25">
      <c r="A148" s="14" t="s">
        <v>155</v>
      </c>
      <c r="B148" s="1">
        <v>42507</v>
      </c>
      <c r="C148" s="15">
        <v>0.16666666666666666</v>
      </c>
      <c r="D148" s="2" t="str">
        <f t="shared" si="17"/>
        <v>martedì</v>
      </c>
      <c r="E148" s="2" t="s">
        <v>529</v>
      </c>
      <c r="F148" s="2" t="s">
        <v>531</v>
      </c>
      <c r="G148" s="2"/>
      <c r="H148" s="2"/>
      <c r="I148" s="2"/>
      <c r="J148" s="2" t="s">
        <v>532</v>
      </c>
      <c r="K148" s="2" t="s">
        <v>533</v>
      </c>
      <c r="L148" s="2"/>
      <c r="M148" s="2"/>
      <c r="N148" s="48">
        <v>29.1</v>
      </c>
      <c r="O148" s="3">
        <v>5.0000000000000001E-3</v>
      </c>
      <c r="P148" s="2">
        <v>32.5</v>
      </c>
      <c r="Q148" s="2">
        <v>0</v>
      </c>
      <c r="R148" s="2">
        <f t="shared" si="18"/>
        <v>32.5</v>
      </c>
      <c r="S148" s="9">
        <f t="shared" si="19"/>
        <v>84.72852155246072</v>
      </c>
      <c r="T148" s="8">
        <f t="shared" si="20"/>
        <v>15257.651458023889</v>
      </c>
      <c r="U148">
        <f t="shared" si="24"/>
        <v>0</v>
      </c>
      <c r="V148" s="19">
        <f>IF(T148="","",T148/MAX($T$4:T148)-1)</f>
        <v>-3.4765742508748754E-2</v>
      </c>
      <c r="W148">
        <f t="shared" si="23"/>
        <v>0</v>
      </c>
      <c r="X148">
        <f t="shared" si="22"/>
        <v>84.72852155246072</v>
      </c>
      <c r="Y148">
        <f t="shared" si="21"/>
        <v>0</v>
      </c>
      <c r="Z148" s="26"/>
      <c r="AA148" s="27"/>
      <c r="AB148" s="27"/>
      <c r="AC148" s="27"/>
      <c r="AD148" s="27"/>
      <c r="AE148" s="27"/>
      <c r="AF148" s="28"/>
      <c r="AG148" s="22"/>
      <c r="AH148" s="22"/>
      <c r="AI148" s="22"/>
      <c r="AJ148" s="22"/>
      <c r="AK148" s="22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25"/>
      <c r="BT148" s="25"/>
      <c r="BU148" s="25"/>
      <c r="BV148" s="25"/>
      <c r="BW148" s="25"/>
      <c r="BX148" s="25"/>
      <c r="BY148" s="25"/>
      <c r="BZ148" s="25"/>
    </row>
    <row r="149" spans="1:78" s="12" customFormat="1" ht="18" customHeight="1" x14ac:dyDescent="0.25">
      <c r="A149" s="14" t="s">
        <v>156</v>
      </c>
      <c r="B149" s="1">
        <v>42507</v>
      </c>
      <c r="C149" s="15">
        <v>0.66666666666666663</v>
      </c>
      <c r="D149" s="2" t="str">
        <f t="shared" si="17"/>
        <v>martedì</v>
      </c>
      <c r="E149" s="2" t="s">
        <v>523</v>
      </c>
      <c r="F149" s="2" t="s">
        <v>534</v>
      </c>
      <c r="G149" s="2"/>
      <c r="H149" s="2"/>
      <c r="I149" s="2"/>
      <c r="J149" s="2" t="s">
        <v>539</v>
      </c>
      <c r="K149" s="2" t="s">
        <v>536</v>
      </c>
      <c r="L149" s="2"/>
      <c r="M149" s="2"/>
      <c r="N149" s="48">
        <v>17.600000000000001</v>
      </c>
      <c r="O149" s="3">
        <v>0.01</v>
      </c>
      <c r="P149" s="2">
        <v>24</v>
      </c>
      <c r="Q149" s="2">
        <v>0</v>
      </c>
      <c r="R149" s="2">
        <f t="shared" si="18"/>
        <v>24</v>
      </c>
      <c r="S149" s="9">
        <f t="shared" si="19"/>
        <v>208.05888351850757</v>
      </c>
      <c r="T149" s="8">
        <f t="shared" si="20"/>
        <v>15465.710341542397</v>
      </c>
      <c r="U149">
        <f t="shared" si="24"/>
        <v>0</v>
      </c>
      <c r="V149" s="19">
        <f>IF(T149="","",T149/MAX($T$4:T149)-1)</f>
        <v>-2.1603457179322549E-2</v>
      </c>
      <c r="W149">
        <f t="shared" si="23"/>
        <v>0</v>
      </c>
      <c r="X149">
        <f t="shared" si="22"/>
        <v>208.05888351850757</v>
      </c>
      <c r="Y149">
        <f t="shared" si="21"/>
        <v>0</v>
      </c>
      <c r="Z149" s="26"/>
      <c r="AA149" s="27"/>
      <c r="AB149" s="27"/>
      <c r="AC149" s="27"/>
      <c r="AD149" s="27"/>
      <c r="AE149" s="27"/>
      <c r="AF149" s="28"/>
      <c r="AG149" s="22"/>
      <c r="AH149" s="22"/>
      <c r="AI149" s="22"/>
      <c r="AJ149" s="22"/>
      <c r="AK149" s="22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25"/>
      <c r="BT149" s="25"/>
      <c r="BU149" s="25"/>
      <c r="BV149" s="25"/>
      <c r="BW149" s="25"/>
      <c r="BX149" s="25"/>
      <c r="BY149" s="25"/>
      <c r="BZ149" s="25"/>
    </row>
    <row r="150" spans="1:78" s="12" customFormat="1" ht="18" customHeight="1" x14ac:dyDescent="0.25">
      <c r="A150" s="14" t="s">
        <v>157</v>
      </c>
      <c r="B150" s="1">
        <v>42509</v>
      </c>
      <c r="C150" s="15">
        <v>0.83333333333333337</v>
      </c>
      <c r="D150" s="2" t="str">
        <f t="shared" si="17"/>
        <v>giovedì</v>
      </c>
      <c r="E150" s="2" t="s">
        <v>529</v>
      </c>
      <c r="F150" s="2" t="s">
        <v>534</v>
      </c>
      <c r="G150" s="2"/>
      <c r="H150" s="2"/>
      <c r="I150" s="2"/>
      <c r="J150" s="2" t="s">
        <v>532</v>
      </c>
      <c r="K150" s="2" t="s">
        <v>533</v>
      </c>
      <c r="L150" s="2"/>
      <c r="M150" s="2"/>
      <c r="N150" s="48">
        <v>22.4</v>
      </c>
      <c r="O150" s="3">
        <v>0.01</v>
      </c>
      <c r="P150" s="2">
        <v>-22.4</v>
      </c>
      <c r="Q150" s="2">
        <v>0</v>
      </c>
      <c r="R150" s="2">
        <f t="shared" si="18"/>
        <v>-22.4</v>
      </c>
      <c r="S150" s="9">
        <f t="shared" si="19"/>
        <v>-154.65710341542396</v>
      </c>
      <c r="T150" s="8">
        <f t="shared" si="20"/>
        <v>15311.053238126973</v>
      </c>
      <c r="U150">
        <f t="shared" si="24"/>
        <v>-22.4</v>
      </c>
      <c r="V150" s="19">
        <f>IF(T150="","",T150/MAX($T$4:T150)-1)</f>
        <v>-3.1387422607529247E-2</v>
      </c>
      <c r="W150">
        <f t="shared" si="23"/>
        <v>-154.65710341542396</v>
      </c>
      <c r="X150">
        <f t="shared" si="22"/>
        <v>0</v>
      </c>
      <c r="Y150">
        <f t="shared" si="21"/>
        <v>-154.65710341542396</v>
      </c>
      <c r="Z150" s="26"/>
      <c r="AA150" s="27"/>
      <c r="AB150" s="27"/>
      <c r="AC150" s="27"/>
      <c r="AD150" s="27"/>
      <c r="AE150" s="27"/>
      <c r="AF150" s="28"/>
      <c r="AG150" s="22"/>
      <c r="AH150" s="22"/>
      <c r="AI150" s="22"/>
      <c r="AJ150" s="22"/>
      <c r="AK150" s="22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25"/>
      <c r="BT150" s="25"/>
      <c r="BU150" s="25"/>
      <c r="BV150" s="25"/>
      <c r="BW150" s="25"/>
      <c r="BX150" s="25"/>
      <c r="BY150" s="25"/>
      <c r="BZ150" s="25"/>
    </row>
    <row r="151" spans="1:78" s="12" customFormat="1" ht="18" customHeight="1" x14ac:dyDescent="0.25">
      <c r="A151" s="14" t="s">
        <v>158</v>
      </c>
      <c r="B151" s="1">
        <v>42515</v>
      </c>
      <c r="C151" s="15">
        <v>0.33333333333333331</v>
      </c>
      <c r="D151" s="2" t="str">
        <f t="shared" si="17"/>
        <v>mercoledì</v>
      </c>
      <c r="E151" s="2" t="s">
        <v>529</v>
      </c>
      <c r="F151" s="2" t="s">
        <v>531</v>
      </c>
      <c r="G151" s="2"/>
      <c r="H151" s="2"/>
      <c r="I151" s="2"/>
      <c r="J151" s="2" t="s">
        <v>532</v>
      </c>
      <c r="K151" s="2" t="s">
        <v>533</v>
      </c>
      <c r="L151" s="2"/>
      <c r="M151" s="2"/>
      <c r="N151" s="48">
        <v>20.3</v>
      </c>
      <c r="O151" s="3">
        <v>5.0000000000000001E-3</v>
      </c>
      <c r="P151" s="2">
        <v>28</v>
      </c>
      <c r="Q151" s="2">
        <v>45.7</v>
      </c>
      <c r="R151" s="2">
        <f t="shared" si="18"/>
        <v>73.7</v>
      </c>
      <c r="S151" s="9">
        <f t="shared" si="19"/>
        <v>277.93709942117192</v>
      </c>
      <c r="T151" s="8">
        <f t="shared" si="20"/>
        <v>15588.990337548144</v>
      </c>
      <c r="U151">
        <f t="shared" si="24"/>
        <v>0</v>
      </c>
      <c r="V151" s="19">
        <f>IF(T151="","",T151/MAX($T$4:T151)-1)</f>
        <v>-1.3804480008065001E-2</v>
      </c>
      <c r="W151">
        <f t="shared" si="23"/>
        <v>0</v>
      </c>
      <c r="X151">
        <f t="shared" si="22"/>
        <v>277.93709942117192</v>
      </c>
      <c r="Y151">
        <f t="shared" si="21"/>
        <v>0</v>
      </c>
      <c r="Z151" s="26"/>
      <c r="AA151" s="27"/>
      <c r="AB151" s="27"/>
      <c r="AC151" s="27"/>
      <c r="AD151" s="27"/>
      <c r="AE151" s="27"/>
      <c r="AF151" s="28"/>
      <c r="AG151" s="22"/>
      <c r="AH151" s="22"/>
      <c r="AI151" s="22"/>
      <c r="AJ151" s="22"/>
      <c r="AK151" s="22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25"/>
      <c r="BT151" s="25"/>
      <c r="BU151" s="25"/>
      <c r="BV151" s="25"/>
      <c r="BW151" s="25"/>
      <c r="BX151" s="25"/>
      <c r="BY151" s="25"/>
      <c r="BZ151" s="25"/>
    </row>
    <row r="152" spans="1:78" s="12" customFormat="1" ht="18" customHeight="1" x14ac:dyDescent="0.25">
      <c r="A152" s="14" t="s">
        <v>159</v>
      </c>
      <c r="B152" s="1">
        <v>42516</v>
      </c>
      <c r="C152" s="15">
        <v>0.625</v>
      </c>
      <c r="D152" s="2" t="str">
        <f t="shared" si="17"/>
        <v>giovedì</v>
      </c>
      <c r="E152" s="2" t="s">
        <v>529</v>
      </c>
      <c r="F152" s="2" t="s">
        <v>535</v>
      </c>
      <c r="G152" s="2"/>
      <c r="H152" s="2"/>
      <c r="I152" s="2"/>
      <c r="J152" s="2" t="s">
        <v>532</v>
      </c>
      <c r="K152" s="2" t="s">
        <v>533</v>
      </c>
      <c r="L152" s="2"/>
      <c r="M152" s="2"/>
      <c r="N152" s="48">
        <v>35.6</v>
      </c>
      <c r="O152" s="3">
        <v>5.0000000000000001E-3</v>
      </c>
      <c r="P152" s="2">
        <v>32.799999999999997</v>
      </c>
      <c r="Q152" s="2">
        <v>56</v>
      </c>
      <c r="R152" s="2">
        <f t="shared" si="18"/>
        <v>88.8</v>
      </c>
      <c r="S152" s="9">
        <f t="shared" si="19"/>
        <v>194.42448623234202</v>
      </c>
      <c r="T152" s="8">
        <f t="shared" si="20"/>
        <v>15783.414823780486</v>
      </c>
      <c r="U152">
        <f t="shared" si="24"/>
        <v>0</v>
      </c>
      <c r="V152" s="19">
        <f>IF(T152="","",T152/MAX($T$4:T152)-1)</f>
        <v>-1.5047381295140161E-3</v>
      </c>
      <c r="W152">
        <f t="shared" si="23"/>
        <v>0</v>
      </c>
      <c r="X152">
        <f t="shared" si="22"/>
        <v>194.42448623234202</v>
      </c>
      <c r="Y152">
        <f t="shared" si="21"/>
        <v>0</v>
      </c>
      <c r="Z152" s="26"/>
      <c r="AA152" s="27"/>
      <c r="AB152" s="27"/>
      <c r="AC152" s="27"/>
      <c r="AD152" s="27"/>
      <c r="AE152" s="27"/>
      <c r="AF152" s="28"/>
      <c r="AG152" s="22"/>
      <c r="AH152" s="22"/>
      <c r="AI152" s="22"/>
      <c r="AJ152" s="22"/>
      <c r="AK152" s="22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25"/>
      <c r="BT152" s="25"/>
      <c r="BU152" s="25"/>
      <c r="BV152" s="25"/>
      <c r="BW152" s="25"/>
      <c r="BX152" s="25"/>
      <c r="BY152" s="25"/>
      <c r="BZ152" s="25"/>
    </row>
    <row r="153" spans="1:78" s="12" customFormat="1" ht="18" customHeight="1" x14ac:dyDescent="0.25">
      <c r="A153" s="14" t="s">
        <v>160</v>
      </c>
      <c r="B153" s="1">
        <v>42516</v>
      </c>
      <c r="C153" s="15">
        <v>0.75</v>
      </c>
      <c r="D153" s="2" t="str">
        <f t="shared" si="17"/>
        <v>giovedì</v>
      </c>
      <c r="E153" s="2" t="s">
        <v>523</v>
      </c>
      <c r="F153" s="2" t="s">
        <v>531</v>
      </c>
      <c r="G153" s="2"/>
      <c r="H153" s="2"/>
      <c r="I153" s="2"/>
      <c r="J153" s="2" t="s">
        <v>542</v>
      </c>
      <c r="K153" s="2" t="s">
        <v>533</v>
      </c>
      <c r="L153" s="2"/>
      <c r="M153" s="2"/>
      <c r="N153" s="48">
        <v>4.05</v>
      </c>
      <c r="O153" s="3">
        <v>5.0000000000000001E-3</v>
      </c>
      <c r="P153" s="2">
        <v>-4.05</v>
      </c>
      <c r="Q153" s="2">
        <v>-4.05</v>
      </c>
      <c r="R153" s="2">
        <f t="shared" si="18"/>
        <v>-8.1</v>
      </c>
      <c r="S153" s="9">
        <f t="shared" si="19"/>
        <v>-157.83414823780487</v>
      </c>
      <c r="T153" s="8">
        <f t="shared" si="20"/>
        <v>15625.58067554268</v>
      </c>
      <c r="U153">
        <f t="shared" si="24"/>
        <v>-8.1</v>
      </c>
      <c r="V153" s="19">
        <f>IF(T153="","",T153/MAX($T$4:T153)-1)</f>
        <v>-1.1489690748218928E-2</v>
      </c>
      <c r="W153">
        <f t="shared" si="23"/>
        <v>-157.83414823780487</v>
      </c>
      <c r="X153">
        <f t="shared" si="22"/>
        <v>0</v>
      </c>
      <c r="Y153">
        <f t="shared" si="21"/>
        <v>-157.83414823780487</v>
      </c>
      <c r="Z153" s="26"/>
      <c r="AA153" s="27"/>
      <c r="AB153" s="27"/>
      <c r="AC153" s="27"/>
      <c r="AD153" s="27"/>
      <c r="AE153" s="27"/>
      <c r="AF153" s="28"/>
      <c r="AG153" s="22"/>
      <c r="AH153" s="22"/>
      <c r="AI153" s="22"/>
      <c r="AJ153" s="22"/>
      <c r="AK153" s="22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25"/>
      <c r="BT153" s="25"/>
      <c r="BU153" s="25"/>
      <c r="BV153" s="25"/>
      <c r="BW153" s="25"/>
      <c r="BX153" s="25"/>
      <c r="BY153" s="25"/>
      <c r="BZ153" s="25"/>
    </row>
    <row r="154" spans="1:78" s="12" customFormat="1" ht="18" customHeight="1" x14ac:dyDescent="0.25">
      <c r="A154" s="14" t="s">
        <v>161</v>
      </c>
      <c r="B154" s="1">
        <v>42517</v>
      </c>
      <c r="C154" s="15">
        <v>0.66666666666666663</v>
      </c>
      <c r="D154" s="2" t="str">
        <f t="shared" si="17"/>
        <v>venerdì</v>
      </c>
      <c r="E154" s="2" t="s">
        <v>529</v>
      </c>
      <c r="F154" s="2" t="s">
        <v>535</v>
      </c>
      <c r="G154" s="2"/>
      <c r="H154" s="2"/>
      <c r="I154" s="2"/>
      <c r="J154" s="2" t="s">
        <v>539</v>
      </c>
      <c r="K154" s="2" t="s">
        <v>533</v>
      </c>
      <c r="L154" s="2"/>
      <c r="M154" s="2"/>
      <c r="N154" s="48">
        <v>13.5</v>
      </c>
      <c r="O154" s="3">
        <v>5.0000000000000001E-3</v>
      </c>
      <c r="P154" s="2">
        <v>12.1</v>
      </c>
      <c r="Q154" s="2">
        <v>0</v>
      </c>
      <c r="R154" s="2">
        <f t="shared" si="18"/>
        <v>12.1</v>
      </c>
      <c r="S154" s="9">
        <f t="shared" si="19"/>
        <v>70.025750434839424</v>
      </c>
      <c r="T154" s="8">
        <f t="shared" si="20"/>
        <v>15695.606425977519</v>
      </c>
      <c r="U154">
        <f t="shared" si="24"/>
        <v>0</v>
      </c>
      <c r="V154" s="19">
        <f>IF(T154="","",T154/MAX($T$4:T154)-1)</f>
        <v>-7.0597001030534567E-3</v>
      </c>
      <c r="W154">
        <f t="shared" si="23"/>
        <v>0</v>
      </c>
      <c r="X154">
        <f t="shared" si="22"/>
        <v>70.025750434839424</v>
      </c>
      <c r="Y154">
        <f t="shared" si="21"/>
        <v>0</v>
      </c>
      <c r="Z154" s="26"/>
      <c r="AA154" s="27"/>
      <c r="AB154" s="27"/>
      <c r="AC154" s="27"/>
      <c r="AD154" s="27"/>
      <c r="AE154" s="27"/>
      <c r="AF154" s="28"/>
      <c r="AG154" s="22"/>
      <c r="AH154" s="22"/>
      <c r="AI154" s="22"/>
      <c r="AJ154" s="22"/>
      <c r="AK154" s="22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25"/>
      <c r="BT154" s="25"/>
      <c r="BU154" s="25"/>
      <c r="BV154" s="25"/>
      <c r="BW154" s="25"/>
      <c r="BX154" s="25"/>
      <c r="BY154" s="25"/>
      <c r="BZ154" s="25"/>
    </row>
    <row r="155" spans="1:78" s="12" customFormat="1" ht="18" customHeight="1" x14ac:dyDescent="0.25">
      <c r="A155" s="14" t="s">
        <v>162</v>
      </c>
      <c r="B155" s="1">
        <v>42520</v>
      </c>
      <c r="C155" s="15">
        <v>0</v>
      </c>
      <c r="D155" s="2" t="str">
        <f t="shared" si="17"/>
        <v>lunedì</v>
      </c>
      <c r="E155" s="2" t="s">
        <v>529</v>
      </c>
      <c r="F155" s="2" t="s">
        <v>534</v>
      </c>
      <c r="G155" s="2"/>
      <c r="H155" s="2"/>
      <c r="I155" s="2"/>
      <c r="J155" s="2" t="s">
        <v>538</v>
      </c>
      <c r="K155" s="2" t="s">
        <v>533</v>
      </c>
      <c r="L155" s="2"/>
      <c r="M155" s="2"/>
      <c r="N155" s="48">
        <v>69.3</v>
      </c>
      <c r="O155" s="3">
        <v>0.01</v>
      </c>
      <c r="P155" s="2">
        <v>-69.3</v>
      </c>
      <c r="Q155" s="2">
        <v>0</v>
      </c>
      <c r="R155" s="2">
        <f t="shared" si="18"/>
        <v>-69.3</v>
      </c>
      <c r="S155" s="9">
        <f t="shared" si="19"/>
        <v>-156.95606425977519</v>
      </c>
      <c r="T155" s="8">
        <f t="shared" si="20"/>
        <v>15538.650361717744</v>
      </c>
      <c r="U155">
        <f t="shared" si="24"/>
        <v>-69.3</v>
      </c>
      <c r="V155" s="19">
        <f>IF(T155="","",T155/MAX($T$4:T155)-1)</f>
        <v>-1.6989103102022951E-2</v>
      </c>
      <c r="W155">
        <f t="shared" si="23"/>
        <v>-156.95606425977519</v>
      </c>
      <c r="X155">
        <f t="shared" si="22"/>
        <v>0</v>
      </c>
      <c r="Y155">
        <f t="shared" si="21"/>
        <v>-156.95606425977519</v>
      </c>
      <c r="Z155" s="26"/>
      <c r="AA155" s="27"/>
      <c r="AB155" s="27"/>
      <c r="AC155" s="27"/>
      <c r="AD155" s="27"/>
      <c r="AE155" s="27"/>
      <c r="AF155" s="28"/>
      <c r="AG155" s="22"/>
      <c r="AH155" s="22"/>
      <c r="AI155" s="22"/>
      <c r="AJ155" s="22"/>
      <c r="AK155" s="22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25"/>
      <c r="BT155" s="25"/>
      <c r="BU155" s="25"/>
      <c r="BV155" s="25"/>
      <c r="BW155" s="25"/>
      <c r="BX155" s="25"/>
      <c r="BY155" s="25"/>
      <c r="BZ155" s="25"/>
    </row>
    <row r="156" spans="1:78" s="12" customFormat="1" ht="18" customHeight="1" x14ac:dyDescent="0.25">
      <c r="A156" s="14" t="s">
        <v>163</v>
      </c>
      <c r="B156" s="1">
        <v>42521</v>
      </c>
      <c r="C156" s="15">
        <v>0.83333333333333337</v>
      </c>
      <c r="D156" s="2" t="str">
        <f t="shared" si="17"/>
        <v>martedì</v>
      </c>
      <c r="E156" s="2" t="s">
        <v>529</v>
      </c>
      <c r="F156" s="2" t="s">
        <v>535</v>
      </c>
      <c r="G156" s="2"/>
      <c r="H156" s="2"/>
      <c r="I156" s="2"/>
      <c r="J156" s="2" t="s">
        <v>537</v>
      </c>
      <c r="K156" s="2" t="s">
        <v>533</v>
      </c>
      <c r="L156" s="2"/>
      <c r="M156" s="2"/>
      <c r="N156" s="48">
        <v>43.3</v>
      </c>
      <c r="O156" s="3">
        <v>5.0000000000000001E-3</v>
      </c>
      <c r="P156" s="2">
        <v>68.5</v>
      </c>
      <c r="Q156" s="2">
        <v>0</v>
      </c>
      <c r="R156" s="2">
        <f t="shared" si="18"/>
        <v>68.5</v>
      </c>
      <c r="S156" s="9">
        <f t="shared" si="19"/>
        <v>122.9096477803309</v>
      </c>
      <c r="T156" s="8">
        <f t="shared" si="20"/>
        <v>15661.560009498075</v>
      </c>
      <c r="U156">
        <f t="shared" si="24"/>
        <v>0</v>
      </c>
      <c r="V156" s="19">
        <f>IF(T156="","",T156/MAX($T$4:T156)-1)</f>
        <v>-9.2135550145505674E-3</v>
      </c>
      <c r="W156">
        <f t="shared" si="23"/>
        <v>0</v>
      </c>
      <c r="X156">
        <f t="shared" si="22"/>
        <v>122.9096477803309</v>
      </c>
      <c r="Y156">
        <f t="shared" si="21"/>
        <v>0</v>
      </c>
      <c r="Z156" s="26"/>
      <c r="AA156" s="27"/>
      <c r="AB156" s="27"/>
      <c r="AC156" s="27"/>
      <c r="AD156" s="27"/>
      <c r="AE156" s="27"/>
      <c r="AF156" s="28"/>
      <c r="AG156" s="22"/>
      <c r="AH156" s="22"/>
      <c r="AI156" s="22"/>
      <c r="AJ156" s="22"/>
      <c r="AK156" s="22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25"/>
      <c r="BT156" s="25"/>
      <c r="BU156" s="25"/>
      <c r="BV156" s="25"/>
      <c r="BW156" s="25"/>
      <c r="BX156" s="25"/>
      <c r="BY156" s="25"/>
      <c r="BZ156" s="25"/>
    </row>
    <row r="157" spans="1:78" s="12" customFormat="1" ht="18" customHeight="1" x14ac:dyDescent="0.25">
      <c r="A157" s="14" t="s">
        <v>164</v>
      </c>
      <c r="B157" s="1">
        <v>42521</v>
      </c>
      <c r="C157" s="15">
        <v>0.54166666666666663</v>
      </c>
      <c r="D157" s="2" t="str">
        <f t="shared" si="17"/>
        <v>martedì</v>
      </c>
      <c r="E157" s="2" t="s">
        <v>523</v>
      </c>
      <c r="F157" s="2" t="s">
        <v>531</v>
      </c>
      <c r="G157" s="2"/>
      <c r="H157" s="2"/>
      <c r="I157" s="2"/>
      <c r="J157" s="2" t="s">
        <v>539</v>
      </c>
      <c r="K157" s="2" t="s">
        <v>533</v>
      </c>
      <c r="L157" s="2"/>
      <c r="M157" s="2"/>
      <c r="N157" s="48">
        <v>17.399999999999999</v>
      </c>
      <c r="O157" s="3">
        <v>5.0000000000000001E-3</v>
      </c>
      <c r="P157" s="2">
        <v>22.7</v>
      </c>
      <c r="Q157" s="2">
        <v>38.200000000000003</v>
      </c>
      <c r="R157" s="2">
        <f t="shared" si="18"/>
        <v>60.900000000000006</v>
      </c>
      <c r="S157" s="9">
        <f t="shared" si="19"/>
        <v>274.07730016621633</v>
      </c>
      <c r="T157" s="8">
        <f t="shared" si="20"/>
        <v>15935.637309664291</v>
      </c>
      <c r="U157">
        <f t="shared" si="24"/>
        <v>0</v>
      </c>
      <c r="V157" s="19">
        <f>IF(T157="","",T157/MAX($T$4:T157)-1)</f>
        <v>0</v>
      </c>
      <c r="W157">
        <f t="shared" si="23"/>
        <v>0</v>
      </c>
      <c r="X157">
        <f t="shared" si="22"/>
        <v>274.07730016621633</v>
      </c>
      <c r="Y157">
        <f t="shared" si="21"/>
        <v>0</v>
      </c>
      <c r="Z157" s="26"/>
      <c r="AA157" s="27"/>
      <c r="AB157" s="27"/>
      <c r="AC157" s="27"/>
      <c r="AD157" s="27"/>
      <c r="AE157" s="27"/>
      <c r="AF157" s="28"/>
      <c r="AG157" s="22"/>
      <c r="AH157" s="22"/>
      <c r="AI157" s="22"/>
      <c r="AJ157" s="22"/>
      <c r="AK157" s="22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25"/>
      <c r="BT157" s="25"/>
      <c r="BU157" s="25"/>
      <c r="BV157" s="25"/>
      <c r="BW157" s="25"/>
      <c r="BX157" s="25"/>
      <c r="BY157" s="25"/>
      <c r="BZ157" s="25"/>
    </row>
    <row r="158" spans="1:78" s="12" customFormat="1" ht="18" customHeight="1" x14ac:dyDescent="0.25">
      <c r="A158" s="14" t="s">
        <v>165</v>
      </c>
      <c r="B158" s="1">
        <v>42524</v>
      </c>
      <c r="C158" s="15">
        <v>0.58333333333333337</v>
      </c>
      <c r="D158" s="2" t="str">
        <f t="shared" si="17"/>
        <v>venerdì</v>
      </c>
      <c r="E158" s="2" t="s">
        <v>529</v>
      </c>
      <c r="F158" s="2" t="s">
        <v>531</v>
      </c>
      <c r="G158" s="2"/>
      <c r="H158" s="2"/>
      <c r="I158" s="2"/>
      <c r="J158" s="2" t="s">
        <v>542</v>
      </c>
      <c r="K158" s="2" t="s">
        <v>533</v>
      </c>
      <c r="L158" s="2"/>
      <c r="M158" s="2"/>
      <c r="N158" s="48">
        <v>8.56</v>
      </c>
      <c r="O158" s="3">
        <v>5.0000000000000001E-3</v>
      </c>
      <c r="P158" s="2">
        <v>-8.56</v>
      </c>
      <c r="Q158" s="2">
        <v>-8.56</v>
      </c>
      <c r="R158" s="2">
        <f t="shared" si="18"/>
        <v>-17.12</v>
      </c>
      <c r="S158" s="9">
        <f t="shared" si="19"/>
        <v>-159.35637309664293</v>
      </c>
      <c r="T158" s="8">
        <f t="shared" si="20"/>
        <v>15776.280936567648</v>
      </c>
      <c r="U158">
        <f t="shared" si="24"/>
        <v>-17.12</v>
      </c>
      <c r="V158" s="19">
        <f>IF(T158="","",T158/MAX($T$4:T158)-1)</f>
        <v>-1.0000000000000009E-2</v>
      </c>
      <c r="W158">
        <f t="shared" si="23"/>
        <v>-159.35637309664293</v>
      </c>
      <c r="X158">
        <f t="shared" si="22"/>
        <v>0</v>
      </c>
      <c r="Y158">
        <f t="shared" si="21"/>
        <v>-159.35637309664293</v>
      </c>
      <c r="Z158" s="26"/>
      <c r="AA158" s="27"/>
      <c r="AB158" s="27"/>
      <c r="AC158" s="27"/>
      <c r="AD158" s="27"/>
      <c r="AE158" s="27"/>
      <c r="AF158" s="28"/>
      <c r="AG158" s="22"/>
      <c r="AH158" s="22"/>
      <c r="AI158" s="22"/>
      <c r="AJ158" s="22"/>
      <c r="AK158" s="22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25"/>
      <c r="BT158" s="25"/>
      <c r="BU158" s="25"/>
      <c r="BV158" s="25"/>
      <c r="BW158" s="25"/>
      <c r="BX158" s="25"/>
      <c r="BY158" s="25"/>
      <c r="BZ158" s="25"/>
    </row>
    <row r="159" spans="1:78" s="12" customFormat="1" ht="18" customHeight="1" x14ac:dyDescent="0.25">
      <c r="A159" s="14" t="s">
        <v>166</v>
      </c>
      <c r="B159" s="1">
        <v>42536</v>
      </c>
      <c r="C159" s="15">
        <v>0.45833333333333331</v>
      </c>
      <c r="D159" s="2" t="str">
        <f t="shared" si="17"/>
        <v>mercoledì</v>
      </c>
      <c r="E159" s="2" t="s">
        <v>529</v>
      </c>
      <c r="F159" s="2" t="s">
        <v>535</v>
      </c>
      <c r="G159" s="2"/>
      <c r="H159" s="2"/>
      <c r="I159" s="2"/>
      <c r="J159" s="2" t="s">
        <v>532</v>
      </c>
      <c r="K159" s="2" t="s">
        <v>533</v>
      </c>
      <c r="L159" s="2"/>
      <c r="M159" s="2"/>
      <c r="N159" s="48">
        <v>18.2</v>
      </c>
      <c r="O159" s="3">
        <v>5.0000000000000001E-3</v>
      </c>
      <c r="P159" s="2">
        <v>-18.2</v>
      </c>
      <c r="Q159" s="2">
        <v>-18.2</v>
      </c>
      <c r="R159" s="2">
        <f t="shared" si="18"/>
        <v>-36.4</v>
      </c>
      <c r="S159" s="9">
        <f t="shared" si="19"/>
        <v>-157.76280936567647</v>
      </c>
      <c r="T159" s="8">
        <f t="shared" si="20"/>
        <v>15618.518127201971</v>
      </c>
      <c r="U159">
        <f t="shared" si="24"/>
        <v>-53.519999999999996</v>
      </c>
      <c r="V159" s="19">
        <f>IF(T159="","",T159/MAX($T$4:T159)-1)</f>
        <v>-1.9900000000000029E-2</v>
      </c>
      <c r="W159">
        <f t="shared" si="23"/>
        <v>-317.11918246231937</v>
      </c>
      <c r="X159">
        <f t="shared" si="22"/>
        <v>0</v>
      </c>
      <c r="Y159">
        <f t="shared" si="21"/>
        <v>-157.76280936567647</v>
      </c>
      <c r="Z159" s="26"/>
      <c r="AA159" s="27"/>
      <c r="AB159" s="27"/>
      <c r="AC159" s="27"/>
      <c r="AD159" s="27"/>
      <c r="AE159" s="27"/>
      <c r="AF159" s="28"/>
      <c r="AG159" s="22"/>
      <c r="AH159" s="22"/>
      <c r="AI159" s="22"/>
      <c r="AJ159" s="22"/>
      <c r="AK159" s="22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25"/>
      <c r="BT159" s="25"/>
      <c r="BU159" s="25"/>
      <c r="BV159" s="25"/>
      <c r="BW159" s="25"/>
      <c r="BX159" s="25"/>
      <c r="BY159" s="25"/>
      <c r="BZ159" s="25"/>
    </row>
    <row r="160" spans="1:78" s="12" customFormat="1" ht="18" customHeight="1" x14ac:dyDescent="0.25">
      <c r="A160" s="14" t="s">
        <v>167</v>
      </c>
      <c r="B160" s="1">
        <v>42536</v>
      </c>
      <c r="C160" s="15">
        <v>0.79166666666666663</v>
      </c>
      <c r="D160" s="2" t="str">
        <f t="shared" si="17"/>
        <v>mercoledì</v>
      </c>
      <c r="E160" s="2" t="s">
        <v>529</v>
      </c>
      <c r="F160" s="2" t="s">
        <v>534</v>
      </c>
      <c r="G160" s="2"/>
      <c r="H160" s="2"/>
      <c r="I160" s="2"/>
      <c r="J160" s="2" t="s">
        <v>532</v>
      </c>
      <c r="K160" s="2" t="s">
        <v>533</v>
      </c>
      <c r="L160" s="2"/>
      <c r="M160" s="2"/>
      <c r="N160" s="48">
        <v>36.4</v>
      </c>
      <c r="O160" s="3">
        <v>0.01</v>
      </c>
      <c r="P160" s="2">
        <v>47.1</v>
      </c>
      <c r="Q160" s="2">
        <v>0</v>
      </c>
      <c r="R160" s="2">
        <f t="shared" si="18"/>
        <v>47.1</v>
      </c>
      <c r="S160" s="9">
        <f t="shared" si="19"/>
        <v>202.09675928330026</v>
      </c>
      <c r="T160" s="8">
        <f t="shared" si="20"/>
        <v>15820.614886485271</v>
      </c>
      <c r="U160">
        <f t="shared" si="24"/>
        <v>0</v>
      </c>
      <c r="V160" s="19">
        <f>IF(T160="","",T160/MAX($T$4:T160)-1)</f>
        <v>-7.2179368131868316E-3</v>
      </c>
      <c r="W160">
        <f t="shared" si="23"/>
        <v>0</v>
      </c>
      <c r="X160">
        <f t="shared" si="22"/>
        <v>202.09675928330026</v>
      </c>
      <c r="Y160">
        <f t="shared" si="21"/>
        <v>0</v>
      </c>
      <c r="Z160" s="26"/>
      <c r="AA160" s="27"/>
      <c r="AB160" s="27"/>
      <c r="AC160" s="27"/>
      <c r="AD160" s="27"/>
      <c r="AE160" s="27"/>
      <c r="AF160" s="28"/>
      <c r="AG160" s="22"/>
      <c r="AH160" s="22"/>
      <c r="AI160" s="22"/>
      <c r="AJ160" s="22"/>
      <c r="AK160" s="22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25"/>
      <c r="BT160" s="25"/>
      <c r="BU160" s="25"/>
      <c r="BV160" s="25"/>
      <c r="BW160" s="25"/>
      <c r="BX160" s="25"/>
      <c r="BY160" s="25"/>
      <c r="BZ160" s="25"/>
    </row>
    <row r="161" spans="1:78" s="12" customFormat="1" ht="18" customHeight="1" x14ac:dyDescent="0.25">
      <c r="A161" s="14" t="s">
        <v>168</v>
      </c>
      <c r="B161" s="1">
        <v>42537</v>
      </c>
      <c r="C161" s="15">
        <v>0.25</v>
      </c>
      <c r="D161" s="2" t="str">
        <f t="shared" si="17"/>
        <v>giovedì</v>
      </c>
      <c r="E161" s="2" t="s">
        <v>523</v>
      </c>
      <c r="F161" s="2" t="s">
        <v>531</v>
      </c>
      <c r="G161" s="2"/>
      <c r="H161" s="2"/>
      <c r="I161" s="2"/>
      <c r="J161" s="2" t="s">
        <v>539</v>
      </c>
      <c r="K161" s="2" t="s">
        <v>533</v>
      </c>
      <c r="L161" s="2"/>
      <c r="M161" s="2"/>
      <c r="N161" s="48">
        <v>24.5</v>
      </c>
      <c r="O161" s="3">
        <v>5.0000000000000001E-3</v>
      </c>
      <c r="P161" s="2">
        <v>22.2</v>
      </c>
      <c r="Q161" s="2">
        <v>47.4</v>
      </c>
      <c r="R161" s="2">
        <f t="shared" si="18"/>
        <v>69.599999999999994</v>
      </c>
      <c r="S161" s="9">
        <f t="shared" si="19"/>
        <v>224.71730532640302</v>
      </c>
      <c r="T161" s="8">
        <f t="shared" si="20"/>
        <v>16045.332191811674</v>
      </c>
      <c r="U161">
        <f t="shared" si="24"/>
        <v>0</v>
      </c>
      <c r="V161" s="19">
        <f>IF(T161="","",T161/MAX($T$4:T161)-1)</f>
        <v>0</v>
      </c>
      <c r="W161">
        <f t="shared" si="23"/>
        <v>0</v>
      </c>
      <c r="X161">
        <f t="shared" si="22"/>
        <v>224.71730532640302</v>
      </c>
      <c r="Y161">
        <f t="shared" si="21"/>
        <v>0</v>
      </c>
      <c r="Z161" s="26"/>
      <c r="AA161" s="27"/>
      <c r="AB161" s="27"/>
      <c r="AC161" s="27"/>
      <c r="AD161" s="27"/>
      <c r="AE161" s="27"/>
      <c r="AF161" s="28"/>
      <c r="AG161" s="22"/>
      <c r="AH161" s="22"/>
      <c r="AI161" s="22"/>
      <c r="AJ161" s="22"/>
      <c r="AK161" s="22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25"/>
      <c r="BT161" s="25"/>
      <c r="BU161" s="25"/>
      <c r="BV161" s="25"/>
      <c r="BW161" s="25"/>
      <c r="BX161" s="25"/>
      <c r="BY161" s="25"/>
      <c r="BZ161" s="25"/>
    </row>
    <row r="162" spans="1:78" s="12" customFormat="1" ht="18" customHeight="1" x14ac:dyDescent="0.25">
      <c r="A162" s="14" t="s">
        <v>169</v>
      </c>
      <c r="B162" s="1">
        <v>42541</v>
      </c>
      <c r="C162" s="15">
        <v>0.20833333333333334</v>
      </c>
      <c r="D162" s="2" t="str">
        <f t="shared" si="17"/>
        <v>lunedì</v>
      </c>
      <c r="E162" s="2" t="s">
        <v>529</v>
      </c>
      <c r="F162" s="2" t="s">
        <v>534</v>
      </c>
      <c r="G162" s="2"/>
      <c r="H162" s="2"/>
      <c r="I162" s="2"/>
      <c r="J162" s="2" t="s">
        <v>537</v>
      </c>
      <c r="K162" s="2" t="s">
        <v>533</v>
      </c>
      <c r="L162" s="2"/>
      <c r="M162" s="2"/>
      <c r="N162" s="48">
        <v>56</v>
      </c>
      <c r="O162" s="3">
        <v>0.01</v>
      </c>
      <c r="P162" s="2">
        <v>0</v>
      </c>
      <c r="Q162" s="2">
        <v>84.1</v>
      </c>
      <c r="R162" s="2">
        <f t="shared" si="18"/>
        <v>84.1</v>
      </c>
      <c r="S162" s="9">
        <f t="shared" si="19"/>
        <v>240.96650666631459</v>
      </c>
      <c r="T162" s="8">
        <f t="shared" si="20"/>
        <v>16286.298698477989</v>
      </c>
      <c r="U162">
        <f t="shared" si="24"/>
        <v>0</v>
      </c>
      <c r="V162" s="19">
        <f>IF(T162="","",T162/MAX($T$4:T162)-1)</f>
        <v>0</v>
      </c>
      <c r="W162">
        <f t="shared" si="23"/>
        <v>0</v>
      </c>
      <c r="X162">
        <f t="shared" si="22"/>
        <v>240.96650666631459</v>
      </c>
      <c r="Y162">
        <f t="shared" si="21"/>
        <v>0</v>
      </c>
      <c r="Z162" s="26"/>
      <c r="AA162" s="27"/>
      <c r="AB162" s="27"/>
      <c r="AC162" s="27"/>
      <c r="AD162" s="27"/>
      <c r="AE162" s="27"/>
      <c r="AF162" s="28"/>
      <c r="AG162" s="22"/>
      <c r="AH162" s="22"/>
      <c r="AI162" s="22"/>
      <c r="AJ162" s="22"/>
      <c r="AK162" s="22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25"/>
      <c r="BT162" s="25"/>
      <c r="BU162" s="25"/>
      <c r="BV162" s="25"/>
      <c r="BW162" s="25"/>
      <c r="BX162" s="25"/>
      <c r="BY162" s="25"/>
      <c r="BZ162" s="25"/>
    </row>
    <row r="163" spans="1:78" s="12" customFormat="1" ht="18" customHeight="1" x14ac:dyDescent="0.25">
      <c r="A163" s="14" t="s">
        <v>170</v>
      </c>
      <c r="B163" s="1">
        <v>42542</v>
      </c>
      <c r="C163" s="15">
        <v>0.875</v>
      </c>
      <c r="D163" s="2" t="str">
        <f t="shared" si="17"/>
        <v>martedì</v>
      </c>
      <c r="E163" s="2" t="s">
        <v>523</v>
      </c>
      <c r="F163" s="2" t="s">
        <v>534</v>
      </c>
      <c r="G163" s="2"/>
      <c r="H163" s="2"/>
      <c r="I163" s="2"/>
      <c r="J163" s="2" t="s">
        <v>532</v>
      </c>
      <c r="K163" s="2" t="s">
        <v>533</v>
      </c>
      <c r="L163" s="2"/>
      <c r="M163" s="2"/>
      <c r="N163" s="48">
        <v>19.2</v>
      </c>
      <c r="O163" s="3">
        <v>0.01</v>
      </c>
      <c r="P163" s="2">
        <v>52.1</v>
      </c>
      <c r="Q163" s="2">
        <v>0</v>
      </c>
      <c r="R163" s="2">
        <f t="shared" si="18"/>
        <v>52.1</v>
      </c>
      <c r="S163" s="9">
        <f t="shared" si="19"/>
        <v>441.93550114099128</v>
      </c>
      <c r="T163" s="8">
        <f t="shared" si="20"/>
        <v>16728.234199618979</v>
      </c>
      <c r="U163">
        <f t="shared" si="24"/>
        <v>0</v>
      </c>
      <c r="V163" s="19">
        <f>IF(T163="","",T163/MAX($T$4:T163)-1)</f>
        <v>0</v>
      </c>
      <c r="W163">
        <f t="shared" si="23"/>
        <v>0</v>
      </c>
      <c r="X163">
        <f t="shared" si="22"/>
        <v>441.93550114099128</v>
      </c>
      <c r="Y163">
        <f t="shared" si="21"/>
        <v>0</v>
      </c>
      <c r="Z163" s="26"/>
      <c r="AA163" s="27"/>
      <c r="AB163" s="27"/>
      <c r="AC163" s="27"/>
      <c r="AD163" s="27"/>
      <c r="AE163" s="27"/>
      <c r="AF163" s="28"/>
      <c r="AG163" s="22"/>
      <c r="AH163" s="22"/>
      <c r="AI163" s="22"/>
      <c r="AJ163" s="22"/>
      <c r="AK163" s="22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25"/>
      <c r="BT163" s="25"/>
      <c r="BU163" s="25"/>
      <c r="BV163" s="25"/>
      <c r="BW163" s="25"/>
      <c r="BX163" s="25"/>
      <c r="BY163" s="25"/>
      <c r="BZ163" s="25"/>
    </row>
    <row r="164" spans="1:78" s="12" customFormat="1" ht="18" customHeight="1" x14ac:dyDescent="0.25">
      <c r="A164" s="14" t="s">
        <v>171</v>
      </c>
      <c r="B164" s="1">
        <v>42542</v>
      </c>
      <c r="C164" s="15">
        <v>0.625</v>
      </c>
      <c r="D164" s="2" t="str">
        <f t="shared" si="17"/>
        <v>martedì</v>
      </c>
      <c r="E164" s="2" t="s">
        <v>523</v>
      </c>
      <c r="F164" s="2" t="s">
        <v>535</v>
      </c>
      <c r="G164" s="2"/>
      <c r="H164" s="2"/>
      <c r="I164" s="2"/>
      <c r="J164" s="2" t="s">
        <v>537</v>
      </c>
      <c r="K164" s="2" t="s">
        <v>533</v>
      </c>
      <c r="L164" s="2"/>
      <c r="M164" s="2"/>
      <c r="N164" s="48">
        <v>79.099999999999994</v>
      </c>
      <c r="O164" s="3">
        <v>5.0000000000000001E-3</v>
      </c>
      <c r="P164" s="2">
        <v>67.8</v>
      </c>
      <c r="Q164" s="2">
        <v>128.6</v>
      </c>
      <c r="R164" s="2">
        <f t="shared" si="18"/>
        <v>196.39999999999998</v>
      </c>
      <c r="S164" s="9">
        <f t="shared" si="19"/>
        <v>207.6754233125896</v>
      </c>
      <c r="T164" s="8">
        <f t="shared" si="20"/>
        <v>16935.909622931569</v>
      </c>
      <c r="U164">
        <f t="shared" si="24"/>
        <v>0</v>
      </c>
      <c r="V164" s="19">
        <f>IF(T164="","",T164/MAX($T$4:T164)-1)</f>
        <v>0</v>
      </c>
      <c r="W164">
        <f t="shared" si="23"/>
        <v>0</v>
      </c>
      <c r="X164">
        <f t="shared" si="22"/>
        <v>207.6754233125896</v>
      </c>
      <c r="Y164">
        <f t="shared" si="21"/>
        <v>0</v>
      </c>
      <c r="Z164" s="26"/>
      <c r="AA164" s="27"/>
      <c r="AB164" s="27"/>
      <c r="AC164" s="27"/>
      <c r="AD164" s="27"/>
      <c r="AE164" s="27"/>
      <c r="AF164" s="28"/>
      <c r="AG164" s="22"/>
      <c r="AH164" s="22"/>
      <c r="AI164" s="22"/>
      <c r="AJ164" s="22"/>
      <c r="AK164" s="22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25"/>
      <c r="BT164" s="25"/>
      <c r="BU164" s="25"/>
      <c r="BV164" s="25"/>
      <c r="BW164" s="25"/>
      <c r="BX164" s="25"/>
      <c r="BY164" s="25"/>
      <c r="BZ164" s="25"/>
    </row>
    <row r="165" spans="1:78" s="12" customFormat="1" ht="18" customHeight="1" x14ac:dyDescent="0.25">
      <c r="A165" s="14" t="s">
        <v>172</v>
      </c>
      <c r="B165" s="1">
        <v>42544</v>
      </c>
      <c r="C165" s="15">
        <v>0.95833333333333337</v>
      </c>
      <c r="D165" s="2" t="str">
        <f t="shared" si="17"/>
        <v>giovedì</v>
      </c>
      <c r="E165" s="2" t="s">
        <v>529</v>
      </c>
      <c r="F165" s="2" t="s">
        <v>534</v>
      </c>
      <c r="G165" s="2"/>
      <c r="H165" s="2"/>
      <c r="I165" s="2"/>
      <c r="J165" s="2" t="s">
        <v>539</v>
      </c>
      <c r="K165" s="2" t="s">
        <v>533</v>
      </c>
      <c r="L165" s="2"/>
      <c r="M165" s="2"/>
      <c r="N165" s="48">
        <v>32.799999999999997</v>
      </c>
      <c r="O165" s="3">
        <v>0.01</v>
      </c>
      <c r="P165" s="2">
        <v>-32.799999999999997</v>
      </c>
      <c r="Q165" s="2">
        <v>0</v>
      </c>
      <c r="R165" s="2">
        <f t="shared" si="18"/>
        <v>-32.799999999999997</v>
      </c>
      <c r="S165" s="9">
        <f t="shared" si="19"/>
        <v>-169.3590962293157</v>
      </c>
      <c r="T165" s="8">
        <f t="shared" si="20"/>
        <v>16766.550526702253</v>
      </c>
      <c r="U165">
        <f t="shared" si="24"/>
        <v>-32.799999999999997</v>
      </c>
      <c r="V165" s="19">
        <f>IF(T165="","",T165/MAX($T$4:T165)-1)</f>
        <v>-1.0000000000000009E-2</v>
      </c>
      <c r="W165">
        <f t="shared" si="23"/>
        <v>-169.3590962293157</v>
      </c>
      <c r="X165">
        <f t="shared" si="22"/>
        <v>0</v>
      </c>
      <c r="Y165">
        <f t="shared" si="21"/>
        <v>-169.3590962293157</v>
      </c>
      <c r="Z165" s="26"/>
      <c r="AA165" s="27"/>
      <c r="AB165" s="27"/>
      <c r="AC165" s="27"/>
      <c r="AD165" s="27"/>
      <c r="AE165" s="27"/>
      <c r="AF165" s="28"/>
      <c r="AG165" s="22"/>
      <c r="AH165" s="22"/>
      <c r="AI165" s="22"/>
      <c r="AJ165" s="22"/>
      <c r="AK165" s="22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25"/>
      <c r="BT165" s="25"/>
      <c r="BU165" s="25"/>
      <c r="BV165" s="25"/>
      <c r="BW165" s="25"/>
      <c r="BX165" s="25"/>
      <c r="BY165" s="25"/>
      <c r="BZ165" s="25"/>
    </row>
    <row r="166" spans="1:78" s="12" customFormat="1" ht="18" customHeight="1" x14ac:dyDescent="0.25">
      <c r="A166" s="14" t="s">
        <v>180</v>
      </c>
      <c r="B166" s="1">
        <v>42544</v>
      </c>
      <c r="C166" s="15">
        <v>0.95833333333333337</v>
      </c>
      <c r="D166" s="2" t="str">
        <f t="shared" si="17"/>
        <v>giovedì</v>
      </c>
      <c r="E166" s="2" t="s">
        <v>529</v>
      </c>
      <c r="F166" s="2" t="s">
        <v>522</v>
      </c>
      <c r="G166" s="2"/>
      <c r="H166" s="2"/>
      <c r="I166" s="2"/>
      <c r="J166" s="2" t="s">
        <v>520</v>
      </c>
      <c r="K166" s="2" t="s">
        <v>521</v>
      </c>
      <c r="L166" s="2"/>
      <c r="M166" s="2"/>
      <c r="N166" s="48">
        <v>117</v>
      </c>
      <c r="O166" s="3">
        <v>0.01</v>
      </c>
      <c r="P166" s="2">
        <v>117</v>
      </c>
      <c r="Q166" s="2">
        <v>0</v>
      </c>
      <c r="R166" s="2">
        <f t="shared" si="18"/>
        <v>117</v>
      </c>
      <c r="S166" s="9">
        <f t="shared" si="19"/>
        <v>167.66550526702252</v>
      </c>
      <c r="T166" s="8">
        <f t="shared" si="20"/>
        <v>16934.216031969274</v>
      </c>
      <c r="U166">
        <f t="shared" si="24"/>
        <v>0</v>
      </c>
      <c r="V166" s="19">
        <f>IF(T166="","",T166/MAX($T$4:T166)-1)</f>
        <v>-1.0000000000010001E-4</v>
      </c>
      <c r="W166">
        <f t="shared" si="23"/>
        <v>0</v>
      </c>
      <c r="X166">
        <f t="shared" si="22"/>
        <v>167.66550526702252</v>
      </c>
      <c r="Y166">
        <f t="shared" si="21"/>
        <v>0</v>
      </c>
      <c r="Z166" s="26"/>
      <c r="AA166" s="27"/>
      <c r="AB166" s="27"/>
      <c r="AC166" s="27"/>
      <c r="AD166" s="27"/>
      <c r="AE166" s="27"/>
      <c r="AF166" s="28"/>
      <c r="AG166" s="22"/>
      <c r="AH166" s="22"/>
      <c r="AI166" s="22"/>
      <c r="AJ166" s="22"/>
      <c r="AK166" s="22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25"/>
      <c r="BT166" s="25"/>
      <c r="BU166" s="25"/>
      <c r="BV166" s="25"/>
      <c r="BW166" s="25"/>
      <c r="BX166" s="25"/>
      <c r="BY166" s="25"/>
      <c r="BZ166" s="25"/>
    </row>
    <row r="167" spans="1:78" s="12" customFormat="1" ht="18" customHeight="1" x14ac:dyDescent="0.25">
      <c r="A167" s="14" t="s">
        <v>173</v>
      </c>
      <c r="B167" s="1">
        <v>42550</v>
      </c>
      <c r="C167" s="15">
        <v>0.54166666666666663</v>
      </c>
      <c r="D167" s="2" t="str">
        <f t="shared" si="17"/>
        <v>mercoledì</v>
      </c>
      <c r="E167" s="2" t="s">
        <v>529</v>
      </c>
      <c r="F167" s="2" t="s">
        <v>535</v>
      </c>
      <c r="G167" s="2"/>
      <c r="H167" s="2"/>
      <c r="I167" s="2"/>
      <c r="J167" s="2" t="s">
        <v>532</v>
      </c>
      <c r="K167" s="2" t="s">
        <v>533</v>
      </c>
      <c r="L167" s="2"/>
      <c r="M167" s="2"/>
      <c r="N167" s="48">
        <v>29.2</v>
      </c>
      <c r="O167" s="3">
        <v>5.0000000000000001E-3</v>
      </c>
      <c r="P167" s="2">
        <v>-29.2</v>
      </c>
      <c r="Q167" s="2">
        <v>-29.2</v>
      </c>
      <c r="R167" s="2">
        <f t="shared" si="18"/>
        <v>-58.4</v>
      </c>
      <c r="S167" s="9">
        <f t="shared" si="19"/>
        <v>-169.34216031969274</v>
      </c>
      <c r="T167" s="8">
        <f t="shared" si="20"/>
        <v>16764.873871649583</v>
      </c>
      <c r="U167">
        <f t="shared" si="24"/>
        <v>-58.4</v>
      </c>
      <c r="V167" s="19">
        <f>IF(T167="","",T167/MAX($T$4:T167)-1)</f>
        <v>-1.009900000000008E-2</v>
      </c>
      <c r="W167">
        <f t="shared" si="23"/>
        <v>-169.34216031969274</v>
      </c>
      <c r="X167">
        <f t="shared" si="22"/>
        <v>0</v>
      </c>
      <c r="Y167">
        <f t="shared" si="21"/>
        <v>-169.34216031969274</v>
      </c>
      <c r="Z167" s="26"/>
      <c r="AA167" s="27"/>
      <c r="AB167" s="27"/>
      <c r="AC167" s="27"/>
      <c r="AD167" s="27"/>
      <c r="AE167" s="27"/>
      <c r="AF167" s="28"/>
      <c r="AG167" s="22"/>
      <c r="AH167" s="22"/>
      <c r="AI167" s="22"/>
      <c r="AJ167" s="22"/>
      <c r="AK167" s="22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25"/>
      <c r="BT167" s="25"/>
      <c r="BU167" s="25"/>
      <c r="BV167" s="25"/>
      <c r="BW167" s="25"/>
      <c r="BX167" s="25"/>
      <c r="BY167" s="25"/>
      <c r="BZ167" s="25"/>
    </row>
    <row r="168" spans="1:78" s="12" customFormat="1" ht="18" customHeight="1" x14ac:dyDescent="0.25">
      <c r="A168" s="14" t="s">
        <v>174</v>
      </c>
      <c r="B168" s="1">
        <v>42551</v>
      </c>
      <c r="C168" s="15">
        <v>0.70833333333333337</v>
      </c>
      <c r="D168" s="2" t="str">
        <f t="shared" si="17"/>
        <v>giovedì</v>
      </c>
      <c r="E168" s="2" t="s">
        <v>523</v>
      </c>
      <c r="F168" s="2" t="s">
        <v>531</v>
      </c>
      <c r="G168" s="2"/>
      <c r="H168" s="2"/>
      <c r="I168" s="2"/>
      <c r="J168" s="2" t="s">
        <v>538</v>
      </c>
      <c r="K168" s="2" t="s">
        <v>533</v>
      </c>
      <c r="L168" s="2"/>
      <c r="M168" s="2"/>
      <c r="N168" s="48">
        <v>77.400000000000006</v>
      </c>
      <c r="O168" s="3">
        <v>5.0000000000000001E-3</v>
      </c>
      <c r="P168" s="2">
        <v>86</v>
      </c>
      <c r="Q168" s="2">
        <v>0</v>
      </c>
      <c r="R168" s="2">
        <f t="shared" si="18"/>
        <v>86</v>
      </c>
      <c r="S168" s="9">
        <f t="shared" si="19"/>
        <v>93.138188175831019</v>
      </c>
      <c r="T168" s="8">
        <f t="shared" si="20"/>
        <v>16858.012059825414</v>
      </c>
      <c r="U168">
        <f t="shared" si="24"/>
        <v>0</v>
      </c>
      <c r="V168" s="19">
        <f>IF(T168="","",T168/MAX($T$4:T168)-1)</f>
        <v>-4.5995500000000078E-3</v>
      </c>
      <c r="W168">
        <f t="shared" si="23"/>
        <v>0</v>
      </c>
      <c r="X168">
        <f t="shared" si="22"/>
        <v>93.138188175831019</v>
      </c>
      <c r="Y168">
        <f t="shared" si="21"/>
        <v>0</v>
      </c>
      <c r="Z168" s="26"/>
      <c r="AA168" s="27"/>
      <c r="AB168" s="27"/>
      <c r="AC168" s="27"/>
      <c r="AD168" s="27"/>
      <c r="AE168" s="27"/>
      <c r="AF168" s="28"/>
      <c r="AG168" s="22"/>
      <c r="AH168" s="22"/>
      <c r="AI168" s="22"/>
      <c r="AJ168" s="22"/>
      <c r="AK168" s="22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25"/>
      <c r="BT168" s="25"/>
      <c r="BU168" s="25"/>
      <c r="BV168" s="25"/>
      <c r="BW168" s="25"/>
      <c r="BX168" s="25"/>
      <c r="BY168" s="25"/>
      <c r="BZ168" s="25"/>
    </row>
    <row r="169" spans="1:78" s="12" customFormat="1" ht="18" customHeight="1" x14ac:dyDescent="0.25">
      <c r="A169" s="14" t="s">
        <v>175</v>
      </c>
      <c r="B169" s="1">
        <v>42556</v>
      </c>
      <c r="C169" s="15">
        <v>0.70833333333333337</v>
      </c>
      <c r="D169" s="2" t="str">
        <f t="shared" si="17"/>
        <v>martedì</v>
      </c>
      <c r="E169" s="2" t="s">
        <v>523</v>
      </c>
      <c r="F169" s="2" t="s">
        <v>531</v>
      </c>
      <c r="G169" s="2"/>
      <c r="H169" s="2"/>
      <c r="I169" s="2"/>
      <c r="J169" s="2" t="s">
        <v>532</v>
      </c>
      <c r="K169" s="2" t="s">
        <v>533</v>
      </c>
      <c r="L169" s="2"/>
      <c r="M169" s="2"/>
      <c r="N169" s="48">
        <v>24.1</v>
      </c>
      <c r="O169" s="3">
        <v>5.0000000000000001E-3</v>
      </c>
      <c r="P169" s="2">
        <v>-24.1</v>
      </c>
      <c r="Q169" s="2">
        <v>-24.1</v>
      </c>
      <c r="R169" s="2">
        <f t="shared" si="18"/>
        <v>-48.2</v>
      </c>
      <c r="S169" s="9">
        <f t="shared" si="19"/>
        <v>-168.58012059825415</v>
      </c>
      <c r="T169" s="8">
        <f t="shared" si="20"/>
        <v>16689.431939227161</v>
      </c>
      <c r="U169">
        <f t="shared" si="24"/>
        <v>-48.2</v>
      </c>
      <c r="V169" s="19">
        <f>IF(T169="","",T169/MAX($T$4:T169)-1)</f>
        <v>-1.4553554499999954E-2</v>
      </c>
      <c r="W169">
        <f t="shared" si="23"/>
        <v>-168.58012059825415</v>
      </c>
      <c r="X169">
        <f t="shared" si="22"/>
        <v>0</v>
      </c>
      <c r="Y169">
        <f t="shared" si="21"/>
        <v>-168.58012059825415</v>
      </c>
      <c r="Z169" s="26"/>
      <c r="AA169" s="27"/>
      <c r="AB169" s="27"/>
      <c r="AC169" s="27"/>
      <c r="AD169" s="27"/>
      <c r="AE169" s="27"/>
      <c r="AF169" s="28"/>
      <c r="AG169" s="22"/>
      <c r="AH169" s="22"/>
      <c r="AI169" s="22"/>
      <c r="AJ169" s="22"/>
      <c r="AK169" s="22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25"/>
      <c r="BT169" s="25"/>
      <c r="BU169" s="25"/>
      <c r="BV169" s="25"/>
      <c r="BW169" s="25"/>
      <c r="BX169" s="25"/>
      <c r="BY169" s="25"/>
      <c r="BZ169" s="25"/>
    </row>
    <row r="170" spans="1:78" s="12" customFormat="1" ht="18" customHeight="1" x14ac:dyDescent="0.25">
      <c r="A170" s="14" t="s">
        <v>176</v>
      </c>
      <c r="B170" s="1">
        <v>42557</v>
      </c>
      <c r="C170" s="15">
        <v>0.16666666666666666</v>
      </c>
      <c r="D170" s="2" t="str">
        <f t="shared" si="17"/>
        <v>mercoledì</v>
      </c>
      <c r="E170" s="2" t="s">
        <v>523</v>
      </c>
      <c r="F170" s="2" t="s">
        <v>534</v>
      </c>
      <c r="G170" s="2"/>
      <c r="H170" s="2"/>
      <c r="I170" s="2"/>
      <c r="J170" s="2" t="s">
        <v>532</v>
      </c>
      <c r="K170" s="2" t="s">
        <v>533</v>
      </c>
      <c r="L170" s="2"/>
      <c r="M170" s="2"/>
      <c r="N170" s="48">
        <v>53.9</v>
      </c>
      <c r="O170" s="3">
        <v>0.01</v>
      </c>
      <c r="P170" s="2">
        <v>84</v>
      </c>
      <c r="Q170" s="2">
        <v>0</v>
      </c>
      <c r="R170" s="2">
        <f t="shared" si="18"/>
        <v>84</v>
      </c>
      <c r="S170" s="9">
        <f t="shared" si="19"/>
        <v>260.09504320873498</v>
      </c>
      <c r="T170" s="8">
        <f t="shared" si="20"/>
        <v>16949.526982435895</v>
      </c>
      <c r="U170">
        <f t="shared" si="24"/>
        <v>0</v>
      </c>
      <c r="V170" s="19">
        <f>IF(T170="","",T170/MAX($T$4:T170)-1)</f>
        <v>0</v>
      </c>
      <c r="W170">
        <f t="shared" si="23"/>
        <v>0</v>
      </c>
      <c r="X170">
        <f t="shared" si="22"/>
        <v>260.09504320873498</v>
      </c>
      <c r="Y170">
        <f t="shared" si="21"/>
        <v>0</v>
      </c>
      <c r="Z170" s="26"/>
      <c r="AA170" s="27"/>
      <c r="AB170" s="27"/>
      <c r="AC170" s="27"/>
      <c r="AD170" s="27"/>
      <c r="AE170" s="27"/>
      <c r="AF170" s="28"/>
      <c r="AG170" s="22"/>
      <c r="AH170" s="22"/>
      <c r="AI170" s="22"/>
      <c r="AJ170" s="22"/>
      <c r="AK170" s="22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25"/>
      <c r="BT170" s="25"/>
      <c r="BU170" s="25"/>
      <c r="BV170" s="25"/>
      <c r="BW170" s="25"/>
      <c r="BX170" s="25"/>
      <c r="BY170" s="25"/>
      <c r="BZ170" s="25"/>
    </row>
    <row r="171" spans="1:78" s="12" customFormat="1" ht="18" customHeight="1" x14ac:dyDescent="0.25">
      <c r="A171" s="14" t="s">
        <v>177</v>
      </c>
      <c r="B171" s="1">
        <v>42557</v>
      </c>
      <c r="C171" s="15">
        <v>8.3333333333333329E-2</v>
      </c>
      <c r="D171" s="2" t="str">
        <f t="shared" si="17"/>
        <v>mercoledì</v>
      </c>
      <c r="E171" s="2" t="s">
        <v>529</v>
      </c>
      <c r="F171" s="2" t="s">
        <v>534</v>
      </c>
      <c r="G171" s="2"/>
      <c r="H171" s="37"/>
      <c r="I171" s="2"/>
      <c r="J171" s="2" t="s">
        <v>539</v>
      </c>
      <c r="K171" s="2" t="s">
        <v>533</v>
      </c>
      <c r="L171" s="2"/>
      <c r="M171" s="2"/>
      <c r="N171" s="48">
        <v>36.299999999999997</v>
      </c>
      <c r="O171" s="3">
        <v>0.01</v>
      </c>
      <c r="P171" s="2">
        <v>-36.299999999999997</v>
      </c>
      <c r="Q171" s="2">
        <v>0</v>
      </c>
      <c r="R171" s="2">
        <f t="shared" si="18"/>
        <v>-36.299999999999997</v>
      </c>
      <c r="S171" s="9">
        <f t="shared" si="19"/>
        <v>-169.49526982435896</v>
      </c>
      <c r="T171" s="8">
        <f t="shared" si="20"/>
        <v>16780.031712611537</v>
      </c>
      <c r="U171">
        <f t="shared" si="24"/>
        <v>-36.299999999999997</v>
      </c>
      <c r="V171" s="19">
        <f>IF(T171="","",T171/MAX($T$4:T171)-1)</f>
        <v>-9.9999999999998979E-3</v>
      </c>
      <c r="W171">
        <f t="shared" si="23"/>
        <v>-169.49526982435896</v>
      </c>
      <c r="X171">
        <f t="shared" si="22"/>
        <v>0</v>
      </c>
      <c r="Y171">
        <f t="shared" si="21"/>
        <v>-169.49526982435896</v>
      </c>
      <c r="Z171" s="26"/>
      <c r="AA171" s="27"/>
      <c r="AB171" s="27"/>
      <c r="AC171" s="27"/>
      <c r="AD171" s="27"/>
      <c r="AE171" s="27"/>
      <c r="AF171" s="28"/>
      <c r="AG171" s="22"/>
      <c r="AH171" s="22"/>
      <c r="AI171" s="22"/>
      <c r="AJ171" s="22"/>
      <c r="AK171" s="22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25"/>
      <c r="BT171" s="25"/>
      <c r="BU171" s="25"/>
      <c r="BV171" s="25"/>
      <c r="BW171" s="25"/>
      <c r="BX171" s="25"/>
      <c r="BY171" s="25"/>
      <c r="BZ171" s="25"/>
    </row>
    <row r="172" spans="1:78" s="12" customFormat="1" ht="18" customHeight="1" x14ac:dyDescent="0.25">
      <c r="A172" s="14" t="s">
        <v>188</v>
      </c>
      <c r="B172" s="1">
        <v>42563</v>
      </c>
      <c r="C172" s="15">
        <v>0.45833333333333331</v>
      </c>
      <c r="D172" s="2" t="str">
        <f t="shared" si="17"/>
        <v>martedì</v>
      </c>
      <c r="E172" s="2" t="s">
        <v>529</v>
      </c>
      <c r="F172" s="2" t="s">
        <v>522</v>
      </c>
      <c r="G172" s="2"/>
      <c r="H172" s="2"/>
      <c r="I172" s="2"/>
      <c r="J172" s="2" t="s">
        <v>520</v>
      </c>
      <c r="K172" s="2" t="s">
        <v>521</v>
      </c>
      <c r="L172" s="2"/>
      <c r="M172" s="2"/>
      <c r="N172" s="48">
        <v>73</v>
      </c>
      <c r="O172" s="3">
        <v>0.01</v>
      </c>
      <c r="P172" s="2">
        <v>73</v>
      </c>
      <c r="Q172" s="2">
        <v>0</v>
      </c>
      <c r="R172" s="2">
        <f t="shared" si="18"/>
        <v>73</v>
      </c>
      <c r="S172" s="9">
        <f t="shared" si="19"/>
        <v>167.80031712611537</v>
      </c>
      <c r="T172" s="8">
        <f t="shared" si="20"/>
        <v>16947.832029737652</v>
      </c>
      <c r="U172">
        <f t="shared" si="24"/>
        <v>0</v>
      </c>
      <c r="V172" s="19">
        <f>IF(T172="","",T172/MAX($T$4:T172)-1)</f>
        <v>-9.9999999999988987E-5</v>
      </c>
      <c r="W172">
        <f t="shared" si="23"/>
        <v>0</v>
      </c>
      <c r="X172">
        <f t="shared" si="22"/>
        <v>167.80031712611537</v>
      </c>
      <c r="Y172">
        <f t="shared" si="21"/>
        <v>0</v>
      </c>
      <c r="Z172" s="26"/>
      <c r="AA172" s="27"/>
      <c r="AB172" s="27"/>
      <c r="AC172" s="27"/>
      <c r="AD172" s="27"/>
      <c r="AE172" s="27"/>
      <c r="AF172" s="28"/>
      <c r="AG172" s="22"/>
      <c r="AH172" s="22"/>
      <c r="AI172" s="22"/>
      <c r="AJ172" s="22"/>
      <c r="AK172" s="22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25"/>
      <c r="BT172" s="25"/>
      <c r="BU172" s="25"/>
      <c r="BV172" s="25"/>
      <c r="BW172" s="25"/>
      <c r="BX172" s="25"/>
      <c r="BY172" s="25"/>
      <c r="BZ172" s="25"/>
    </row>
    <row r="173" spans="1:78" s="12" customFormat="1" ht="18" customHeight="1" x14ac:dyDescent="0.25">
      <c r="A173" s="14" t="s">
        <v>178</v>
      </c>
      <c r="B173" s="1">
        <v>42565</v>
      </c>
      <c r="C173" s="15">
        <v>0.41666666666666669</v>
      </c>
      <c r="D173" s="2" t="str">
        <f t="shared" si="17"/>
        <v>giovedì</v>
      </c>
      <c r="E173" s="2" t="s">
        <v>523</v>
      </c>
      <c r="F173" s="2" t="s">
        <v>535</v>
      </c>
      <c r="G173" s="2"/>
      <c r="H173" s="2"/>
      <c r="I173" s="2"/>
      <c r="J173" s="2" t="s">
        <v>542</v>
      </c>
      <c r="K173" s="2" t="s">
        <v>540</v>
      </c>
      <c r="L173" s="2"/>
      <c r="M173" s="2"/>
      <c r="N173" s="48">
        <v>21.64</v>
      </c>
      <c r="O173" s="3">
        <v>5.0000000000000001E-3</v>
      </c>
      <c r="P173" s="2">
        <v>9.4</v>
      </c>
      <c r="Q173" s="2">
        <v>24.7</v>
      </c>
      <c r="R173" s="2">
        <f t="shared" si="18"/>
        <v>34.1</v>
      </c>
      <c r="S173" s="9">
        <f t="shared" si="19"/>
        <v>133.53074681470747</v>
      </c>
      <c r="T173" s="8">
        <f t="shared" si="20"/>
        <v>17081.36277655236</v>
      </c>
      <c r="U173">
        <f t="shared" si="24"/>
        <v>0</v>
      </c>
      <c r="V173" s="19">
        <f>IF(T173="","",T173/MAX($T$4:T173)-1)</f>
        <v>0</v>
      </c>
      <c r="W173">
        <f t="shared" si="23"/>
        <v>0</v>
      </c>
      <c r="X173">
        <f t="shared" si="22"/>
        <v>133.53074681470747</v>
      </c>
      <c r="Y173">
        <f t="shared" si="21"/>
        <v>0</v>
      </c>
      <c r="Z173" s="26"/>
      <c r="AA173" s="27"/>
      <c r="AB173" s="27"/>
      <c r="AC173" s="27"/>
      <c r="AD173" s="27"/>
      <c r="AE173" s="27"/>
      <c r="AF173" s="28"/>
      <c r="AG173" s="22"/>
      <c r="AH173" s="22"/>
      <c r="AI173" s="22"/>
      <c r="AJ173" s="22"/>
      <c r="AK173" s="22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25"/>
      <c r="BT173" s="25"/>
      <c r="BU173" s="25"/>
      <c r="BV173" s="25"/>
      <c r="BW173" s="25"/>
      <c r="BX173" s="25"/>
      <c r="BY173" s="25"/>
      <c r="BZ173" s="25"/>
    </row>
    <row r="174" spans="1:78" s="12" customFormat="1" ht="18" customHeight="1" x14ac:dyDescent="0.25">
      <c r="A174" s="14" t="s">
        <v>179</v>
      </c>
      <c r="B174" s="1">
        <v>42566</v>
      </c>
      <c r="C174" s="15">
        <v>0.625</v>
      </c>
      <c r="D174" s="2" t="str">
        <f t="shared" si="17"/>
        <v>venerdì</v>
      </c>
      <c r="E174" s="2" t="s">
        <v>529</v>
      </c>
      <c r="F174" s="2" t="s">
        <v>535</v>
      </c>
      <c r="G174" s="2"/>
      <c r="H174" s="2"/>
      <c r="I174" s="2"/>
      <c r="J174" s="2" t="s">
        <v>539</v>
      </c>
      <c r="K174" s="2" t="s">
        <v>533</v>
      </c>
      <c r="L174" s="2"/>
      <c r="M174" s="2"/>
      <c r="N174" s="48">
        <v>26.8</v>
      </c>
      <c r="O174" s="3">
        <v>5.0000000000000001E-3</v>
      </c>
      <c r="P174" s="2">
        <v>25.1</v>
      </c>
      <c r="Q174" s="2">
        <v>0</v>
      </c>
      <c r="R174" s="2">
        <f t="shared" si="18"/>
        <v>25.1</v>
      </c>
      <c r="S174" s="9">
        <f t="shared" si="19"/>
        <v>79.989217479750792</v>
      </c>
      <c r="T174" s="8">
        <f t="shared" si="20"/>
        <v>17161.351994032109</v>
      </c>
      <c r="U174">
        <f t="shared" si="24"/>
        <v>0</v>
      </c>
      <c r="V174" s="19">
        <f>IF(T174="","",T174/MAX($T$4:T174)-1)</f>
        <v>0</v>
      </c>
      <c r="W174">
        <f t="shared" si="23"/>
        <v>0</v>
      </c>
      <c r="X174">
        <f t="shared" si="22"/>
        <v>79.989217479750792</v>
      </c>
      <c r="Y174">
        <f t="shared" si="21"/>
        <v>0</v>
      </c>
      <c r="Z174" s="26"/>
      <c r="AA174" s="27"/>
      <c r="AB174" s="27"/>
      <c r="AC174" s="27"/>
      <c r="AD174" s="27"/>
      <c r="AE174" s="27"/>
      <c r="AF174" s="28"/>
      <c r="AG174" s="22"/>
      <c r="AH174" s="22"/>
      <c r="AI174" s="22"/>
      <c r="AJ174" s="22"/>
      <c r="AK174" s="22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25"/>
      <c r="BT174" s="25"/>
      <c r="BU174" s="25"/>
      <c r="BV174" s="25"/>
      <c r="BW174" s="25"/>
      <c r="BX174" s="25"/>
      <c r="BY174" s="25"/>
      <c r="BZ174" s="25"/>
    </row>
    <row r="175" spans="1:78" s="12" customFormat="1" ht="18" customHeight="1" x14ac:dyDescent="0.25">
      <c r="A175" s="14" t="s">
        <v>181</v>
      </c>
      <c r="B175" s="1">
        <v>42571</v>
      </c>
      <c r="C175" s="15">
        <v>0.45833333333333331</v>
      </c>
      <c r="D175" s="2" t="str">
        <f t="shared" si="17"/>
        <v>mercoledì</v>
      </c>
      <c r="E175" s="2" t="s">
        <v>529</v>
      </c>
      <c r="F175" s="2" t="s">
        <v>531</v>
      </c>
      <c r="G175" s="2"/>
      <c r="H175" s="2"/>
      <c r="I175" s="2"/>
      <c r="J175" s="2" t="s">
        <v>539</v>
      </c>
      <c r="K175" s="2" t="s">
        <v>533</v>
      </c>
      <c r="L175" s="2"/>
      <c r="M175" s="2"/>
      <c r="N175" s="48">
        <v>31.6</v>
      </c>
      <c r="O175" s="3">
        <v>5.0000000000000001E-3</v>
      </c>
      <c r="P175" s="2">
        <v>28.3</v>
      </c>
      <c r="Q175" s="2">
        <v>0</v>
      </c>
      <c r="R175" s="2">
        <f t="shared" si="18"/>
        <v>28.3</v>
      </c>
      <c r="S175" s="9">
        <f t="shared" si="19"/>
        <v>76.845927441631119</v>
      </c>
      <c r="T175" s="8">
        <f t="shared" si="20"/>
        <v>17238.19792147374</v>
      </c>
      <c r="U175">
        <f t="shared" si="24"/>
        <v>0</v>
      </c>
      <c r="V175" s="19">
        <f>IF(T175="","",T175/MAX($T$4:T175)-1)</f>
        <v>0</v>
      </c>
      <c r="W175">
        <f t="shared" si="23"/>
        <v>0</v>
      </c>
      <c r="X175">
        <f t="shared" si="22"/>
        <v>76.845927441631119</v>
      </c>
      <c r="Y175">
        <f t="shared" si="21"/>
        <v>0</v>
      </c>
      <c r="Z175" s="26"/>
      <c r="AA175" s="27"/>
      <c r="AB175" s="27"/>
      <c r="AC175" s="27"/>
      <c r="AD175" s="27"/>
      <c r="AE175" s="27"/>
      <c r="AF175" s="28"/>
      <c r="AG175" s="22"/>
      <c r="AH175" s="22"/>
      <c r="AI175" s="22"/>
      <c r="AJ175" s="22"/>
      <c r="AK175" s="22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25"/>
      <c r="BT175" s="25"/>
      <c r="BU175" s="25"/>
      <c r="BV175" s="25"/>
      <c r="BW175" s="25"/>
      <c r="BX175" s="25"/>
      <c r="BY175" s="25"/>
      <c r="BZ175" s="25"/>
    </row>
    <row r="176" spans="1:78" s="12" customFormat="1" ht="18" customHeight="1" x14ac:dyDescent="0.25">
      <c r="A176" s="14" t="s">
        <v>182</v>
      </c>
      <c r="B176" s="1">
        <v>42577</v>
      </c>
      <c r="C176" s="15">
        <v>0.25</v>
      </c>
      <c r="D176" s="2" t="str">
        <f t="shared" si="17"/>
        <v>martedì</v>
      </c>
      <c r="E176" s="2" t="s">
        <v>529</v>
      </c>
      <c r="F176" s="2" t="s">
        <v>535</v>
      </c>
      <c r="G176" s="2"/>
      <c r="H176" s="2"/>
      <c r="I176" s="2"/>
      <c r="J176" s="2" t="s">
        <v>532</v>
      </c>
      <c r="K176" s="2" t="s">
        <v>536</v>
      </c>
      <c r="L176" s="2"/>
      <c r="M176" s="2"/>
      <c r="N176" s="48">
        <v>11.8</v>
      </c>
      <c r="O176" s="3">
        <v>5.0000000000000001E-3</v>
      </c>
      <c r="P176" s="2">
        <v>-11.8</v>
      </c>
      <c r="Q176" s="2">
        <v>-11.8</v>
      </c>
      <c r="R176" s="2">
        <f t="shared" si="18"/>
        <v>-23.6</v>
      </c>
      <c r="S176" s="9">
        <f t="shared" si="19"/>
        <v>-172.38197921473741</v>
      </c>
      <c r="T176" s="8">
        <f t="shared" si="20"/>
        <v>17065.815942259003</v>
      </c>
      <c r="U176">
        <f t="shared" si="24"/>
        <v>-23.6</v>
      </c>
      <c r="V176" s="19">
        <f>IF(T176="","",T176/MAX($T$4:T176)-1)</f>
        <v>-1.0000000000000009E-2</v>
      </c>
      <c r="W176">
        <f t="shared" si="23"/>
        <v>-172.38197921473741</v>
      </c>
      <c r="X176">
        <f t="shared" si="22"/>
        <v>0</v>
      </c>
      <c r="Y176">
        <f t="shared" si="21"/>
        <v>-172.38197921473741</v>
      </c>
      <c r="Z176" s="26"/>
      <c r="AA176" s="27"/>
      <c r="AB176" s="27"/>
      <c r="AC176" s="27"/>
      <c r="AD176" s="27"/>
      <c r="AE176" s="27"/>
      <c r="AF176" s="28"/>
      <c r="AG176" s="22"/>
      <c r="AH176" s="22"/>
      <c r="AI176" s="22"/>
      <c r="AJ176" s="22"/>
      <c r="AK176" s="22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25"/>
      <c r="BT176" s="25"/>
      <c r="BU176" s="25"/>
      <c r="BV176" s="25"/>
      <c r="BW176" s="25"/>
      <c r="BX176" s="25"/>
      <c r="BY176" s="25"/>
      <c r="BZ176" s="25"/>
    </row>
    <row r="177" spans="1:78" s="12" customFormat="1" ht="18" customHeight="1" x14ac:dyDescent="0.25">
      <c r="A177" s="14" t="s">
        <v>193</v>
      </c>
      <c r="B177" s="1">
        <v>42577</v>
      </c>
      <c r="C177" s="15">
        <v>0.625</v>
      </c>
      <c r="D177" s="2" t="str">
        <f t="shared" si="17"/>
        <v>martedì</v>
      </c>
      <c r="E177" s="2" t="s">
        <v>529</v>
      </c>
      <c r="F177" s="2" t="s">
        <v>522</v>
      </c>
      <c r="G177" s="2"/>
      <c r="H177" s="2"/>
      <c r="I177" s="2"/>
      <c r="J177" s="2" t="s">
        <v>520</v>
      </c>
      <c r="K177" s="2" t="s">
        <v>521</v>
      </c>
      <c r="L177" s="2"/>
      <c r="M177" s="2"/>
      <c r="N177" s="48">
        <v>89</v>
      </c>
      <c r="O177" s="3">
        <v>0.01</v>
      </c>
      <c r="P177" s="2">
        <v>89</v>
      </c>
      <c r="Q177" s="2">
        <v>0</v>
      </c>
      <c r="R177" s="2">
        <f t="shared" si="18"/>
        <v>89</v>
      </c>
      <c r="S177" s="9">
        <f t="shared" si="19"/>
        <v>170.65815942259005</v>
      </c>
      <c r="T177" s="8">
        <f t="shared" si="20"/>
        <v>17236.474101681593</v>
      </c>
      <c r="U177">
        <f t="shared" si="24"/>
        <v>0</v>
      </c>
      <c r="V177" s="19">
        <f>IF(T177="","",T177/MAX($T$4:T177)-1)</f>
        <v>-9.9999999999988987E-5</v>
      </c>
      <c r="W177">
        <f t="shared" si="23"/>
        <v>0</v>
      </c>
      <c r="X177">
        <f t="shared" si="22"/>
        <v>170.65815942259005</v>
      </c>
      <c r="Y177">
        <f t="shared" si="21"/>
        <v>0</v>
      </c>
      <c r="Z177" s="26"/>
      <c r="AA177" s="27"/>
      <c r="AB177" s="27"/>
      <c r="AC177" s="27"/>
      <c r="AD177" s="27"/>
      <c r="AE177" s="27"/>
      <c r="AF177" s="28"/>
      <c r="AG177" s="22"/>
      <c r="AH177" s="22"/>
      <c r="AI177" s="22"/>
      <c r="AJ177" s="22"/>
      <c r="AK177" s="22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25"/>
      <c r="BT177" s="25"/>
      <c r="BU177" s="25"/>
      <c r="BV177" s="25"/>
      <c r="BW177" s="25"/>
      <c r="BX177" s="25"/>
      <c r="BY177" s="25"/>
      <c r="BZ177" s="25"/>
    </row>
    <row r="178" spans="1:78" s="12" customFormat="1" ht="18" customHeight="1" x14ac:dyDescent="0.25">
      <c r="A178" s="14" t="s">
        <v>183</v>
      </c>
      <c r="B178" s="1">
        <v>42585</v>
      </c>
      <c r="C178" s="15">
        <v>0.5</v>
      </c>
      <c r="D178" s="2" t="str">
        <f t="shared" si="17"/>
        <v>mercoledì</v>
      </c>
      <c r="E178" s="4" t="s">
        <v>529</v>
      </c>
      <c r="F178" s="2" t="s">
        <v>535</v>
      </c>
      <c r="G178" s="2"/>
      <c r="H178" s="2"/>
      <c r="I178" s="2"/>
      <c r="J178" s="2" t="s">
        <v>538</v>
      </c>
      <c r="K178" s="2" t="s">
        <v>533</v>
      </c>
      <c r="L178" s="2"/>
      <c r="M178" s="2"/>
      <c r="N178" s="49">
        <v>42.2</v>
      </c>
      <c r="O178" s="3">
        <v>5.0000000000000001E-3</v>
      </c>
      <c r="P178" s="4">
        <v>51.6</v>
      </c>
      <c r="Q178" s="4">
        <v>87.8</v>
      </c>
      <c r="R178" s="2">
        <f t="shared" si="18"/>
        <v>139.4</v>
      </c>
      <c r="S178" s="9">
        <f t="shared" si="19"/>
        <v>284.68773575526234</v>
      </c>
      <c r="T178" s="8">
        <f t="shared" si="20"/>
        <v>17521.161837436855</v>
      </c>
      <c r="U178">
        <f t="shared" si="24"/>
        <v>0</v>
      </c>
      <c r="V178" s="19">
        <f>IF(T178="","",T178/MAX($T$4:T178)-1)</f>
        <v>0</v>
      </c>
      <c r="W178">
        <f t="shared" si="23"/>
        <v>0</v>
      </c>
      <c r="X178">
        <f t="shared" si="22"/>
        <v>284.68773575526234</v>
      </c>
      <c r="Y178">
        <f t="shared" si="21"/>
        <v>0</v>
      </c>
      <c r="Z178" s="26"/>
      <c r="AA178" s="27"/>
      <c r="AB178" s="27"/>
      <c r="AC178" s="27"/>
      <c r="AD178" s="27"/>
      <c r="AE178" s="27"/>
      <c r="AF178" s="28"/>
      <c r="AG178" s="22"/>
      <c r="AH178" s="22"/>
      <c r="AI178" s="22"/>
      <c r="AJ178" s="22"/>
      <c r="AK178" s="22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25"/>
      <c r="BT178" s="25"/>
      <c r="BU178" s="25"/>
      <c r="BV178" s="25"/>
      <c r="BW178" s="25"/>
      <c r="BX178" s="25"/>
      <c r="BY178" s="25"/>
      <c r="BZ178" s="25"/>
    </row>
    <row r="179" spans="1:78" s="12" customFormat="1" ht="18" customHeight="1" x14ac:dyDescent="0.25">
      <c r="A179" s="14" t="s">
        <v>184</v>
      </c>
      <c r="B179" s="1">
        <v>42594</v>
      </c>
      <c r="C179" s="15">
        <v>8.3333333333333329E-2</v>
      </c>
      <c r="D179" s="2" t="str">
        <f t="shared" si="17"/>
        <v>venerdì</v>
      </c>
      <c r="E179" s="4" t="s">
        <v>529</v>
      </c>
      <c r="F179" s="2" t="s">
        <v>534</v>
      </c>
      <c r="G179" s="2"/>
      <c r="H179" s="2"/>
      <c r="I179" s="2"/>
      <c r="J179" s="2" t="s">
        <v>538</v>
      </c>
      <c r="K179" s="2" t="s">
        <v>533</v>
      </c>
      <c r="L179" s="2"/>
      <c r="M179" s="2"/>
      <c r="N179" s="49">
        <v>55.9</v>
      </c>
      <c r="O179" s="3">
        <v>0.01</v>
      </c>
      <c r="P179" s="4">
        <v>84.4</v>
      </c>
      <c r="Q179" s="4">
        <v>0</v>
      </c>
      <c r="R179" s="2">
        <f t="shared" si="18"/>
        <v>84.4</v>
      </c>
      <c r="S179" s="9">
        <f t="shared" si="19"/>
        <v>264.5413343613007</v>
      </c>
      <c r="T179" s="8">
        <f t="shared" si="20"/>
        <v>17785.703171798155</v>
      </c>
      <c r="U179">
        <f t="shared" si="24"/>
        <v>0</v>
      </c>
      <c r="V179" s="19">
        <f>IF(T179="","",T179/MAX($T$4:T179)-1)</f>
        <v>0</v>
      </c>
      <c r="W179">
        <f t="shared" si="23"/>
        <v>0</v>
      </c>
      <c r="X179">
        <f t="shared" si="22"/>
        <v>264.5413343613007</v>
      </c>
      <c r="Y179">
        <f t="shared" si="21"/>
        <v>0</v>
      </c>
      <c r="Z179" s="26"/>
      <c r="AA179" s="27"/>
      <c r="AB179" s="27"/>
      <c r="AC179" s="27"/>
      <c r="AD179" s="27"/>
      <c r="AE179" s="27"/>
      <c r="AF179" s="28"/>
      <c r="AG179" s="22"/>
      <c r="AH179" s="22"/>
      <c r="AI179" s="22"/>
      <c r="AJ179" s="22"/>
      <c r="AK179" s="22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25"/>
      <c r="BT179" s="25"/>
      <c r="BU179" s="25"/>
      <c r="BV179" s="25"/>
      <c r="BW179" s="25"/>
      <c r="BX179" s="25"/>
      <c r="BY179" s="25"/>
      <c r="BZ179" s="25"/>
    </row>
    <row r="180" spans="1:78" s="12" customFormat="1" ht="18" customHeight="1" x14ac:dyDescent="0.25">
      <c r="A180" s="14" t="s">
        <v>185</v>
      </c>
      <c r="B180" s="1">
        <v>42594</v>
      </c>
      <c r="C180" s="15">
        <v>0.79166666666666663</v>
      </c>
      <c r="D180" s="2" t="str">
        <f t="shared" si="17"/>
        <v>venerdì</v>
      </c>
      <c r="E180" s="2" t="s">
        <v>523</v>
      </c>
      <c r="F180" s="2" t="s">
        <v>535</v>
      </c>
      <c r="G180" s="2"/>
      <c r="H180" s="2"/>
      <c r="I180" s="2"/>
      <c r="J180" s="2" t="s">
        <v>532</v>
      </c>
      <c r="K180" s="2" t="s">
        <v>533</v>
      </c>
      <c r="L180" s="2"/>
      <c r="M180" s="2"/>
      <c r="N180" s="48">
        <v>45.3</v>
      </c>
      <c r="O180" s="3">
        <v>5.0000000000000001E-3</v>
      </c>
      <c r="P180" s="2">
        <v>31.8</v>
      </c>
      <c r="Q180" s="2">
        <v>60.2</v>
      </c>
      <c r="R180" s="2">
        <f t="shared" si="18"/>
        <v>92</v>
      </c>
      <c r="S180" s="9">
        <f t="shared" si="19"/>
        <v>180.6053743714603</v>
      </c>
      <c r="T180" s="8">
        <f t="shared" si="20"/>
        <v>17966.308546169617</v>
      </c>
      <c r="U180">
        <f t="shared" si="24"/>
        <v>0</v>
      </c>
      <c r="V180" s="19">
        <f>IF(T180="","",T180/MAX($T$4:T180)-1)</f>
        <v>0</v>
      </c>
      <c r="W180">
        <f t="shared" si="23"/>
        <v>0</v>
      </c>
      <c r="X180">
        <f t="shared" si="22"/>
        <v>180.6053743714603</v>
      </c>
      <c r="Y180">
        <f t="shared" si="21"/>
        <v>0</v>
      </c>
      <c r="Z180" s="26"/>
      <c r="AA180" s="27"/>
      <c r="AB180" s="27"/>
      <c r="AC180" s="27"/>
      <c r="AD180" s="27"/>
      <c r="AE180" s="27"/>
      <c r="AF180" s="28"/>
      <c r="AG180" s="22"/>
      <c r="AH180" s="22"/>
      <c r="AI180" s="22"/>
      <c r="AJ180" s="22"/>
      <c r="AK180" s="22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25"/>
      <c r="BT180" s="25"/>
      <c r="BU180" s="25"/>
      <c r="BV180" s="25"/>
      <c r="BW180" s="25"/>
      <c r="BX180" s="25"/>
      <c r="BY180" s="25"/>
      <c r="BZ180" s="25"/>
    </row>
    <row r="181" spans="1:78" s="12" customFormat="1" ht="18" customHeight="1" x14ac:dyDescent="0.25">
      <c r="A181" s="14" t="s">
        <v>186</v>
      </c>
      <c r="B181" s="1">
        <v>42598</v>
      </c>
      <c r="C181" s="15">
        <v>0.33333333333333331</v>
      </c>
      <c r="D181" s="2" t="str">
        <f t="shared" si="17"/>
        <v>martedì</v>
      </c>
      <c r="E181" s="2" t="s">
        <v>529</v>
      </c>
      <c r="F181" s="2" t="s">
        <v>535</v>
      </c>
      <c r="G181" s="2"/>
      <c r="H181" s="2"/>
      <c r="I181" s="2"/>
      <c r="J181" s="2" t="s">
        <v>532</v>
      </c>
      <c r="K181" s="2" t="s">
        <v>533</v>
      </c>
      <c r="L181" s="2"/>
      <c r="M181" s="2"/>
      <c r="N181" s="48">
        <v>29.9</v>
      </c>
      <c r="O181" s="3">
        <v>5.0000000000000001E-3</v>
      </c>
      <c r="P181" s="2">
        <v>-29.9</v>
      </c>
      <c r="Q181" s="2">
        <v>-29.9</v>
      </c>
      <c r="R181" s="2">
        <f t="shared" si="18"/>
        <v>-59.8</v>
      </c>
      <c r="S181" s="9">
        <f t="shared" si="19"/>
        <v>-179.66308546169617</v>
      </c>
      <c r="T181" s="8">
        <f t="shared" si="20"/>
        <v>17786.645460707921</v>
      </c>
      <c r="U181">
        <f t="shared" si="24"/>
        <v>-59.8</v>
      </c>
      <c r="V181" s="19">
        <f>IF(T181="","",T181/MAX($T$4:T181)-1)</f>
        <v>-1.0000000000000009E-2</v>
      </c>
      <c r="W181">
        <f t="shared" si="23"/>
        <v>-179.66308546169617</v>
      </c>
      <c r="X181">
        <f t="shared" si="22"/>
        <v>0</v>
      </c>
      <c r="Y181">
        <f t="shared" si="21"/>
        <v>-179.66308546169617</v>
      </c>
      <c r="Z181" s="26"/>
      <c r="AA181" s="27"/>
      <c r="AB181" s="27"/>
      <c r="AC181" s="27"/>
      <c r="AD181" s="27"/>
      <c r="AE181" s="27"/>
      <c r="AF181" s="28"/>
      <c r="AG181" s="22"/>
      <c r="AH181" s="22"/>
      <c r="AI181" s="22"/>
      <c r="AJ181" s="22"/>
      <c r="AK181" s="22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25"/>
      <c r="BT181" s="25"/>
      <c r="BU181" s="25"/>
      <c r="BV181" s="25"/>
      <c r="BW181" s="25"/>
      <c r="BX181" s="25"/>
      <c r="BY181" s="25"/>
      <c r="BZ181" s="25"/>
    </row>
    <row r="182" spans="1:78" s="12" customFormat="1" ht="18" customHeight="1" x14ac:dyDescent="0.25">
      <c r="A182" s="14" t="s">
        <v>187</v>
      </c>
      <c r="B182" s="1">
        <v>42598</v>
      </c>
      <c r="C182" s="15">
        <v>0.5</v>
      </c>
      <c r="D182" s="2" t="str">
        <f t="shared" si="17"/>
        <v>martedì</v>
      </c>
      <c r="E182" s="2" t="s">
        <v>529</v>
      </c>
      <c r="F182" s="2" t="s">
        <v>534</v>
      </c>
      <c r="G182" s="2"/>
      <c r="H182" s="2"/>
      <c r="I182" s="2"/>
      <c r="J182" s="2" t="s">
        <v>532</v>
      </c>
      <c r="K182" s="2" t="s">
        <v>533</v>
      </c>
      <c r="L182" s="2"/>
      <c r="M182" s="2"/>
      <c r="N182" s="48">
        <v>41.5</v>
      </c>
      <c r="O182" s="3">
        <v>0.01</v>
      </c>
      <c r="P182" s="2">
        <v>50.9</v>
      </c>
      <c r="Q182" s="2">
        <v>0</v>
      </c>
      <c r="R182" s="2">
        <f t="shared" si="18"/>
        <v>50.9</v>
      </c>
      <c r="S182" s="9">
        <f t="shared" si="19"/>
        <v>218.15427806024897</v>
      </c>
      <c r="T182" s="8">
        <f t="shared" si="20"/>
        <v>18004.799738768172</v>
      </c>
      <c r="U182">
        <f t="shared" si="24"/>
        <v>0</v>
      </c>
      <c r="V182" s="19">
        <f>IF(T182="","",T182/MAX($T$4:T182)-1)</f>
        <v>0</v>
      </c>
      <c r="W182">
        <f t="shared" si="23"/>
        <v>0</v>
      </c>
      <c r="X182">
        <f t="shared" si="22"/>
        <v>218.15427806024897</v>
      </c>
      <c r="Y182">
        <f t="shared" si="21"/>
        <v>0</v>
      </c>
      <c r="Z182" s="26"/>
      <c r="AA182" s="27"/>
      <c r="AB182" s="27"/>
      <c r="AC182" s="27"/>
      <c r="AD182" s="27"/>
      <c r="AE182" s="27"/>
      <c r="AF182" s="28"/>
      <c r="AG182" s="22"/>
      <c r="AH182" s="22"/>
      <c r="AI182" s="22"/>
      <c r="AJ182" s="22"/>
      <c r="AK182" s="22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25"/>
      <c r="BT182" s="25"/>
      <c r="BU182" s="25"/>
      <c r="BV182" s="25"/>
      <c r="BW182" s="25"/>
      <c r="BX182" s="25"/>
      <c r="BY182" s="25"/>
      <c r="BZ182" s="25"/>
    </row>
    <row r="183" spans="1:78" s="12" customFormat="1" ht="18" customHeight="1" x14ac:dyDescent="0.25">
      <c r="A183" s="14" t="s">
        <v>189</v>
      </c>
      <c r="B183" s="1">
        <v>42601</v>
      </c>
      <c r="C183" s="15">
        <v>0.58333333333333337</v>
      </c>
      <c r="D183" s="2" t="str">
        <f t="shared" si="17"/>
        <v>venerdì</v>
      </c>
      <c r="E183" s="2" t="s">
        <v>529</v>
      </c>
      <c r="F183" s="2" t="s">
        <v>535</v>
      </c>
      <c r="G183" s="2"/>
      <c r="H183" s="2"/>
      <c r="I183" s="2"/>
      <c r="J183" s="2" t="s">
        <v>537</v>
      </c>
      <c r="K183" s="2" t="s">
        <v>533</v>
      </c>
      <c r="L183" s="2"/>
      <c r="M183" s="2"/>
      <c r="N183" s="48">
        <v>55.7</v>
      </c>
      <c r="O183" s="3">
        <v>5.0000000000000001E-3</v>
      </c>
      <c r="P183" s="2">
        <v>-55.7</v>
      </c>
      <c r="Q183" s="2">
        <v>-55.7</v>
      </c>
      <c r="R183" s="2">
        <f t="shared" si="18"/>
        <v>-111.4</v>
      </c>
      <c r="S183" s="9">
        <f t="shared" si="19"/>
        <v>-180.04799738768173</v>
      </c>
      <c r="T183" s="8">
        <f t="shared" si="20"/>
        <v>17824.751741380489</v>
      </c>
      <c r="U183">
        <f t="shared" si="24"/>
        <v>-111.4</v>
      </c>
      <c r="V183" s="19">
        <f>IF(T183="","",T183/MAX($T$4:T183)-1)</f>
        <v>-1.0000000000000009E-2</v>
      </c>
      <c r="W183">
        <f t="shared" si="23"/>
        <v>-180.04799738768173</v>
      </c>
      <c r="X183">
        <f t="shared" si="22"/>
        <v>0</v>
      </c>
      <c r="Y183">
        <f t="shared" si="21"/>
        <v>-180.04799738768173</v>
      </c>
      <c r="Z183" s="26"/>
      <c r="AA183" s="27"/>
      <c r="AB183" s="27"/>
      <c r="AC183" s="27"/>
      <c r="AD183" s="27"/>
      <c r="AE183" s="27"/>
      <c r="AF183" s="28"/>
      <c r="AG183" s="22"/>
      <c r="AH183" s="22"/>
      <c r="AI183" s="22"/>
      <c r="AJ183" s="22"/>
      <c r="AK183" s="22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25"/>
      <c r="BT183" s="25"/>
      <c r="BU183" s="25"/>
      <c r="BV183" s="25"/>
      <c r="BW183" s="25"/>
      <c r="BX183" s="25"/>
      <c r="BY183" s="25"/>
      <c r="BZ183" s="25"/>
    </row>
    <row r="184" spans="1:78" s="12" customFormat="1" ht="18" customHeight="1" x14ac:dyDescent="0.25">
      <c r="A184" s="14" t="s">
        <v>190</v>
      </c>
      <c r="B184" s="1">
        <v>42604</v>
      </c>
      <c r="C184" s="15">
        <v>0.66666666666666663</v>
      </c>
      <c r="D184" s="2" t="str">
        <f t="shared" si="17"/>
        <v>lunedì</v>
      </c>
      <c r="E184" s="2" t="s">
        <v>529</v>
      </c>
      <c r="F184" s="2" t="s">
        <v>534</v>
      </c>
      <c r="G184" s="2"/>
      <c r="H184" s="2"/>
      <c r="I184" s="2"/>
      <c r="J184" s="2" t="s">
        <v>532</v>
      </c>
      <c r="K184" s="2" t="s">
        <v>533</v>
      </c>
      <c r="L184" s="2"/>
      <c r="M184" s="2"/>
      <c r="N184" s="48">
        <v>22.2</v>
      </c>
      <c r="O184" s="3">
        <v>0.01</v>
      </c>
      <c r="P184" s="2">
        <v>23.6</v>
      </c>
      <c r="Q184" s="2">
        <v>0</v>
      </c>
      <c r="R184" s="2">
        <f t="shared" si="18"/>
        <v>23.6</v>
      </c>
      <c r="S184" s="9">
        <f t="shared" si="19"/>
        <v>189.48835184530614</v>
      </c>
      <c r="T184" s="8">
        <f t="shared" si="20"/>
        <v>18014.240093225795</v>
      </c>
      <c r="U184">
        <f t="shared" si="24"/>
        <v>0</v>
      </c>
      <c r="V184" s="19">
        <f>IF(T184="","",T184/MAX($T$4:T184)-1)</f>
        <v>0</v>
      </c>
      <c r="W184">
        <f t="shared" si="23"/>
        <v>0</v>
      </c>
      <c r="X184">
        <f t="shared" si="22"/>
        <v>189.48835184530614</v>
      </c>
      <c r="Y184">
        <f t="shared" si="21"/>
        <v>0</v>
      </c>
      <c r="Z184" s="26"/>
      <c r="AA184" s="27"/>
      <c r="AB184" s="27"/>
      <c r="AC184" s="27"/>
      <c r="AD184" s="27"/>
      <c r="AE184" s="27"/>
      <c r="AF184" s="28"/>
      <c r="AG184" s="22"/>
      <c r="AH184" s="22"/>
      <c r="AI184" s="22"/>
      <c r="AJ184" s="22"/>
      <c r="AK184" s="22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25"/>
      <c r="BT184" s="25"/>
      <c r="BU184" s="25"/>
      <c r="BV184" s="25"/>
      <c r="BW184" s="25"/>
      <c r="BX184" s="25"/>
      <c r="BY184" s="25"/>
      <c r="BZ184" s="25"/>
    </row>
    <row r="185" spans="1:78" s="12" customFormat="1" ht="18" customHeight="1" x14ac:dyDescent="0.25">
      <c r="A185" s="14" t="s">
        <v>191</v>
      </c>
      <c r="B185" s="1">
        <v>42613</v>
      </c>
      <c r="C185" s="15">
        <v>0.66666666666666663</v>
      </c>
      <c r="D185" s="2" t="str">
        <f t="shared" si="17"/>
        <v>mercoledì</v>
      </c>
      <c r="E185" s="2" t="s">
        <v>529</v>
      </c>
      <c r="F185" s="2" t="s">
        <v>534</v>
      </c>
      <c r="G185" s="2"/>
      <c r="H185" s="2"/>
      <c r="I185" s="2"/>
      <c r="J185" s="2" t="s">
        <v>537</v>
      </c>
      <c r="K185" s="2" t="s">
        <v>533</v>
      </c>
      <c r="L185" s="2"/>
      <c r="M185" s="2"/>
      <c r="N185" s="48">
        <v>51</v>
      </c>
      <c r="O185" s="3">
        <v>0.01</v>
      </c>
      <c r="P185" s="2">
        <v>0</v>
      </c>
      <c r="Q185" s="2">
        <v>65.5</v>
      </c>
      <c r="R185" s="2">
        <f t="shared" si="18"/>
        <v>65.5</v>
      </c>
      <c r="S185" s="9">
        <f t="shared" si="19"/>
        <v>231.35935806005676</v>
      </c>
      <c r="T185" s="8">
        <f t="shared" si="20"/>
        <v>18245.599451285852</v>
      </c>
      <c r="U185">
        <f t="shared" si="24"/>
        <v>0</v>
      </c>
      <c r="V185" s="19">
        <f>IF(T185="","",T185/MAX($T$4:T185)-1)</f>
        <v>0</v>
      </c>
      <c r="W185">
        <f t="shared" si="23"/>
        <v>0</v>
      </c>
      <c r="X185">
        <f t="shared" si="22"/>
        <v>231.35935806005676</v>
      </c>
      <c r="Y185">
        <f t="shared" si="21"/>
        <v>0</v>
      </c>
      <c r="Z185" s="26"/>
      <c r="AA185" s="27"/>
      <c r="AB185" s="27"/>
      <c r="AC185" s="27"/>
      <c r="AD185" s="27"/>
      <c r="AE185" s="27"/>
      <c r="AF185" s="28"/>
      <c r="AG185" s="22"/>
      <c r="AH185" s="22"/>
      <c r="AI185" s="22"/>
      <c r="AJ185" s="22"/>
      <c r="AK185" s="22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25"/>
      <c r="BT185" s="25"/>
      <c r="BU185" s="25"/>
      <c r="BV185" s="25"/>
      <c r="BW185" s="25"/>
      <c r="BX185" s="25"/>
      <c r="BY185" s="25"/>
      <c r="BZ185" s="25"/>
    </row>
    <row r="186" spans="1:78" s="12" customFormat="1" ht="18" customHeight="1" x14ac:dyDescent="0.25">
      <c r="A186" s="14" t="s">
        <v>192</v>
      </c>
      <c r="B186" s="1">
        <v>42614</v>
      </c>
      <c r="C186" s="15">
        <v>0.66666666666666663</v>
      </c>
      <c r="D186" s="2" t="str">
        <f t="shared" si="17"/>
        <v>giovedì</v>
      </c>
      <c r="E186" s="2" t="s">
        <v>523</v>
      </c>
      <c r="F186" s="2" t="s">
        <v>534</v>
      </c>
      <c r="G186" s="2"/>
      <c r="H186" s="2"/>
      <c r="I186" s="2"/>
      <c r="J186" s="2" t="s">
        <v>539</v>
      </c>
      <c r="K186" s="2" t="s">
        <v>533</v>
      </c>
      <c r="L186" s="2"/>
      <c r="M186" s="2"/>
      <c r="N186" s="48">
        <v>30.7</v>
      </c>
      <c r="O186" s="3">
        <v>0.01</v>
      </c>
      <c r="P186" s="2">
        <v>-30.7</v>
      </c>
      <c r="Q186" s="2">
        <v>0</v>
      </c>
      <c r="R186" s="2">
        <f t="shared" si="18"/>
        <v>-30.7</v>
      </c>
      <c r="S186" s="9">
        <f t="shared" si="19"/>
        <v>-182.45599451285852</v>
      </c>
      <c r="T186" s="8">
        <f t="shared" si="20"/>
        <v>18063.143456772996</v>
      </c>
      <c r="U186">
        <f t="shared" si="24"/>
        <v>-30.7</v>
      </c>
      <c r="V186" s="19">
        <f>IF(T186="","",T186/MAX($T$4:T186)-1)</f>
        <v>-9.9999999999998979E-3</v>
      </c>
      <c r="W186">
        <f t="shared" si="23"/>
        <v>-182.45599451285852</v>
      </c>
      <c r="X186">
        <f t="shared" si="22"/>
        <v>0</v>
      </c>
      <c r="Y186">
        <f t="shared" si="21"/>
        <v>-182.45599451285852</v>
      </c>
      <c r="Z186" s="26"/>
      <c r="AA186" s="27"/>
      <c r="AB186" s="27"/>
      <c r="AC186" s="27"/>
      <c r="AD186" s="27"/>
      <c r="AE186" s="27"/>
      <c r="AF186" s="28"/>
      <c r="AG186" s="22"/>
      <c r="AH186" s="22"/>
      <c r="AI186" s="22"/>
      <c r="AJ186" s="22"/>
      <c r="AK186" s="22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25"/>
      <c r="BT186" s="25"/>
      <c r="BU186" s="25"/>
      <c r="BV186" s="25"/>
      <c r="BW186" s="25"/>
      <c r="BX186" s="25"/>
      <c r="BY186" s="25"/>
      <c r="BZ186" s="25"/>
    </row>
    <row r="187" spans="1:78" s="12" customFormat="1" ht="18" customHeight="1" x14ac:dyDescent="0.25">
      <c r="A187" s="14" t="s">
        <v>194</v>
      </c>
      <c r="B187" s="1">
        <v>42615</v>
      </c>
      <c r="C187" s="15">
        <v>0.58333333333333337</v>
      </c>
      <c r="D187" s="2" t="str">
        <f t="shared" si="17"/>
        <v>venerdì</v>
      </c>
      <c r="E187" s="2" t="s">
        <v>529</v>
      </c>
      <c r="F187" s="2" t="s">
        <v>534</v>
      </c>
      <c r="G187" s="2"/>
      <c r="H187" s="2"/>
      <c r="I187" s="2"/>
      <c r="J187" s="2" t="s">
        <v>542</v>
      </c>
      <c r="K187" s="2" t="s">
        <v>533</v>
      </c>
      <c r="L187" s="2"/>
      <c r="M187" s="2"/>
      <c r="N187" s="48">
        <v>5.68</v>
      </c>
      <c r="O187" s="3">
        <v>0.01</v>
      </c>
      <c r="P187" s="2">
        <v>-5.68</v>
      </c>
      <c r="Q187" s="2">
        <v>0</v>
      </c>
      <c r="R187" s="2">
        <f t="shared" si="18"/>
        <v>-5.68</v>
      </c>
      <c r="S187" s="9">
        <f t="shared" si="19"/>
        <v>-180.63143456772997</v>
      </c>
      <c r="T187" s="8">
        <f t="shared" si="20"/>
        <v>17882.512022205265</v>
      </c>
      <c r="U187">
        <f t="shared" si="24"/>
        <v>-36.379999999999995</v>
      </c>
      <c r="V187" s="19">
        <f>IF(T187="","",T187/MAX($T$4:T187)-1)</f>
        <v>-1.9899999999999918E-2</v>
      </c>
      <c r="W187">
        <f t="shared" si="23"/>
        <v>-363.08742908058849</v>
      </c>
      <c r="X187">
        <f t="shared" si="22"/>
        <v>0</v>
      </c>
      <c r="Y187">
        <f t="shared" si="21"/>
        <v>-180.63143456772997</v>
      </c>
      <c r="Z187" s="26"/>
      <c r="AA187" s="27"/>
      <c r="AB187" s="27"/>
      <c r="AC187" s="27"/>
      <c r="AD187" s="27"/>
      <c r="AE187" s="27"/>
      <c r="AF187" s="28"/>
      <c r="AG187" s="22"/>
      <c r="AH187" s="22"/>
      <c r="AI187" s="22"/>
      <c r="AJ187" s="22"/>
      <c r="AK187" s="22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25"/>
      <c r="BT187" s="25"/>
      <c r="BU187" s="25"/>
      <c r="BV187" s="25"/>
      <c r="BW187" s="25"/>
      <c r="BX187" s="25"/>
      <c r="BY187" s="25"/>
      <c r="BZ187" s="25"/>
    </row>
    <row r="188" spans="1:78" s="12" customFormat="1" ht="18" customHeight="1" x14ac:dyDescent="0.25">
      <c r="A188" s="14" t="s">
        <v>204</v>
      </c>
      <c r="B188" s="1">
        <v>42621</v>
      </c>
      <c r="C188" s="15">
        <v>0.45833333333333331</v>
      </c>
      <c r="D188" s="2" t="str">
        <f t="shared" si="17"/>
        <v>giovedì</v>
      </c>
      <c r="E188" s="2" t="s">
        <v>529</v>
      </c>
      <c r="F188" s="2" t="s">
        <v>522</v>
      </c>
      <c r="G188" s="2"/>
      <c r="H188" s="2"/>
      <c r="I188" s="2"/>
      <c r="J188" s="2" t="s">
        <v>541</v>
      </c>
      <c r="K188" s="2" t="s">
        <v>521</v>
      </c>
      <c r="L188" s="2"/>
      <c r="M188" s="2"/>
      <c r="N188" s="48">
        <v>128</v>
      </c>
      <c r="O188" s="3">
        <v>0.01</v>
      </c>
      <c r="P188" s="2">
        <v>128</v>
      </c>
      <c r="Q188" s="2">
        <v>0</v>
      </c>
      <c r="R188" s="2">
        <f t="shared" si="18"/>
        <v>128</v>
      </c>
      <c r="S188" s="9">
        <f t="shared" si="19"/>
        <v>178.82512022205265</v>
      </c>
      <c r="T188" s="8">
        <f t="shared" si="20"/>
        <v>18061.337142427317</v>
      </c>
      <c r="U188">
        <f t="shared" si="24"/>
        <v>0</v>
      </c>
      <c r="V188" s="19">
        <f>IF(T188="","",T188/MAX($T$4:T188)-1)</f>
        <v>-1.0098999999999969E-2</v>
      </c>
      <c r="W188">
        <f t="shared" si="23"/>
        <v>0</v>
      </c>
      <c r="X188">
        <f t="shared" si="22"/>
        <v>178.82512022205265</v>
      </c>
      <c r="Y188">
        <f t="shared" si="21"/>
        <v>0</v>
      </c>
      <c r="Z188" s="26"/>
      <c r="AA188" s="27"/>
      <c r="AB188" s="27"/>
      <c r="AC188" s="27"/>
      <c r="AD188" s="27"/>
      <c r="AE188" s="27"/>
      <c r="AF188" s="28"/>
      <c r="AG188" s="22"/>
      <c r="AH188" s="22"/>
      <c r="AI188" s="22"/>
      <c r="AJ188" s="22"/>
      <c r="AK188" s="22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25"/>
      <c r="BT188" s="25"/>
      <c r="BU188" s="25"/>
      <c r="BV188" s="25"/>
      <c r="BW188" s="25"/>
      <c r="BX188" s="25"/>
      <c r="BY188" s="25"/>
      <c r="BZ188" s="25"/>
    </row>
    <row r="189" spans="1:78" s="12" customFormat="1" ht="18" customHeight="1" x14ac:dyDescent="0.25">
      <c r="A189" s="14" t="s">
        <v>195</v>
      </c>
      <c r="B189" s="1">
        <v>42625</v>
      </c>
      <c r="C189" s="15">
        <v>0.45833333333333331</v>
      </c>
      <c r="D189" s="2" t="str">
        <f t="shared" si="17"/>
        <v>lunedì</v>
      </c>
      <c r="E189" s="4" t="s">
        <v>523</v>
      </c>
      <c r="F189" s="2" t="s">
        <v>534</v>
      </c>
      <c r="G189" s="2"/>
      <c r="H189" s="2"/>
      <c r="I189" s="2"/>
      <c r="J189" s="2" t="s">
        <v>538</v>
      </c>
      <c r="K189" s="2" t="s">
        <v>533</v>
      </c>
      <c r="L189" s="2"/>
      <c r="M189" s="2"/>
      <c r="N189" s="49">
        <v>63.9</v>
      </c>
      <c r="O189" s="3">
        <v>0.01</v>
      </c>
      <c r="P189" s="4">
        <v>39.6</v>
      </c>
      <c r="Q189" s="4">
        <v>0</v>
      </c>
      <c r="R189" s="2">
        <f t="shared" si="18"/>
        <v>39.6</v>
      </c>
      <c r="S189" s="9">
        <f t="shared" si="19"/>
        <v>111.92941327701438</v>
      </c>
      <c r="T189" s="8">
        <f t="shared" si="20"/>
        <v>18173.266555704333</v>
      </c>
      <c r="U189">
        <f t="shared" si="24"/>
        <v>0</v>
      </c>
      <c r="V189" s="19">
        <f>IF(T189="","",T189/MAX($T$4:T189)-1)</f>
        <v>-3.9644022535210155E-3</v>
      </c>
      <c r="W189">
        <f t="shared" si="23"/>
        <v>0</v>
      </c>
      <c r="X189">
        <f t="shared" si="22"/>
        <v>111.92941327701438</v>
      </c>
      <c r="Y189">
        <f t="shared" si="21"/>
        <v>0</v>
      </c>
      <c r="Z189" s="26"/>
      <c r="AA189" s="27"/>
      <c r="AB189" s="27"/>
      <c r="AC189" s="27"/>
      <c r="AD189" s="27"/>
      <c r="AE189" s="27"/>
      <c r="AF189" s="28"/>
      <c r="AG189" s="22"/>
      <c r="AH189" s="22"/>
      <c r="AI189" s="22"/>
      <c r="AJ189" s="22"/>
      <c r="AK189" s="22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25"/>
      <c r="BT189" s="25"/>
      <c r="BU189" s="25"/>
      <c r="BV189" s="25"/>
      <c r="BW189" s="25"/>
      <c r="BX189" s="25"/>
      <c r="BY189" s="25"/>
      <c r="BZ189" s="25"/>
    </row>
    <row r="190" spans="1:78" s="12" customFormat="1" ht="18" customHeight="1" x14ac:dyDescent="0.25">
      <c r="A190" s="14" t="s">
        <v>196</v>
      </c>
      <c r="B190" s="1">
        <v>42625</v>
      </c>
      <c r="C190" s="15">
        <v>0.75</v>
      </c>
      <c r="D190" s="2" t="str">
        <f t="shared" si="17"/>
        <v>lunedì</v>
      </c>
      <c r="E190" s="2" t="s">
        <v>523</v>
      </c>
      <c r="F190" s="2" t="s">
        <v>531</v>
      </c>
      <c r="G190" s="2"/>
      <c r="H190" s="2"/>
      <c r="I190" s="2"/>
      <c r="J190" s="2" t="s">
        <v>539</v>
      </c>
      <c r="K190" s="2" t="s">
        <v>533</v>
      </c>
      <c r="L190" s="2"/>
      <c r="M190" s="2"/>
      <c r="N190" s="48">
        <v>18.100000000000001</v>
      </c>
      <c r="O190" s="3">
        <v>5.0000000000000001E-3</v>
      </c>
      <c r="P190" s="2">
        <v>-18.100000000000001</v>
      </c>
      <c r="Q190" s="2">
        <v>-18.100000000000001</v>
      </c>
      <c r="R190" s="2">
        <f t="shared" si="18"/>
        <v>-36.200000000000003</v>
      </c>
      <c r="S190" s="9">
        <f t="shared" si="19"/>
        <v>-181.73266555704333</v>
      </c>
      <c r="T190" s="8">
        <f t="shared" si="20"/>
        <v>17991.53389014729</v>
      </c>
      <c r="U190">
        <f t="shared" si="24"/>
        <v>-36.200000000000003</v>
      </c>
      <c r="V190" s="19">
        <f>IF(T190="","",T190/MAX($T$4:T190)-1)</f>
        <v>-1.3924758230985823E-2</v>
      </c>
      <c r="W190">
        <f t="shared" si="23"/>
        <v>-181.73266555704333</v>
      </c>
      <c r="X190">
        <f t="shared" si="22"/>
        <v>0</v>
      </c>
      <c r="Y190">
        <f t="shared" si="21"/>
        <v>-181.73266555704333</v>
      </c>
      <c r="Z190" s="26"/>
      <c r="AA190" s="27"/>
      <c r="AB190" s="27"/>
      <c r="AC190" s="27"/>
      <c r="AD190" s="27"/>
      <c r="AE190" s="27"/>
      <c r="AF190" s="28"/>
      <c r="AG190" s="22"/>
      <c r="AH190" s="22"/>
      <c r="AI190" s="22"/>
      <c r="AJ190" s="22"/>
      <c r="AK190" s="22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25"/>
      <c r="BT190" s="25"/>
      <c r="BU190" s="25"/>
      <c r="BV190" s="25"/>
      <c r="BW190" s="25"/>
      <c r="BX190" s="25"/>
      <c r="BY190" s="25"/>
      <c r="BZ190" s="25"/>
    </row>
    <row r="191" spans="1:78" s="12" customFormat="1" ht="18" customHeight="1" x14ac:dyDescent="0.25">
      <c r="A191" s="14" t="s">
        <v>197</v>
      </c>
      <c r="B191" s="1">
        <v>42627</v>
      </c>
      <c r="C191" s="15">
        <v>0.375</v>
      </c>
      <c r="D191" s="2" t="str">
        <f t="shared" si="17"/>
        <v>mercoledì</v>
      </c>
      <c r="E191" s="4" t="s">
        <v>529</v>
      </c>
      <c r="F191" s="2" t="s">
        <v>534</v>
      </c>
      <c r="G191" s="2"/>
      <c r="H191" s="36"/>
      <c r="I191" s="2"/>
      <c r="J191" s="2" t="s">
        <v>538</v>
      </c>
      <c r="K191" s="2" t="s">
        <v>533</v>
      </c>
      <c r="L191" s="2"/>
      <c r="M191" s="2"/>
      <c r="N191" s="49">
        <v>84.1</v>
      </c>
      <c r="O191" s="3">
        <v>0.01</v>
      </c>
      <c r="P191" s="4">
        <v>127.3</v>
      </c>
      <c r="Q191" s="4">
        <v>0</v>
      </c>
      <c r="R191" s="2">
        <f t="shared" si="18"/>
        <v>127.3</v>
      </c>
      <c r="S191" s="9">
        <f t="shared" si="19"/>
        <v>272.3332062087693</v>
      </c>
      <c r="T191" s="8">
        <f t="shared" si="20"/>
        <v>18263.867096356058</v>
      </c>
      <c r="U191">
        <f t="shared" si="24"/>
        <v>0</v>
      </c>
      <c r="V191" s="19">
        <f>IF(T191="","",T191/MAX($T$4:T191)-1)</f>
        <v>0</v>
      </c>
      <c r="W191">
        <f t="shared" si="23"/>
        <v>0</v>
      </c>
      <c r="X191">
        <f t="shared" si="22"/>
        <v>272.3332062087693</v>
      </c>
      <c r="Y191">
        <f t="shared" si="21"/>
        <v>0</v>
      </c>
      <c r="Z191" s="26"/>
      <c r="AA191" s="27"/>
      <c r="AB191" s="27"/>
      <c r="AC191" s="27"/>
      <c r="AD191" s="27"/>
      <c r="AE191" s="27"/>
      <c r="AF191" s="28"/>
      <c r="AG191" s="22"/>
      <c r="AH191" s="22"/>
      <c r="AI191" s="22"/>
      <c r="AJ191" s="22"/>
      <c r="AK191" s="22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25"/>
      <c r="BT191" s="25"/>
      <c r="BU191" s="25"/>
      <c r="BV191" s="25"/>
      <c r="BW191" s="25"/>
      <c r="BX191" s="25"/>
      <c r="BY191" s="25"/>
      <c r="BZ191" s="25"/>
    </row>
    <row r="192" spans="1:78" s="12" customFormat="1" ht="18" customHeight="1" x14ac:dyDescent="0.25">
      <c r="A192" s="14" t="s">
        <v>198</v>
      </c>
      <c r="B192" s="1">
        <v>42632</v>
      </c>
      <c r="C192" s="15">
        <v>0.16666666666666666</v>
      </c>
      <c r="D192" s="2" t="str">
        <f t="shared" si="17"/>
        <v>lunedì</v>
      </c>
      <c r="E192" s="2" t="s">
        <v>523</v>
      </c>
      <c r="F192" s="2" t="s">
        <v>534</v>
      </c>
      <c r="G192" s="2"/>
      <c r="H192" s="2"/>
      <c r="I192" s="2"/>
      <c r="J192" s="2" t="s">
        <v>537</v>
      </c>
      <c r="K192" s="2" t="s">
        <v>533</v>
      </c>
      <c r="L192" s="2"/>
      <c r="M192" s="2"/>
      <c r="N192" s="48">
        <v>71.2</v>
      </c>
      <c r="O192" s="3">
        <v>0.01</v>
      </c>
      <c r="P192" s="2">
        <v>0</v>
      </c>
      <c r="Q192" s="2">
        <v>95.6</v>
      </c>
      <c r="R192" s="2">
        <f t="shared" si="18"/>
        <v>95.6</v>
      </c>
      <c r="S192" s="9">
        <f t="shared" si="19"/>
        <v>245.22832786680323</v>
      </c>
      <c r="T192" s="8">
        <f t="shared" si="20"/>
        <v>18509.095424222862</v>
      </c>
      <c r="U192">
        <f t="shared" si="24"/>
        <v>0</v>
      </c>
      <c r="V192" s="19">
        <f>IF(T192="","",T192/MAX($T$4:T192)-1)</f>
        <v>0</v>
      </c>
      <c r="W192">
        <f t="shared" si="23"/>
        <v>0</v>
      </c>
      <c r="X192">
        <f t="shared" si="22"/>
        <v>245.22832786680323</v>
      </c>
      <c r="Y192">
        <f t="shared" si="21"/>
        <v>0</v>
      </c>
      <c r="Z192" s="26"/>
      <c r="AA192" s="27"/>
      <c r="AB192" s="27"/>
      <c r="AC192" s="27"/>
      <c r="AD192" s="27"/>
      <c r="AE192" s="27"/>
      <c r="AF192" s="28"/>
      <c r="AG192" s="22"/>
      <c r="AH192" s="22"/>
      <c r="AI192" s="22"/>
      <c r="AJ192" s="22"/>
      <c r="AK192" s="22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25"/>
      <c r="BT192" s="25"/>
      <c r="BU192" s="25"/>
      <c r="BV192" s="25"/>
      <c r="BW192" s="25"/>
      <c r="BX192" s="25"/>
      <c r="BY192" s="25"/>
      <c r="BZ192" s="25"/>
    </row>
    <row r="193" spans="1:78" s="12" customFormat="1" ht="18" customHeight="1" x14ac:dyDescent="0.25">
      <c r="A193" s="14" t="s">
        <v>199</v>
      </c>
      <c r="B193" s="1">
        <v>42634</v>
      </c>
      <c r="C193" s="15">
        <v>0.58333333333333337</v>
      </c>
      <c r="D193" s="2" t="str">
        <f t="shared" si="17"/>
        <v>mercoledì</v>
      </c>
      <c r="E193" s="2" t="s">
        <v>529</v>
      </c>
      <c r="F193" s="2" t="s">
        <v>531</v>
      </c>
      <c r="G193" s="2"/>
      <c r="H193" s="2"/>
      <c r="I193" s="2"/>
      <c r="J193" s="2" t="s">
        <v>542</v>
      </c>
      <c r="K193" s="2" t="s">
        <v>533</v>
      </c>
      <c r="L193" s="2"/>
      <c r="M193" s="2"/>
      <c r="N193" s="48">
        <v>5.47</v>
      </c>
      <c r="O193" s="3">
        <v>5.0000000000000001E-3</v>
      </c>
      <c r="P193" s="2">
        <v>5.13</v>
      </c>
      <c r="Q193" s="2">
        <v>0</v>
      </c>
      <c r="R193" s="2">
        <f t="shared" si="18"/>
        <v>5.13</v>
      </c>
      <c r="S193" s="9">
        <f t="shared" si="19"/>
        <v>86.793107428028605</v>
      </c>
      <c r="T193" s="8">
        <f t="shared" si="20"/>
        <v>18595.888531650889</v>
      </c>
      <c r="U193">
        <f t="shared" si="24"/>
        <v>0</v>
      </c>
      <c r="V193" s="19">
        <f>IF(T193="","",T193/MAX($T$4:T193)-1)</f>
        <v>0</v>
      </c>
      <c r="W193">
        <f t="shared" si="23"/>
        <v>0</v>
      </c>
      <c r="X193">
        <f t="shared" si="22"/>
        <v>86.793107428028605</v>
      </c>
      <c r="Y193">
        <f t="shared" si="21"/>
        <v>0</v>
      </c>
      <c r="Z193" s="26"/>
      <c r="AA193" s="27"/>
      <c r="AB193" s="27"/>
      <c r="AC193" s="27"/>
      <c r="AD193" s="27"/>
      <c r="AE193" s="27"/>
      <c r="AF193" s="28"/>
      <c r="AG193" s="22"/>
      <c r="AH193" s="22"/>
      <c r="AI193" s="22"/>
      <c r="AJ193" s="22"/>
      <c r="AK193" s="22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25"/>
      <c r="BT193" s="25"/>
      <c r="BU193" s="25"/>
      <c r="BV193" s="25"/>
      <c r="BW193" s="25"/>
      <c r="BX193" s="25"/>
      <c r="BY193" s="25"/>
      <c r="BZ193" s="25"/>
    </row>
    <row r="194" spans="1:78" s="12" customFormat="1" ht="18" customHeight="1" x14ac:dyDescent="0.25">
      <c r="A194" s="14" t="s">
        <v>208</v>
      </c>
      <c r="B194" s="1">
        <v>42635</v>
      </c>
      <c r="C194" s="15">
        <v>0.625</v>
      </c>
      <c r="D194" s="2" t="str">
        <f t="shared" si="17"/>
        <v>giovedì</v>
      </c>
      <c r="E194" s="2" t="s">
        <v>529</v>
      </c>
      <c r="F194" s="2" t="s">
        <v>522</v>
      </c>
      <c r="G194" s="2"/>
      <c r="H194" s="2"/>
      <c r="I194" s="2"/>
      <c r="J194" s="2" t="s">
        <v>541</v>
      </c>
      <c r="K194" s="2" t="s">
        <v>521</v>
      </c>
      <c r="L194" s="2"/>
      <c r="M194" s="2"/>
      <c r="N194" s="48">
        <v>61</v>
      </c>
      <c r="O194" s="3">
        <v>0.01</v>
      </c>
      <c r="P194" s="2">
        <v>61</v>
      </c>
      <c r="Q194" s="2">
        <v>0</v>
      </c>
      <c r="R194" s="2">
        <f t="shared" si="18"/>
        <v>61</v>
      </c>
      <c r="S194" s="9">
        <f t="shared" si="19"/>
        <v>185.95888531650891</v>
      </c>
      <c r="T194" s="8">
        <f t="shared" si="20"/>
        <v>18781.847416967397</v>
      </c>
      <c r="U194">
        <f t="shared" si="24"/>
        <v>0</v>
      </c>
      <c r="V194" s="19">
        <f>IF(T194="","",T194/MAX($T$4:T194)-1)</f>
        <v>0</v>
      </c>
      <c r="W194">
        <f t="shared" si="23"/>
        <v>0</v>
      </c>
      <c r="X194">
        <f t="shared" si="22"/>
        <v>185.95888531650891</v>
      </c>
      <c r="Y194">
        <f t="shared" si="21"/>
        <v>0</v>
      </c>
      <c r="Z194" s="26"/>
      <c r="AA194" s="27"/>
      <c r="AB194" s="27"/>
      <c r="AC194" s="27"/>
      <c r="AD194" s="27"/>
      <c r="AE194" s="27"/>
      <c r="AF194" s="28"/>
      <c r="AG194" s="22"/>
      <c r="AH194" s="22"/>
      <c r="AI194" s="22"/>
      <c r="AJ194" s="22"/>
      <c r="AK194" s="22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25"/>
      <c r="BT194" s="25"/>
      <c r="BU194" s="25"/>
      <c r="BV194" s="25"/>
      <c r="BW194" s="25"/>
      <c r="BX194" s="25"/>
      <c r="BY194" s="25"/>
      <c r="BZ194" s="25"/>
    </row>
    <row r="195" spans="1:78" s="12" customFormat="1" ht="18" customHeight="1" x14ac:dyDescent="0.25">
      <c r="A195" s="14" t="s">
        <v>200</v>
      </c>
      <c r="B195" s="1">
        <v>42642</v>
      </c>
      <c r="C195" s="15">
        <v>8.3333333333333329E-2</v>
      </c>
      <c r="D195" s="2" t="str">
        <f t="shared" si="17"/>
        <v>giovedì</v>
      </c>
      <c r="E195" s="4" t="s">
        <v>529</v>
      </c>
      <c r="F195" s="2" t="s">
        <v>531</v>
      </c>
      <c r="G195" s="2"/>
      <c r="H195" s="2"/>
      <c r="I195" s="2"/>
      <c r="J195" s="2" t="s">
        <v>538</v>
      </c>
      <c r="K195" s="2" t="s">
        <v>533</v>
      </c>
      <c r="L195" s="2"/>
      <c r="M195" s="2"/>
      <c r="N195" s="49">
        <v>65.099999999999994</v>
      </c>
      <c r="O195" s="3">
        <v>5.0000000000000001E-3</v>
      </c>
      <c r="P195" s="4">
        <v>62.2</v>
      </c>
      <c r="Q195" s="4">
        <v>128.4</v>
      </c>
      <c r="R195" s="2">
        <f t="shared" si="18"/>
        <v>190.60000000000002</v>
      </c>
      <c r="S195" s="9">
        <f t="shared" si="19"/>
        <v>274.94778169539069</v>
      </c>
      <c r="T195" s="8">
        <f t="shared" si="20"/>
        <v>19056.795198662789</v>
      </c>
      <c r="U195">
        <f t="shared" si="24"/>
        <v>0</v>
      </c>
      <c r="V195" s="19">
        <f>IF(T195="","",T195/MAX($T$4:T195)-1)</f>
        <v>0</v>
      </c>
      <c r="W195">
        <f t="shared" si="23"/>
        <v>0</v>
      </c>
      <c r="X195">
        <f t="shared" si="22"/>
        <v>274.94778169539069</v>
      </c>
      <c r="Y195">
        <f t="shared" si="21"/>
        <v>0</v>
      </c>
      <c r="Z195" s="26"/>
      <c r="AA195" s="27"/>
      <c r="AB195" s="27"/>
      <c r="AC195" s="27"/>
      <c r="AD195" s="27"/>
      <c r="AE195" s="27"/>
      <c r="AF195" s="28"/>
      <c r="AG195" s="22"/>
      <c r="AH195" s="22"/>
      <c r="AI195" s="22"/>
      <c r="AJ195" s="22"/>
      <c r="AK195" s="22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25"/>
      <c r="BT195" s="25"/>
      <c r="BU195" s="25"/>
      <c r="BV195" s="25"/>
      <c r="BW195" s="25"/>
      <c r="BX195" s="25"/>
      <c r="BY195" s="25"/>
      <c r="BZ195" s="25"/>
    </row>
    <row r="196" spans="1:78" s="12" customFormat="1" ht="18" customHeight="1" x14ac:dyDescent="0.25">
      <c r="A196" s="14" t="s">
        <v>201</v>
      </c>
      <c r="B196" s="1">
        <v>42646</v>
      </c>
      <c r="C196" s="15">
        <v>0.375</v>
      </c>
      <c r="D196" s="2" t="str">
        <f t="shared" si="17"/>
        <v>lunedì</v>
      </c>
      <c r="E196" s="4" t="s">
        <v>523</v>
      </c>
      <c r="F196" s="2" t="s">
        <v>535</v>
      </c>
      <c r="G196" s="2"/>
      <c r="H196" s="2"/>
      <c r="I196" s="2"/>
      <c r="J196" s="2" t="s">
        <v>538</v>
      </c>
      <c r="K196" s="2" t="s">
        <v>533</v>
      </c>
      <c r="L196" s="2"/>
      <c r="M196" s="2"/>
      <c r="N196" s="49">
        <v>76.599999999999994</v>
      </c>
      <c r="O196" s="3">
        <v>5.0000000000000001E-3</v>
      </c>
      <c r="P196" s="4">
        <v>77</v>
      </c>
      <c r="Q196" s="4">
        <v>133.4</v>
      </c>
      <c r="R196" s="2">
        <f t="shared" si="18"/>
        <v>210.4</v>
      </c>
      <c r="S196" s="9">
        <f t="shared" si="19"/>
        <v>261.71995494769266</v>
      </c>
      <c r="T196" s="8">
        <f t="shared" si="20"/>
        <v>19318.515153610482</v>
      </c>
      <c r="U196">
        <f t="shared" si="24"/>
        <v>0</v>
      </c>
      <c r="V196" s="19">
        <f>IF(T196="","",T196/MAX($T$4:T196)-1)</f>
        <v>0</v>
      </c>
      <c r="W196">
        <f t="shared" si="23"/>
        <v>0</v>
      </c>
      <c r="X196">
        <f t="shared" si="22"/>
        <v>261.71995494769266</v>
      </c>
      <c r="Y196">
        <f t="shared" si="21"/>
        <v>0</v>
      </c>
      <c r="Z196" s="26"/>
      <c r="AA196" s="27"/>
      <c r="AB196" s="27"/>
      <c r="AC196" s="27"/>
      <c r="AD196" s="27"/>
      <c r="AE196" s="27"/>
      <c r="AF196" s="28"/>
      <c r="AG196" s="22"/>
      <c r="AH196" s="22"/>
      <c r="AI196" s="22"/>
      <c r="AJ196" s="22"/>
      <c r="AK196" s="22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25"/>
      <c r="BT196" s="25"/>
      <c r="BU196" s="25"/>
      <c r="BV196" s="25"/>
      <c r="BW196" s="25"/>
      <c r="BX196" s="25"/>
      <c r="BY196" s="25"/>
      <c r="BZ196" s="25"/>
    </row>
    <row r="197" spans="1:78" s="12" customFormat="1" ht="18" customHeight="1" x14ac:dyDescent="0.25">
      <c r="A197" s="14" t="s">
        <v>202</v>
      </c>
      <c r="B197" s="1">
        <v>42648</v>
      </c>
      <c r="C197" s="15">
        <v>0.41666666666666669</v>
      </c>
      <c r="D197" s="2" t="str">
        <f t="shared" si="17"/>
        <v>mercoledì</v>
      </c>
      <c r="E197" s="2" t="s">
        <v>529</v>
      </c>
      <c r="F197" s="2" t="s">
        <v>535</v>
      </c>
      <c r="G197" s="2"/>
      <c r="H197" s="2"/>
      <c r="I197" s="2"/>
      <c r="J197" s="2" t="s">
        <v>537</v>
      </c>
      <c r="K197" s="2" t="s">
        <v>533</v>
      </c>
      <c r="L197" s="2"/>
      <c r="M197" s="2"/>
      <c r="N197" s="48">
        <v>75.099999999999994</v>
      </c>
      <c r="O197" s="3">
        <v>5.0000000000000001E-3</v>
      </c>
      <c r="P197" s="2">
        <v>59.3</v>
      </c>
      <c r="Q197" s="2">
        <v>0</v>
      </c>
      <c r="R197" s="2">
        <f t="shared" si="18"/>
        <v>59.3</v>
      </c>
      <c r="S197" s="9">
        <f t="shared" si="19"/>
        <v>76.270835459993449</v>
      </c>
      <c r="T197" s="8">
        <f t="shared" si="20"/>
        <v>19394.785989070475</v>
      </c>
      <c r="U197">
        <f t="shared" si="24"/>
        <v>0</v>
      </c>
      <c r="V197" s="19">
        <f>IF(T197="","",T197/MAX($T$4:T197)-1)</f>
        <v>0</v>
      </c>
      <c r="W197">
        <f t="shared" si="23"/>
        <v>0</v>
      </c>
      <c r="X197">
        <f t="shared" si="22"/>
        <v>76.270835459993449</v>
      </c>
      <c r="Y197">
        <f t="shared" si="21"/>
        <v>0</v>
      </c>
      <c r="Z197" s="26"/>
      <c r="AA197" s="27"/>
      <c r="AB197" s="27"/>
      <c r="AC197" s="27"/>
      <c r="AD197" s="27"/>
      <c r="AE197" s="27"/>
      <c r="AF197" s="28"/>
      <c r="AG197" s="22"/>
      <c r="AH197" s="22"/>
      <c r="AI197" s="22"/>
      <c r="AJ197" s="22"/>
      <c r="AK197" s="22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25"/>
      <c r="BT197" s="25"/>
      <c r="BU197" s="25"/>
      <c r="BV197" s="25"/>
      <c r="BW197" s="25"/>
      <c r="BX197" s="25"/>
      <c r="BY197" s="25"/>
      <c r="BZ197" s="25"/>
    </row>
    <row r="198" spans="1:78" s="12" customFormat="1" ht="18" customHeight="1" x14ac:dyDescent="0.25">
      <c r="A198" s="14" t="s">
        <v>210</v>
      </c>
      <c r="B198" s="1">
        <v>42655</v>
      </c>
      <c r="C198" s="15">
        <v>0.625</v>
      </c>
      <c r="D198" s="2" t="str">
        <f t="shared" ref="D198:D261" si="25">CHOOSE(WEEKDAY(B198), "domenica", "lunedì", "martedì", "mercoledì", "giovedì", "venerdì","sabato")</f>
        <v>mercoledì</v>
      </c>
      <c r="E198" s="2" t="s">
        <v>523</v>
      </c>
      <c r="F198" s="2" t="s">
        <v>522</v>
      </c>
      <c r="G198" s="2"/>
      <c r="H198" s="2"/>
      <c r="I198" s="2"/>
      <c r="J198" s="2" t="s">
        <v>541</v>
      </c>
      <c r="K198" s="2" t="s">
        <v>521</v>
      </c>
      <c r="L198" s="2"/>
      <c r="M198" s="2"/>
      <c r="N198" s="48">
        <v>55</v>
      </c>
      <c r="O198" s="3">
        <v>0.01</v>
      </c>
      <c r="P198" s="2">
        <v>-55</v>
      </c>
      <c r="Q198" s="2">
        <v>0</v>
      </c>
      <c r="R198" s="2">
        <f t="shared" ref="R198:R261" si="26">P198+Q198</f>
        <v>-55</v>
      </c>
      <c r="S198" s="9">
        <f t="shared" si="19"/>
        <v>-193.94785989070476</v>
      </c>
      <c r="T198" s="8">
        <f t="shared" si="20"/>
        <v>19200.83812917977</v>
      </c>
      <c r="U198">
        <f t="shared" si="24"/>
        <v>-55</v>
      </c>
      <c r="V198" s="19">
        <f>IF(T198="","",T198/MAX($T$4:T198)-1)</f>
        <v>-1.0000000000000009E-2</v>
      </c>
      <c r="W198">
        <f t="shared" si="23"/>
        <v>-193.94785989070476</v>
      </c>
      <c r="X198">
        <f t="shared" si="22"/>
        <v>0</v>
      </c>
      <c r="Y198">
        <f t="shared" si="21"/>
        <v>-193.94785989070476</v>
      </c>
      <c r="Z198" s="26"/>
      <c r="AA198" s="27"/>
      <c r="AB198" s="27"/>
      <c r="AC198" s="27"/>
      <c r="AD198" s="27"/>
      <c r="AE198" s="27"/>
      <c r="AF198" s="28"/>
      <c r="AG198" s="22"/>
      <c r="AH198" s="22"/>
      <c r="AI198" s="22"/>
      <c r="AJ198" s="22"/>
      <c r="AK198" s="22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25"/>
      <c r="BT198" s="25"/>
      <c r="BU198" s="25"/>
      <c r="BV198" s="25"/>
      <c r="BW198" s="25"/>
      <c r="BX198" s="25"/>
      <c r="BY198" s="25"/>
      <c r="BZ198" s="25"/>
    </row>
    <row r="199" spans="1:78" s="12" customFormat="1" ht="18" customHeight="1" x14ac:dyDescent="0.25">
      <c r="A199" s="14" t="s">
        <v>203</v>
      </c>
      <c r="B199" s="1">
        <v>42657</v>
      </c>
      <c r="C199" s="15">
        <v>0.45833333333333331</v>
      </c>
      <c r="D199" s="2" t="str">
        <f t="shared" si="25"/>
        <v>venerdì</v>
      </c>
      <c r="E199" s="4" t="s">
        <v>529</v>
      </c>
      <c r="F199" s="2" t="s">
        <v>531</v>
      </c>
      <c r="G199" s="2"/>
      <c r="H199" s="2"/>
      <c r="I199" s="2"/>
      <c r="J199" s="2" t="s">
        <v>538</v>
      </c>
      <c r="K199" s="2" t="s">
        <v>533</v>
      </c>
      <c r="L199" s="2"/>
      <c r="M199" s="2"/>
      <c r="N199" s="49">
        <v>43.5</v>
      </c>
      <c r="O199" s="3">
        <v>5.0000000000000001E-3</v>
      </c>
      <c r="P199" s="4">
        <v>-43.5</v>
      </c>
      <c r="Q199" s="4">
        <v>-43.5</v>
      </c>
      <c r="R199" s="2">
        <f t="shared" si="26"/>
        <v>-87</v>
      </c>
      <c r="S199" s="9">
        <f t="shared" ref="S199:S262" si="27">T198*O199/N199*(P199+Q199)</f>
        <v>-192.00838129179772</v>
      </c>
      <c r="T199" s="8">
        <f t="shared" ref="T199:T262" si="28">T198+S199</f>
        <v>19008.829747887972</v>
      </c>
      <c r="U199">
        <f t="shared" si="24"/>
        <v>-142</v>
      </c>
      <c r="V199" s="19">
        <f>IF(T199="","",T199/MAX($T$4:T199)-1)</f>
        <v>-1.9900000000000029E-2</v>
      </c>
      <c r="W199">
        <f t="shared" si="23"/>
        <v>-385.95624118250248</v>
      </c>
      <c r="X199">
        <f t="shared" si="22"/>
        <v>0</v>
      </c>
      <c r="Y199">
        <f t="shared" ref="Y199:Y262" si="29">IF(S199&lt;0,S199,0)</f>
        <v>-192.00838129179772</v>
      </c>
      <c r="Z199" s="26"/>
      <c r="AA199" s="27"/>
      <c r="AB199" s="27"/>
      <c r="AC199" s="27"/>
      <c r="AD199" s="27"/>
      <c r="AE199" s="27"/>
      <c r="AF199" s="28"/>
      <c r="AG199" s="22"/>
      <c r="AH199" s="22"/>
      <c r="AI199" s="22"/>
      <c r="AJ199" s="22"/>
      <c r="AK199" s="22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25"/>
      <c r="BT199" s="25"/>
      <c r="BU199" s="25"/>
      <c r="BV199" s="25"/>
      <c r="BW199" s="25"/>
      <c r="BX199" s="25"/>
      <c r="BY199" s="25"/>
      <c r="BZ199" s="25"/>
    </row>
    <row r="200" spans="1:78" s="12" customFormat="1" ht="18" customHeight="1" x14ac:dyDescent="0.25">
      <c r="A200" s="14" t="s">
        <v>205</v>
      </c>
      <c r="B200" s="1">
        <v>42657</v>
      </c>
      <c r="C200" s="15">
        <v>0.125</v>
      </c>
      <c r="D200" s="2" t="str">
        <f t="shared" si="25"/>
        <v>venerdì</v>
      </c>
      <c r="E200" s="2" t="s">
        <v>529</v>
      </c>
      <c r="F200" s="2" t="s">
        <v>534</v>
      </c>
      <c r="G200" s="2"/>
      <c r="H200" s="2"/>
      <c r="I200" s="2"/>
      <c r="J200" s="2" t="s">
        <v>532</v>
      </c>
      <c r="K200" s="2" t="s">
        <v>533</v>
      </c>
      <c r="L200" s="2"/>
      <c r="M200" s="2"/>
      <c r="N200" s="48">
        <v>38.5</v>
      </c>
      <c r="O200" s="3">
        <v>0.01</v>
      </c>
      <c r="P200" s="2">
        <v>-38.5</v>
      </c>
      <c r="Q200" s="2">
        <v>0</v>
      </c>
      <c r="R200" s="2">
        <f t="shared" si="26"/>
        <v>-38.5</v>
      </c>
      <c r="S200" s="9">
        <f t="shared" si="27"/>
        <v>-190.08829747887972</v>
      </c>
      <c r="T200" s="8">
        <f t="shared" si="28"/>
        <v>18818.741450409092</v>
      </c>
      <c r="U200">
        <f t="shared" si="24"/>
        <v>-180.5</v>
      </c>
      <c r="V200" s="19">
        <f>IF(T200="","",T200/MAX($T$4:T200)-1)</f>
        <v>-2.9701000000000088E-2</v>
      </c>
      <c r="W200">
        <f t="shared" si="23"/>
        <v>-576.04453866138215</v>
      </c>
      <c r="X200">
        <f t="shared" ref="X200:X263" si="30">IF(S200&gt;0,S200,0)</f>
        <v>0</v>
      </c>
      <c r="Y200">
        <f t="shared" si="29"/>
        <v>-190.08829747887972</v>
      </c>
      <c r="Z200" s="26"/>
      <c r="AA200" s="27"/>
      <c r="AB200" s="27"/>
      <c r="AC200" s="27"/>
      <c r="AD200" s="27"/>
      <c r="AE200" s="27"/>
      <c r="AF200" s="28"/>
      <c r="AG200" s="22"/>
      <c r="AH200" s="22"/>
      <c r="AI200" s="22"/>
      <c r="AJ200" s="22"/>
      <c r="AK200" s="22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25"/>
      <c r="BT200" s="25"/>
      <c r="BU200" s="25"/>
      <c r="BV200" s="25"/>
      <c r="BW200" s="25"/>
      <c r="BX200" s="25"/>
      <c r="BY200" s="25"/>
      <c r="BZ200" s="25"/>
    </row>
    <row r="201" spans="1:78" s="12" customFormat="1" ht="18" customHeight="1" x14ac:dyDescent="0.25">
      <c r="A201" s="14" t="s">
        <v>206</v>
      </c>
      <c r="B201" s="1">
        <v>42669</v>
      </c>
      <c r="C201" s="15">
        <v>8.3333333333333329E-2</v>
      </c>
      <c r="D201" s="2" t="str">
        <f t="shared" si="25"/>
        <v>mercoledì</v>
      </c>
      <c r="E201" s="2" t="s">
        <v>529</v>
      </c>
      <c r="F201" s="2" t="s">
        <v>531</v>
      </c>
      <c r="G201" s="2"/>
      <c r="H201" s="2"/>
      <c r="I201" s="2"/>
      <c r="J201" s="2" t="s">
        <v>532</v>
      </c>
      <c r="K201" s="2" t="s">
        <v>533</v>
      </c>
      <c r="L201" s="2"/>
      <c r="M201" s="2"/>
      <c r="N201" s="48">
        <v>21.6</v>
      </c>
      <c r="O201" s="3">
        <v>5.0000000000000001E-3</v>
      </c>
      <c r="P201" s="2">
        <v>-21.6</v>
      </c>
      <c r="Q201" s="2">
        <v>-21.6</v>
      </c>
      <c r="R201" s="2">
        <f t="shared" si="26"/>
        <v>-43.2</v>
      </c>
      <c r="S201" s="9">
        <f t="shared" si="27"/>
        <v>-188.18741450409095</v>
      </c>
      <c r="T201" s="8">
        <f t="shared" si="28"/>
        <v>18630.554035905003</v>
      </c>
      <c r="U201">
        <f t="shared" si="24"/>
        <v>-223.7</v>
      </c>
      <c r="V201" s="19">
        <f>IF(T201="","",T201/MAX($T$4:T201)-1)</f>
        <v>-3.9403989999999944E-2</v>
      </c>
      <c r="W201">
        <f t="shared" si="23"/>
        <v>-764.2319531654731</v>
      </c>
      <c r="X201">
        <f t="shared" si="30"/>
        <v>0</v>
      </c>
      <c r="Y201">
        <f t="shared" si="29"/>
        <v>-188.18741450409095</v>
      </c>
      <c r="Z201" s="26"/>
      <c r="AA201" s="27"/>
      <c r="AB201" s="27"/>
      <c r="AC201" s="27"/>
      <c r="AD201" s="27"/>
      <c r="AE201" s="27"/>
      <c r="AF201" s="28"/>
      <c r="AG201" s="22"/>
      <c r="AH201" s="22"/>
      <c r="AI201" s="22"/>
      <c r="AJ201" s="22"/>
      <c r="AK201" s="22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25"/>
      <c r="BT201" s="25"/>
      <c r="BU201" s="25"/>
      <c r="BV201" s="25"/>
      <c r="BW201" s="25"/>
      <c r="BX201" s="25"/>
      <c r="BY201" s="25"/>
      <c r="BZ201" s="25"/>
    </row>
    <row r="202" spans="1:78" s="12" customFormat="1" ht="18" customHeight="1" x14ac:dyDescent="0.25">
      <c r="A202" s="14" t="s">
        <v>207</v>
      </c>
      <c r="B202" s="1">
        <v>42671</v>
      </c>
      <c r="C202" s="15">
        <v>0.79166666666666663</v>
      </c>
      <c r="D202" s="2" t="str">
        <f t="shared" si="25"/>
        <v>venerdì</v>
      </c>
      <c r="E202" s="2" t="s">
        <v>523</v>
      </c>
      <c r="F202" s="2" t="s">
        <v>534</v>
      </c>
      <c r="G202" s="2"/>
      <c r="H202" s="2"/>
      <c r="I202" s="2"/>
      <c r="J202" s="2" t="s">
        <v>539</v>
      </c>
      <c r="K202" s="2" t="s">
        <v>533</v>
      </c>
      <c r="L202" s="2"/>
      <c r="M202" s="2"/>
      <c r="N202" s="48">
        <v>49.1</v>
      </c>
      <c r="O202" s="3">
        <v>0.01</v>
      </c>
      <c r="P202" s="2">
        <v>-49.1</v>
      </c>
      <c r="Q202" s="2">
        <v>0</v>
      </c>
      <c r="R202" s="2">
        <f t="shared" si="26"/>
        <v>-49.1</v>
      </c>
      <c r="S202" s="9">
        <f t="shared" si="27"/>
        <v>-186.30554035905004</v>
      </c>
      <c r="T202" s="8">
        <f t="shared" si="28"/>
        <v>18444.248495545951</v>
      </c>
      <c r="U202">
        <f t="shared" si="24"/>
        <v>-272.8</v>
      </c>
      <c r="V202" s="19">
        <f>IF(T202="","",T202/MAX($T$4:T202)-1)</f>
        <v>-4.9009950099999977E-2</v>
      </c>
      <c r="W202">
        <f t="shared" ref="W202:W265" si="31">IF(S202&lt;0,W201+S202,0)</f>
        <v>-950.53749352452314</v>
      </c>
      <c r="X202">
        <f t="shared" si="30"/>
        <v>0</v>
      </c>
      <c r="Y202">
        <f t="shared" si="29"/>
        <v>-186.30554035905004</v>
      </c>
      <c r="Z202" s="26"/>
      <c r="AA202" s="27"/>
      <c r="AB202" s="27"/>
      <c r="AC202" s="27"/>
      <c r="AD202" s="27"/>
      <c r="AE202" s="27"/>
      <c r="AF202" s="28"/>
      <c r="AG202" s="22"/>
      <c r="AH202" s="22"/>
      <c r="AI202" s="22"/>
      <c r="AJ202" s="22"/>
      <c r="AK202" s="22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25"/>
      <c r="BT202" s="25"/>
      <c r="BU202" s="25"/>
      <c r="BV202" s="25"/>
      <c r="BW202" s="25"/>
      <c r="BX202" s="25"/>
      <c r="BY202" s="25"/>
      <c r="BZ202" s="25"/>
    </row>
    <row r="203" spans="1:78" s="12" customFormat="1" ht="18" customHeight="1" x14ac:dyDescent="0.25">
      <c r="A203" s="14" t="s">
        <v>209</v>
      </c>
      <c r="B203" s="1">
        <v>42674</v>
      </c>
      <c r="C203" s="15">
        <v>0.20833333333333334</v>
      </c>
      <c r="D203" s="2" t="str">
        <f t="shared" si="25"/>
        <v>lunedì</v>
      </c>
      <c r="E203" s="2" t="s">
        <v>529</v>
      </c>
      <c r="F203" s="2" t="s">
        <v>534</v>
      </c>
      <c r="G203" s="2"/>
      <c r="H203" s="2"/>
      <c r="I203" s="2"/>
      <c r="J203" s="2" t="s">
        <v>532</v>
      </c>
      <c r="K203" s="2" t="s">
        <v>533</v>
      </c>
      <c r="L203" s="2"/>
      <c r="M203" s="2"/>
      <c r="N203" s="48">
        <v>21.4</v>
      </c>
      <c r="O203" s="3">
        <v>0.01</v>
      </c>
      <c r="P203" s="2">
        <v>-21.4</v>
      </c>
      <c r="Q203" s="2">
        <v>0</v>
      </c>
      <c r="R203" s="2">
        <f t="shared" si="26"/>
        <v>-21.4</v>
      </c>
      <c r="S203" s="9">
        <f t="shared" si="27"/>
        <v>-184.44248495545949</v>
      </c>
      <c r="T203" s="8">
        <f t="shared" si="28"/>
        <v>18259.806010590491</v>
      </c>
      <c r="U203">
        <f t="shared" si="24"/>
        <v>-294.2</v>
      </c>
      <c r="V203" s="19">
        <f>IF(T203="","",T203/MAX($T$4:T203)-1)</f>
        <v>-5.8519850599000001E-2</v>
      </c>
      <c r="W203">
        <f t="shared" si="31"/>
        <v>-1134.9799784799827</v>
      </c>
      <c r="X203">
        <f t="shared" si="30"/>
        <v>0</v>
      </c>
      <c r="Y203">
        <f t="shared" si="29"/>
        <v>-184.44248495545949</v>
      </c>
      <c r="Z203" s="26"/>
      <c r="AA203" s="27"/>
      <c r="AB203" s="27"/>
      <c r="AC203" s="27"/>
      <c r="AD203" s="27"/>
      <c r="AE203" s="27"/>
      <c r="AF203" s="28"/>
      <c r="AG203" s="22"/>
      <c r="AH203" s="22"/>
      <c r="AI203" s="22"/>
      <c r="AJ203" s="22"/>
      <c r="AK203" s="22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25"/>
      <c r="BT203" s="25"/>
      <c r="BU203" s="25"/>
      <c r="BV203" s="25"/>
      <c r="BW203" s="25"/>
      <c r="BX203" s="25"/>
      <c r="BY203" s="25"/>
      <c r="BZ203" s="25"/>
    </row>
    <row r="204" spans="1:78" s="12" customFormat="1" ht="18" customHeight="1" x14ac:dyDescent="0.25">
      <c r="A204" s="14" t="s">
        <v>211</v>
      </c>
      <c r="B204" s="1">
        <v>42675</v>
      </c>
      <c r="C204" s="15">
        <v>0.70833333333333337</v>
      </c>
      <c r="D204" s="2" t="str">
        <f t="shared" si="25"/>
        <v>martedì</v>
      </c>
      <c r="E204" s="4" t="s">
        <v>523</v>
      </c>
      <c r="F204" s="2" t="s">
        <v>534</v>
      </c>
      <c r="G204" s="2"/>
      <c r="H204" s="2"/>
      <c r="I204" s="2"/>
      <c r="J204" s="2" t="s">
        <v>538</v>
      </c>
      <c r="K204" s="2" t="s">
        <v>533</v>
      </c>
      <c r="L204" s="2"/>
      <c r="M204" s="2"/>
      <c r="N204" s="49">
        <v>56.1</v>
      </c>
      <c r="O204" s="3">
        <v>0.01</v>
      </c>
      <c r="P204" s="4">
        <v>-56.1</v>
      </c>
      <c r="Q204" s="4">
        <v>0</v>
      </c>
      <c r="R204" s="2">
        <f t="shared" si="26"/>
        <v>-56.1</v>
      </c>
      <c r="S204" s="9">
        <f t="shared" si="27"/>
        <v>-182.59806010590492</v>
      </c>
      <c r="T204" s="8">
        <f t="shared" si="28"/>
        <v>18077.207950484586</v>
      </c>
      <c r="U204">
        <f t="shared" si="24"/>
        <v>-350.3</v>
      </c>
      <c r="V204" s="19">
        <f>IF(T204="","",T204/MAX($T$4:T204)-1)</f>
        <v>-6.7934652093010084E-2</v>
      </c>
      <c r="W204">
        <f t="shared" si="31"/>
        <v>-1317.5780385858877</v>
      </c>
      <c r="X204">
        <f t="shared" si="30"/>
        <v>0</v>
      </c>
      <c r="Y204">
        <f t="shared" si="29"/>
        <v>-182.59806010590492</v>
      </c>
      <c r="Z204" s="26"/>
      <c r="AA204" s="27"/>
      <c r="AB204" s="27"/>
      <c r="AC204" s="27"/>
      <c r="AD204" s="27"/>
      <c r="AE204" s="27"/>
      <c r="AF204" s="28"/>
      <c r="AG204" s="22"/>
      <c r="AH204" s="22"/>
      <c r="AI204" s="22"/>
      <c r="AJ204" s="22"/>
      <c r="AK204" s="22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25"/>
      <c r="BT204" s="25"/>
      <c r="BU204" s="25"/>
      <c r="BV204" s="25"/>
      <c r="BW204" s="25"/>
      <c r="BX204" s="25"/>
      <c r="BY204" s="25"/>
      <c r="BZ204" s="25"/>
    </row>
    <row r="205" spans="1:78" s="12" customFormat="1" ht="18" customHeight="1" x14ac:dyDescent="0.25">
      <c r="A205" s="14" t="s">
        <v>212</v>
      </c>
      <c r="B205" s="1">
        <v>42676</v>
      </c>
      <c r="C205" s="15">
        <v>8.3333333333333329E-2</v>
      </c>
      <c r="D205" s="2" t="str">
        <f t="shared" si="25"/>
        <v>mercoledì</v>
      </c>
      <c r="E205" s="4" t="s">
        <v>523</v>
      </c>
      <c r="F205" s="2" t="s">
        <v>534</v>
      </c>
      <c r="G205" s="2"/>
      <c r="H205" s="2"/>
      <c r="I205" s="2"/>
      <c r="J205" s="2" t="s">
        <v>538</v>
      </c>
      <c r="K205" s="2" t="s">
        <v>533</v>
      </c>
      <c r="L205" s="2"/>
      <c r="M205" s="2"/>
      <c r="N205" s="49">
        <v>75.5</v>
      </c>
      <c r="O205" s="3">
        <v>0.01</v>
      </c>
      <c r="P205" s="4">
        <v>93.8</v>
      </c>
      <c r="Q205" s="4">
        <v>0</v>
      </c>
      <c r="R205" s="2">
        <f t="shared" si="26"/>
        <v>93.8</v>
      </c>
      <c r="S205" s="9">
        <f t="shared" si="27"/>
        <v>224.58835837820587</v>
      </c>
      <c r="T205" s="8">
        <f t="shared" si="28"/>
        <v>18301.796308862791</v>
      </c>
      <c r="U205">
        <f t="shared" si="24"/>
        <v>0</v>
      </c>
      <c r="V205" s="19">
        <f>IF(T205="","",T205/MAX($T$4:T205)-1)</f>
        <v>-5.6354820353450408E-2</v>
      </c>
      <c r="W205">
        <f t="shared" si="31"/>
        <v>0</v>
      </c>
      <c r="X205">
        <f t="shared" si="30"/>
        <v>224.58835837820587</v>
      </c>
      <c r="Y205">
        <f t="shared" si="29"/>
        <v>0</v>
      </c>
      <c r="Z205" s="26"/>
      <c r="AA205" s="27"/>
      <c r="AB205" s="27"/>
      <c r="AC205" s="27"/>
      <c r="AD205" s="27"/>
      <c r="AE205" s="27"/>
      <c r="AF205" s="28"/>
      <c r="AG205" s="22"/>
      <c r="AH205" s="22"/>
      <c r="AI205" s="22"/>
      <c r="AJ205" s="22"/>
      <c r="AK205" s="22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25"/>
      <c r="BT205" s="25"/>
      <c r="BU205" s="25"/>
      <c r="BV205" s="25"/>
      <c r="BW205" s="25"/>
      <c r="BX205" s="25"/>
      <c r="BY205" s="25"/>
      <c r="BZ205" s="25"/>
    </row>
    <row r="206" spans="1:78" s="12" customFormat="1" ht="18" customHeight="1" x14ac:dyDescent="0.25">
      <c r="A206" s="14" t="s">
        <v>213</v>
      </c>
      <c r="B206" s="1">
        <v>42682</v>
      </c>
      <c r="C206" s="15">
        <v>0.70833333333333337</v>
      </c>
      <c r="D206" s="2" t="str">
        <f t="shared" si="25"/>
        <v>martedì</v>
      </c>
      <c r="E206" s="2" t="s">
        <v>523</v>
      </c>
      <c r="F206" s="2" t="s">
        <v>531</v>
      </c>
      <c r="G206" s="2"/>
      <c r="H206" s="2"/>
      <c r="I206" s="2"/>
      <c r="J206" s="2" t="s">
        <v>542</v>
      </c>
      <c r="K206" s="2" t="s">
        <v>533</v>
      </c>
      <c r="L206" s="2"/>
      <c r="M206" s="2"/>
      <c r="N206" s="48">
        <v>8.9499999999999993</v>
      </c>
      <c r="O206" s="3">
        <v>5.0000000000000001E-3</v>
      </c>
      <c r="P206" s="2">
        <v>8</v>
      </c>
      <c r="Q206" s="2">
        <v>17.5</v>
      </c>
      <c r="R206" s="2">
        <f t="shared" si="26"/>
        <v>25.5</v>
      </c>
      <c r="S206" s="9">
        <f t="shared" si="27"/>
        <v>260.72391389720741</v>
      </c>
      <c r="T206" s="8">
        <f t="shared" si="28"/>
        <v>18562.520222759998</v>
      </c>
      <c r="U206">
        <f t="shared" ref="U206:U269" si="32">IF(R206&lt;0,U205+R206,0)</f>
        <v>0</v>
      </c>
      <c r="V206" s="19">
        <f>IF(T206="","",T206/MAX($T$4:T206)-1)</f>
        <v>-4.2911830364072201E-2</v>
      </c>
      <c r="W206">
        <f t="shared" si="31"/>
        <v>0</v>
      </c>
      <c r="X206">
        <f t="shared" si="30"/>
        <v>260.72391389720741</v>
      </c>
      <c r="Y206">
        <f t="shared" si="29"/>
        <v>0</v>
      </c>
      <c r="Z206" s="26"/>
      <c r="AA206" s="27"/>
      <c r="AB206" s="27"/>
      <c r="AC206" s="27"/>
      <c r="AD206" s="27"/>
      <c r="AE206" s="27"/>
      <c r="AF206" s="28"/>
      <c r="AG206" s="22"/>
      <c r="AH206" s="22"/>
      <c r="AI206" s="22"/>
      <c r="AJ206" s="22"/>
      <c r="AK206" s="22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25"/>
      <c r="BT206" s="25"/>
      <c r="BU206" s="25"/>
      <c r="BV206" s="25"/>
      <c r="BW206" s="25"/>
      <c r="BX206" s="25"/>
      <c r="BY206" s="25"/>
      <c r="BZ206" s="25"/>
    </row>
    <row r="207" spans="1:78" s="12" customFormat="1" ht="18" customHeight="1" x14ac:dyDescent="0.25">
      <c r="A207" s="14" t="s">
        <v>216</v>
      </c>
      <c r="B207" s="1">
        <v>42695</v>
      </c>
      <c r="C207" s="15">
        <v>0.29166666666666669</v>
      </c>
      <c r="D207" s="2" t="str">
        <f t="shared" si="25"/>
        <v>lunedì</v>
      </c>
      <c r="E207" s="2" t="s">
        <v>523</v>
      </c>
      <c r="F207" s="2" t="s">
        <v>522</v>
      </c>
      <c r="G207" s="2"/>
      <c r="H207" s="2"/>
      <c r="I207" s="2"/>
      <c r="J207" s="2" t="s">
        <v>520</v>
      </c>
      <c r="K207" s="2" t="s">
        <v>521</v>
      </c>
      <c r="L207" s="2"/>
      <c r="M207" s="2"/>
      <c r="N207" s="48">
        <v>77</v>
      </c>
      <c r="O207" s="3">
        <v>0.01</v>
      </c>
      <c r="P207" s="2">
        <v>77</v>
      </c>
      <c r="Q207" s="2">
        <v>0</v>
      </c>
      <c r="R207" s="2">
        <f t="shared" si="26"/>
        <v>77</v>
      </c>
      <c r="S207" s="9">
        <f t="shared" si="27"/>
        <v>185.6252022276</v>
      </c>
      <c r="T207" s="8">
        <f t="shared" si="28"/>
        <v>18748.145424987597</v>
      </c>
      <c r="U207">
        <f t="shared" si="32"/>
        <v>0</v>
      </c>
      <c r="V207" s="19">
        <f>IF(T207="","",T207/MAX($T$4:T207)-1)</f>
        <v>-3.3340948667712977E-2</v>
      </c>
      <c r="W207">
        <f t="shared" si="31"/>
        <v>0</v>
      </c>
      <c r="X207">
        <f t="shared" si="30"/>
        <v>185.6252022276</v>
      </c>
      <c r="Y207">
        <f t="shared" si="29"/>
        <v>0</v>
      </c>
      <c r="Z207" s="26"/>
      <c r="AA207" s="27"/>
      <c r="AB207" s="27"/>
      <c r="AC207" s="27"/>
      <c r="AD207" s="27"/>
      <c r="AE207" s="27"/>
      <c r="AF207" s="28"/>
      <c r="AG207" s="22"/>
      <c r="AH207" s="22"/>
      <c r="AI207" s="22"/>
      <c r="AJ207" s="22"/>
      <c r="AK207" s="22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25"/>
      <c r="BT207" s="25"/>
      <c r="BU207" s="25"/>
      <c r="BV207" s="25"/>
      <c r="BW207" s="25"/>
      <c r="BX207" s="25"/>
      <c r="BY207" s="25"/>
      <c r="BZ207" s="25"/>
    </row>
    <row r="208" spans="1:78" s="12" customFormat="1" ht="18" customHeight="1" x14ac:dyDescent="0.25">
      <c r="A208" s="14" t="s">
        <v>214</v>
      </c>
      <c r="B208" s="1">
        <v>42698</v>
      </c>
      <c r="C208" s="15">
        <v>4.1666666666666664E-2</v>
      </c>
      <c r="D208" s="2" t="str">
        <f t="shared" si="25"/>
        <v>giovedì</v>
      </c>
      <c r="E208" s="2" t="s">
        <v>523</v>
      </c>
      <c r="F208" s="2" t="s">
        <v>534</v>
      </c>
      <c r="G208" s="2"/>
      <c r="H208" s="2"/>
      <c r="I208" s="2"/>
      <c r="J208" s="2" t="s">
        <v>532</v>
      </c>
      <c r="K208" s="2" t="s">
        <v>533</v>
      </c>
      <c r="L208" s="2"/>
      <c r="M208" s="2"/>
      <c r="N208" s="48">
        <v>30</v>
      </c>
      <c r="O208" s="3">
        <v>0.01</v>
      </c>
      <c r="P208" s="2">
        <v>47.4</v>
      </c>
      <c r="Q208" s="2">
        <v>0</v>
      </c>
      <c r="R208" s="2">
        <f t="shared" si="26"/>
        <v>47.4</v>
      </c>
      <c r="S208" s="9">
        <f t="shared" si="27"/>
        <v>296.22069771480403</v>
      </c>
      <c r="T208" s="8">
        <f t="shared" si="28"/>
        <v>19044.366122702402</v>
      </c>
      <c r="U208">
        <f t="shared" si="32"/>
        <v>0</v>
      </c>
      <c r="V208" s="19">
        <f>IF(T208="","",T208/MAX($T$4:T208)-1)</f>
        <v>-1.8067735656662753E-2</v>
      </c>
      <c r="W208">
        <f t="shared" si="31"/>
        <v>0</v>
      </c>
      <c r="X208">
        <f t="shared" si="30"/>
        <v>296.22069771480403</v>
      </c>
      <c r="Y208">
        <f t="shared" si="29"/>
        <v>0</v>
      </c>
      <c r="Z208" s="26"/>
      <c r="AA208" s="27"/>
      <c r="AB208" s="27"/>
      <c r="AC208" s="27"/>
      <c r="AD208" s="27"/>
      <c r="AE208" s="27"/>
      <c r="AF208" s="28"/>
      <c r="AG208" s="22"/>
      <c r="AH208" s="22"/>
      <c r="AI208" s="22"/>
      <c r="AJ208" s="22"/>
      <c r="AK208" s="22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25"/>
      <c r="BT208" s="25"/>
      <c r="BU208" s="25"/>
      <c r="BV208" s="25"/>
      <c r="BW208" s="25"/>
      <c r="BX208" s="25"/>
      <c r="BY208" s="25"/>
      <c r="BZ208" s="25"/>
    </row>
    <row r="209" spans="1:78" s="12" customFormat="1" ht="18" customHeight="1" x14ac:dyDescent="0.25">
      <c r="A209" s="14" t="s">
        <v>215</v>
      </c>
      <c r="B209" s="1">
        <v>42699</v>
      </c>
      <c r="C209" s="15">
        <v>8.3333333333333329E-2</v>
      </c>
      <c r="D209" s="2" t="str">
        <f t="shared" si="25"/>
        <v>venerdì</v>
      </c>
      <c r="E209" s="4" t="s">
        <v>529</v>
      </c>
      <c r="F209" s="2" t="s">
        <v>535</v>
      </c>
      <c r="G209" s="2"/>
      <c r="H209" s="2"/>
      <c r="I209" s="2"/>
      <c r="J209" s="2" t="s">
        <v>532</v>
      </c>
      <c r="K209" s="2" t="s">
        <v>533</v>
      </c>
      <c r="L209" s="2"/>
      <c r="M209" s="2"/>
      <c r="N209" s="49">
        <v>22.8</v>
      </c>
      <c r="O209" s="3">
        <v>5.0000000000000001E-3</v>
      </c>
      <c r="P209" s="4">
        <v>-22.8</v>
      </c>
      <c r="Q209" s="4">
        <v>-22.8</v>
      </c>
      <c r="R209" s="2">
        <f t="shared" si="26"/>
        <v>-45.6</v>
      </c>
      <c r="S209" s="9">
        <f t="shared" si="27"/>
        <v>-190.44366122702405</v>
      </c>
      <c r="T209" s="8">
        <f t="shared" si="28"/>
        <v>18853.922461475377</v>
      </c>
      <c r="U209">
        <f t="shared" si="32"/>
        <v>-45.6</v>
      </c>
      <c r="V209" s="19">
        <f>IF(T209="","",T209/MAX($T$4:T209)-1)</f>
        <v>-2.7887058300096301E-2</v>
      </c>
      <c r="W209">
        <f t="shared" si="31"/>
        <v>-190.44366122702405</v>
      </c>
      <c r="X209">
        <f t="shared" si="30"/>
        <v>0</v>
      </c>
      <c r="Y209">
        <f t="shared" si="29"/>
        <v>-190.44366122702405</v>
      </c>
      <c r="Z209" s="26"/>
      <c r="AA209" s="27"/>
      <c r="AB209" s="27"/>
      <c r="AC209" s="27"/>
      <c r="AD209" s="27"/>
      <c r="AE209" s="27"/>
      <c r="AF209" s="28"/>
      <c r="AG209" s="22"/>
      <c r="AH209" s="22"/>
      <c r="AI209" s="22"/>
      <c r="AJ209" s="22"/>
      <c r="AK209" s="22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25"/>
      <c r="BT209" s="25"/>
      <c r="BU209" s="25"/>
      <c r="BV209" s="25"/>
      <c r="BW209" s="25"/>
      <c r="BX209" s="25"/>
      <c r="BY209" s="25"/>
      <c r="BZ209" s="25"/>
    </row>
    <row r="210" spans="1:78" s="12" customFormat="1" ht="18" customHeight="1" x14ac:dyDescent="0.25">
      <c r="A210" s="14" t="s">
        <v>217</v>
      </c>
      <c r="B210" s="1">
        <v>42702</v>
      </c>
      <c r="C210" s="15">
        <v>0.58333333333333337</v>
      </c>
      <c r="D210" s="2" t="str">
        <f t="shared" si="25"/>
        <v>lunedì</v>
      </c>
      <c r="E210" s="2" t="s">
        <v>529</v>
      </c>
      <c r="F210" s="2" t="s">
        <v>534</v>
      </c>
      <c r="G210" s="2"/>
      <c r="H210" s="2"/>
      <c r="I210" s="2"/>
      <c r="J210" s="2" t="s">
        <v>539</v>
      </c>
      <c r="K210" s="2" t="s">
        <v>533</v>
      </c>
      <c r="L210" s="2"/>
      <c r="M210" s="2"/>
      <c r="N210" s="48">
        <v>33.799999999999997</v>
      </c>
      <c r="O210" s="3">
        <v>0.01</v>
      </c>
      <c r="P210" s="2">
        <v>47.1</v>
      </c>
      <c r="Q210" s="2">
        <v>0</v>
      </c>
      <c r="R210" s="2">
        <f t="shared" si="26"/>
        <v>47.1</v>
      </c>
      <c r="S210" s="9">
        <f t="shared" si="27"/>
        <v>262.72773607558889</v>
      </c>
      <c r="T210" s="8">
        <f t="shared" si="28"/>
        <v>19116.650197550967</v>
      </c>
      <c r="U210">
        <f t="shared" si="32"/>
        <v>0</v>
      </c>
      <c r="V210" s="19">
        <f>IF(T210="","",T210/MAX($T$4:T210)-1)</f>
        <v>-1.4340750739721742E-2</v>
      </c>
      <c r="W210">
        <f t="shared" si="31"/>
        <v>0</v>
      </c>
      <c r="X210">
        <f t="shared" si="30"/>
        <v>262.72773607558889</v>
      </c>
      <c r="Y210">
        <f t="shared" si="29"/>
        <v>0</v>
      </c>
      <c r="Z210" s="26"/>
      <c r="AA210" s="27"/>
      <c r="AB210" s="27"/>
      <c r="AC210" s="27"/>
      <c r="AD210" s="27"/>
      <c r="AE210" s="27"/>
      <c r="AF210" s="28"/>
      <c r="AG210" s="22"/>
      <c r="AH210" s="22"/>
      <c r="AI210" s="22"/>
      <c r="AJ210" s="22"/>
      <c r="AK210" s="22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25"/>
      <c r="BT210" s="25"/>
      <c r="BU210" s="25"/>
      <c r="BV210" s="25"/>
      <c r="BW210" s="25"/>
      <c r="BX210" s="25"/>
      <c r="BY210" s="25"/>
      <c r="BZ210" s="25"/>
    </row>
    <row r="211" spans="1:78" s="12" customFormat="1" ht="18" customHeight="1" x14ac:dyDescent="0.25">
      <c r="A211" s="14" t="s">
        <v>224</v>
      </c>
      <c r="B211" s="1">
        <v>42702</v>
      </c>
      <c r="C211" s="15">
        <v>0.45833333333333331</v>
      </c>
      <c r="D211" s="2" t="str">
        <f t="shared" si="25"/>
        <v>lunedì</v>
      </c>
      <c r="E211" s="2" t="s">
        <v>529</v>
      </c>
      <c r="F211" s="2" t="s">
        <v>522</v>
      </c>
      <c r="G211" s="2"/>
      <c r="H211" s="2"/>
      <c r="I211" s="2"/>
      <c r="J211" s="2" t="s">
        <v>520</v>
      </c>
      <c r="K211" s="2" t="s">
        <v>521</v>
      </c>
      <c r="L211" s="2"/>
      <c r="M211" s="2"/>
      <c r="N211" s="48">
        <v>114</v>
      </c>
      <c r="O211" s="3">
        <v>0.01</v>
      </c>
      <c r="P211" s="2">
        <v>114</v>
      </c>
      <c r="Q211" s="2">
        <v>0</v>
      </c>
      <c r="R211" s="2">
        <f t="shared" si="26"/>
        <v>114</v>
      </c>
      <c r="S211" s="9">
        <f t="shared" si="27"/>
        <v>191.16650197550968</v>
      </c>
      <c r="T211" s="8">
        <f t="shared" si="28"/>
        <v>19307.816699526476</v>
      </c>
      <c r="U211">
        <f t="shared" si="32"/>
        <v>0</v>
      </c>
      <c r="V211" s="19">
        <f>IF(T211="","",T211/MAX($T$4:T211)-1)</f>
        <v>-4.4841582471190078E-3</v>
      </c>
      <c r="W211">
        <f t="shared" si="31"/>
        <v>0</v>
      </c>
      <c r="X211">
        <f t="shared" si="30"/>
        <v>191.16650197550968</v>
      </c>
      <c r="Y211">
        <f t="shared" si="29"/>
        <v>0</v>
      </c>
      <c r="Z211" s="26"/>
      <c r="AA211" s="27"/>
      <c r="AB211" s="27"/>
      <c r="AC211" s="27"/>
      <c r="AD211" s="27"/>
      <c r="AE211" s="27"/>
      <c r="AF211" s="28"/>
      <c r="AG211" s="22"/>
      <c r="AH211" s="22"/>
      <c r="AI211" s="22"/>
      <c r="AJ211" s="22"/>
      <c r="AK211" s="22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25"/>
      <c r="BT211" s="25"/>
      <c r="BU211" s="25"/>
      <c r="BV211" s="25"/>
      <c r="BW211" s="25"/>
      <c r="BX211" s="25"/>
      <c r="BY211" s="25"/>
      <c r="BZ211" s="25"/>
    </row>
    <row r="212" spans="1:78" s="12" customFormat="1" ht="18" customHeight="1" x14ac:dyDescent="0.25">
      <c r="A212" s="14" t="s">
        <v>218</v>
      </c>
      <c r="B212" s="1">
        <v>42704</v>
      </c>
      <c r="C212" s="15">
        <v>0.58333333333333337</v>
      </c>
      <c r="D212" s="2" t="str">
        <f t="shared" si="25"/>
        <v>mercoledì</v>
      </c>
      <c r="E212" s="4" t="s">
        <v>529</v>
      </c>
      <c r="F212" s="2" t="s">
        <v>535</v>
      </c>
      <c r="G212" s="2"/>
      <c r="H212" s="2"/>
      <c r="I212" s="2"/>
      <c r="J212" s="2" t="s">
        <v>539</v>
      </c>
      <c r="K212" s="2" t="s">
        <v>536</v>
      </c>
      <c r="L212" s="2"/>
      <c r="M212" s="2"/>
      <c r="N212" s="49">
        <v>13.4</v>
      </c>
      <c r="O212" s="3">
        <v>5.0000000000000001E-3</v>
      </c>
      <c r="P212" s="4">
        <v>-13.4</v>
      </c>
      <c r="Q212" s="4">
        <v>-13.4</v>
      </c>
      <c r="R212" s="2">
        <f t="shared" si="26"/>
        <v>-26.8</v>
      </c>
      <c r="S212" s="9">
        <f t="shared" si="27"/>
        <v>-193.07816699526478</v>
      </c>
      <c r="T212" s="8">
        <f t="shared" si="28"/>
        <v>19114.738532531213</v>
      </c>
      <c r="U212">
        <f t="shared" si="32"/>
        <v>-26.8</v>
      </c>
      <c r="V212" s="19">
        <f>IF(T212="","",T212/MAX($T$4:T212)-1)</f>
        <v>-1.4439316664647706E-2</v>
      </c>
      <c r="W212">
        <f t="shared" si="31"/>
        <v>-193.07816699526478</v>
      </c>
      <c r="X212">
        <f t="shared" si="30"/>
        <v>0</v>
      </c>
      <c r="Y212">
        <f t="shared" si="29"/>
        <v>-193.07816699526478</v>
      </c>
      <c r="Z212" s="26"/>
      <c r="AA212" s="27"/>
      <c r="AB212" s="27"/>
      <c r="AC212" s="27"/>
      <c r="AD212" s="27"/>
      <c r="AE212" s="27"/>
      <c r="AF212" s="28"/>
      <c r="AG212" s="22"/>
      <c r="AH212" s="22"/>
      <c r="AI212" s="22"/>
      <c r="AJ212" s="22"/>
      <c r="AK212" s="22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25"/>
      <c r="BT212" s="25"/>
      <c r="BU212" s="25"/>
      <c r="BV212" s="25"/>
      <c r="BW212" s="25"/>
      <c r="BX212" s="25"/>
      <c r="BY212" s="25"/>
      <c r="BZ212" s="25"/>
    </row>
    <row r="213" spans="1:78" s="12" customFormat="1" ht="18" customHeight="1" x14ac:dyDescent="0.25">
      <c r="A213" s="14" t="s">
        <v>219</v>
      </c>
      <c r="B213" s="1">
        <v>42709</v>
      </c>
      <c r="C213" s="15">
        <v>0.5</v>
      </c>
      <c r="D213" s="2" t="str">
        <f t="shared" si="25"/>
        <v>lunedì</v>
      </c>
      <c r="E213" s="2" t="s">
        <v>529</v>
      </c>
      <c r="F213" s="2" t="s">
        <v>534</v>
      </c>
      <c r="G213" s="2"/>
      <c r="H213" s="2"/>
      <c r="I213" s="2"/>
      <c r="J213" s="2" t="s">
        <v>537</v>
      </c>
      <c r="K213" s="2" t="s">
        <v>533</v>
      </c>
      <c r="L213" s="2"/>
      <c r="M213" s="2"/>
      <c r="N213" s="48">
        <v>86.6</v>
      </c>
      <c r="O213" s="3">
        <v>0.01</v>
      </c>
      <c r="P213" s="2">
        <v>0</v>
      </c>
      <c r="Q213" s="2">
        <v>-86.6</v>
      </c>
      <c r="R213" s="2">
        <f t="shared" si="26"/>
        <v>-86.6</v>
      </c>
      <c r="S213" s="9">
        <f t="shared" si="27"/>
        <v>-191.14738532531214</v>
      </c>
      <c r="T213" s="8">
        <f t="shared" si="28"/>
        <v>18923.591147205902</v>
      </c>
      <c r="U213">
        <f t="shared" si="32"/>
        <v>-113.39999999999999</v>
      </c>
      <c r="V213" s="19">
        <f>IF(T213="","",T213/MAX($T$4:T213)-1)</f>
        <v>-2.429492349800122E-2</v>
      </c>
      <c r="W213">
        <f t="shared" si="31"/>
        <v>-384.22555232057692</v>
      </c>
      <c r="X213">
        <f t="shared" si="30"/>
        <v>0</v>
      </c>
      <c r="Y213">
        <f t="shared" si="29"/>
        <v>-191.14738532531214</v>
      </c>
      <c r="Z213" s="26"/>
      <c r="AA213" s="27"/>
      <c r="AB213" s="27"/>
      <c r="AC213" s="27"/>
      <c r="AD213" s="27"/>
      <c r="AE213" s="27"/>
      <c r="AF213" s="28"/>
      <c r="AG213" s="22"/>
      <c r="AH213" s="22"/>
      <c r="AI213" s="22"/>
      <c r="AJ213" s="22"/>
      <c r="AK213" s="22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25"/>
      <c r="BT213" s="25"/>
      <c r="BU213" s="25"/>
      <c r="BV213" s="25"/>
      <c r="BW213" s="25"/>
      <c r="BX213" s="25"/>
      <c r="BY213" s="25"/>
      <c r="BZ213" s="25"/>
    </row>
    <row r="214" spans="1:78" s="12" customFormat="1" ht="18" customHeight="1" x14ac:dyDescent="0.25">
      <c r="A214" s="14" t="s">
        <v>220</v>
      </c>
      <c r="B214" s="1">
        <v>42709</v>
      </c>
      <c r="C214" s="15">
        <v>0</v>
      </c>
      <c r="D214" s="2" t="str">
        <f t="shared" si="25"/>
        <v>lunedì</v>
      </c>
      <c r="E214" s="4" t="s">
        <v>529</v>
      </c>
      <c r="F214" s="2" t="s">
        <v>534</v>
      </c>
      <c r="G214" s="2"/>
      <c r="H214" s="2"/>
      <c r="I214" s="2"/>
      <c r="J214" s="2" t="s">
        <v>539</v>
      </c>
      <c r="K214" s="2" t="s">
        <v>533</v>
      </c>
      <c r="L214" s="2"/>
      <c r="M214" s="2"/>
      <c r="N214" s="49">
        <v>40.5</v>
      </c>
      <c r="O214" s="3">
        <v>0.01</v>
      </c>
      <c r="P214" s="4">
        <v>64.5</v>
      </c>
      <c r="Q214" s="4">
        <v>0</v>
      </c>
      <c r="R214" s="2">
        <f t="shared" si="26"/>
        <v>64.5</v>
      </c>
      <c r="S214" s="9">
        <f t="shared" si="27"/>
        <v>301.37571086290882</v>
      </c>
      <c r="T214" s="8">
        <f t="shared" si="28"/>
        <v>19224.966858068809</v>
      </c>
      <c r="U214">
        <f t="shared" si="32"/>
        <v>0</v>
      </c>
      <c r="V214" s="19">
        <f>IF(T214="","",T214/MAX($T$4:T214)-1)</f>
        <v>-8.7559167240806035E-3</v>
      </c>
      <c r="W214">
        <f t="shared" si="31"/>
        <v>0</v>
      </c>
      <c r="X214">
        <f t="shared" si="30"/>
        <v>301.37571086290882</v>
      </c>
      <c r="Y214">
        <f t="shared" si="29"/>
        <v>0</v>
      </c>
      <c r="Z214" s="26"/>
      <c r="AA214" s="27"/>
      <c r="AB214" s="27"/>
      <c r="AC214" s="27"/>
      <c r="AD214" s="27"/>
      <c r="AE214" s="27"/>
      <c r="AF214" s="28"/>
      <c r="AG214" s="22"/>
      <c r="AH214" s="22"/>
      <c r="AI214" s="22"/>
      <c r="AJ214" s="22"/>
      <c r="AK214" s="22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25"/>
      <c r="BT214" s="25"/>
      <c r="BU214" s="25"/>
      <c r="BV214" s="25"/>
      <c r="BW214" s="25"/>
      <c r="BX214" s="25"/>
      <c r="BY214" s="25"/>
      <c r="BZ214" s="25"/>
    </row>
    <row r="215" spans="1:78" s="12" customFormat="1" ht="18" customHeight="1" x14ac:dyDescent="0.25">
      <c r="A215" s="14" t="s">
        <v>221</v>
      </c>
      <c r="B215" s="1">
        <v>42716</v>
      </c>
      <c r="C215" s="15">
        <v>0</v>
      </c>
      <c r="D215" s="2" t="str">
        <f t="shared" si="25"/>
        <v>lunedì</v>
      </c>
      <c r="E215" s="4" t="s">
        <v>529</v>
      </c>
      <c r="F215" s="2" t="s">
        <v>531</v>
      </c>
      <c r="G215" s="2"/>
      <c r="H215" s="2"/>
      <c r="I215" s="2"/>
      <c r="J215" s="2" t="s">
        <v>538</v>
      </c>
      <c r="K215" s="2" t="s">
        <v>533</v>
      </c>
      <c r="L215" s="2"/>
      <c r="M215" s="2"/>
      <c r="N215" s="49">
        <v>75</v>
      </c>
      <c r="O215" s="3">
        <v>5.0000000000000001E-3</v>
      </c>
      <c r="P215" s="4">
        <v>-75</v>
      </c>
      <c r="Q215" s="4">
        <v>-75</v>
      </c>
      <c r="R215" s="2">
        <f t="shared" si="26"/>
        <v>-150</v>
      </c>
      <c r="S215" s="9">
        <f t="shared" si="27"/>
        <v>-192.24966858068808</v>
      </c>
      <c r="T215" s="8">
        <f t="shared" si="28"/>
        <v>19032.717189488121</v>
      </c>
      <c r="U215">
        <f t="shared" si="32"/>
        <v>-150</v>
      </c>
      <c r="V215" s="19">
        <f>IF(T215="","",T215/MAX($T$4:T215)-1)</f>
        <v>-1.866835755683971E-2</v>
      </c>
      <c r="W215">
        <f t="shared" si="31"/>
        <v>-192.24966858068808</v>
      </c>
      <c r="X215">
        <f t="shared" si="30"/>
        <v>0</v>
      </c>
      <c r="Y215">
        <f t="shared" si="29"/>
        <v>-192.24966858068808</v>
      </c>
      <c r="Z215" s="26"/>
      <c r="AA215" s="27"/>
      <c r="AB215" s="27"/>
      <c r="AC215" s="27"/>
      <c r="AD215" s="27"/>
      <c r="AE215" s="27"/>
      <c r="AF215" s="28"/>
      <c r="AG215" s="22"/>
      <c r="AH215" s="22"/>
      <c r="AI215" s="22"/>
      <c r="AJ215" s="22"/>
      <c r="AK215" s="22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25"/>
      <c r="BT215" s="25"/>
      <c r="BU215" s="25"/>
      <c r="BV215" s="25"/>
      <c r="BW215" s="25"/>
      <c r="BX215" s="25"/>
      <c r="BY215" s="25"/>
      <c r="BZ215" s="25"/>
    </row>
    <row r="216" spans="1:78" s="12" customFormat="1" ht="18" customHeight="1" x14ac:dyDescent="0.25">
      <c r="A216" s="14" t="s">
        <v>222</v>
      </c>
      <c r="B216" s="1">
        <v>42723</v>
      </c>
      <c r="C216" s="15">
        <v>0.70833333333333337</v>
      </c>
      <c r="D216" s="2" t="str">
        <f t="shared" si="25"/>
        <v>lunedì</v>
      </c>
      <c r="E216" s="4" t="s">
        <v>523</v>
      </c>
      <c r="F216" s="2" t="s">
        <v>531</v>
      </c>
      <c r="G216" s="2"/>
      <c r="H216" s="2"/>
      <c r="I216" s="2"/>
      <c r="J216" s="2" t="s">
        <v>539</v>
      </c>
      <c r="K216" s="2" t="s">
        <v>533</v>
      </c>
      <c r="L216" s="2"/>
      <c r="M216" s="2"/>
      <c r="N216" s="49">
        <v>31.4</v>
      </c>
      <c r="O216" s="3">
        <v>5.0000000000000001E-3</v>
      </c>
      <c r="P216" s="4">
        <v>38.9</v>
      </c>
      <c r="Q216" s="4">
        <v>67.099999999999994</v>
      </c>
      <c r="R216" s="2">
        <f t="shared" si="26"/>
        <v>106</v>
      </c>
      <c r="S216" s="9">
        <f t="shared" si="27"/>
        <v>321.25286975887599</v>
      </c>
      <c r="T216" s="8">
        <f t="shared" si="28"/>
        <v>19353.970059246996</v>
      </c>
      <c r="U216">
        <f t="shared" si="32"/>
        <v>0</v>
      </c>
      <c r="V216" s="19">
        <f>IF(T216="","",T216/MAX($T$4:T216)-1)</f>
        <v>-2.1044795156017759E-3</v>
      </c>
      <c r="W216">
        <f t="shared" si="31"/>
        <v>0</v>
      </c>
      <c r="X216">
        <f t="shared" si="30"/>
        <v>321.25286975887599</v>
      </c>
      <c r="Y216">
        <f t="shared" si="29"/>
        <v>0</v>
      </c>
      <c r="Z216" s="26"/>
      <c r="AA216" s="27"/>
      <c r="AB216" s="27"/>
      <c r="AC216" s="27"/>
      <c r="AD216" s="27"/>
      <c r="AE216" s="27"/>
      <c r="AF216" s="28"/>
      <c r="AG216" s="22"/>
      <c r="AH216" s="22"/>
      <c r="AI216" s="22"/>
      <c r="AJ216" s="22"/>
      <c r="AK216" s="22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25"/>
      <c r="BT216" s="25"/>
      <c r="BU216" s="25"/>
      <c r="BV216" s="25"/>
      <c r="BW216" s="25"/>
      <c r="BX216" s="25"/>
      <c r="BY216" s="25"/>
      <c r="BZ216" s="25"/>
    </row>
    <row r="217" spans="1:78" s="12" customFormat="1" ht="18" customHeight="1" x14ac:dyDescent="0.25">
      <c r="A217" s="14" t="s">
        <v>230</v>
      </c>
      <c r="B217" s="1">
        <v>42732</v>
      </c>
      <c r="C217" s="15">
        <v>0.29166666666666669</v>
      </c>
      <c r="D217" s="2" t="str">
        <f t="shared" si="25"/>
        <v>mercoledì</v>
      </c>
      <c r="E217" s="2" t="s">
        <v>529</v>
      </c>
      <c r="F217" s="2" t="s">
        <v>522</v>
      </c>
      <c r="G217" s="2"/>
      <c r="H217" s="2"/>
      <c r="I217" s="2"/>
      <c r="J217" s="2" t="s">
        <v>520</v>
      </c>
      <c r="K217" s="2" t="s">
        <v>521</v>
      </c>
      <c r="L217" s="2"/>
      <c r="M217" s="2"/>
      <c r="N217" s="48">
        <v>51</v>
      </c>
      <c r="O217" s="3">
        <v>0.01</v>
      </c>
      <c r="P217" s="2">
        <v>51</v>
      </c>
      <c r="Q217" s="2">
        <v>0</v>
      </c>
      <c r="R217" s="2">
        <f t="shared" si="26"/>
        <v>51</v>
      </c>
      <c r="S217" s="9">
        <f t="shared" si="27"/>
        <v>193.53970059246996</v>
      </c>
      <c r="T217" s="8">
        <f t="shared" si="28"/>
        <v>19547.509759839468</v>
      </c>
      <c r="U217">
        <f t="shared" si="32"/>
        <v>0</v>
      </c>
      <c r="V217" s="19">
        <f>IF(T217="","",T217/MAX($T$4:T217)-1)</f>
        <v>0</v>
      </c>
      <c r="W217">
        <f t="shared" si="31"/>
        <v>0</v>
      </c>
      <c r="X217">
        <f t="shared" si="30"/>
        <v>193.53970059246996</v>
      </c>
      <c r="Y217">
        <f t="shared" si="29"/>
        <v>0</v>
      </c>
      <c r="Z217" s="26"/>
      <c r="AA217" s="27"/>
      <c r="AB217" s="27"/>
      <c r="AC217" s="27"/>
      <c r="AD217" s="27"/>
      <c r="AE217" s="27"/>
      <c r="AF217" s="28"/>
      <c r="AG217" s="22"/>
      <c r="AH217" s="22"/>
      <c r="AI217" s="22"/>
      <c r="AJ217" s="22"/>
      <c r="AK217" s="22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25"/>
      <c r="BT217" s="25"/>
      <c r="BU217" s="25"/>
      <c r="BV217" s="25"/>
      <c r="BW217" s="25"/>
      <c r="BX217" s="25"/>
      <c r="BY217" s="25"/>
      <c r="BZ217" s="25"/>
    </row>
    <row r="218" spans="1:78" s="12" customFormat="1" ht="18" customHeight="1" x14ac:dyDescent="0.25">
      <c r="A218" s="14" t="s">
        <v>223</v>
      </c>
      <c r="B218" s="1">
        <v>42734</v>
      </c>
      <c r="C218" s="15">
        <v>0</v>
      </c>
      <c r="D218" s="2" t="str">
        <f t="shared" si="25"/>
        <v>venerdì</v>
      </c>
      <c r="E218" s="2" t="s">
        <v>529</v>
      </c>
      <c r="F218" s="2" t="s">
        <v>531</v>
      </c>
      <c r="G218" s="2"/>
      <c r="H218" s="2"/>
      <c r="I218" s="2"/>
      <c r="J218" s="2" t="s">
        <v>537</v>
      </c>
      <c r="K218" s="2" t="s">
        <v>533</v>
      </c>
      <c r="L218" s="2"/>
      <c r="M218" s="2"/>
      <c r="N218" s="48">
        <v>34.4</v>
      </c>
      <c r="O218" s="3">
        <v>5.0000000000000001E-3</v>
      </c>
      <c r="P218" s="2">
        <v>-34.4</v>
      </c>
      <c r="Q218" s="2">
        <v>-34.4</v>
      </c>
      <c r="R218" s="2">
        <f t="shared" si="26"/>
        <v>-68.8</v>
      </c>
      <c r="S218" s="9">
        <f t="shared" si="27"/>
        <v>-195.47509759839468</v>
      </c>
      <c r="T218" s="8">
        <f t="shared" si="28"/>
        <v>19352.034662241073</v>
      </c>
      <c r="U218">
        <f t="shared" si="32"/>
        <v>-68.8</v>
      </c>
      <c r="V218" s="19">
        <f>IF(T218="","",T218/MAX($T$4:T218)-1)</f>
        <v>-1.0000000000000009E-2</v>
      </c>
      <c r="W218">
        <f t="shared" si="31"/>
        <v>-195.47509759839468</v>
      </c>
      <c r="X218">
        <f t="shared" si="30"/>
        <v>0</v>
      </c>
      <c r="Y218">
        <f t="shared" si="29"/>
        <v>-195.47509759839468</v>
      </c>
      <c r="Z218" s="26"/>
      <c r="AA218" s="27"/>
      <c r="AB218" s="27"/>
      <c r="AC218" s="27"/>
      <c r="AD218" s="27"/>
      <c r="AE218" s="27"/>
      <c r="AF218" s="28"/>
      <c r="AG218" s="22"/>
      <c r="AH218" s="22"/>
      <c r="AI218" s="22"/>
      <c r="AJ218" s="22"/>
      <c r="AK218" s="22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25"/>
      <c r="BT218" s="25"/>
      <c r="BU218" s="25"/>
      <c r="BV218" s="25"/>
      <c r="BW218" s="25"/>
      <c r="BX218" s="25"/>
      <c r="BY218" s="25"/>
      <c r="BZ218" s="25"/>
    </row>
    <row r="219" spans="1:78" s="12" customFormat="1" ht="18" customHeight="1" x14ac:dyDescent="0.25">
      <c r="A219" s="14" t="s">
        <v>225</v>
      </c>
      <c r="B219" s="1">
        <v>42738</v>
      </c>
      <c r="C219" s="15">
        <v>0</v>
      </c>
      <c r="D219" s="2" t="str">
        <f t="shared" si="25"/>
        <v>martedì</v>
      </c>
      <c r="E219" s="4" t="s">
        <v>523</v>
      </c>
      <c r="F219" s="2" t="s">
        <v>531</v>
      </c>
      <c r="G219" s="2"/>
      <c r="H219" s="2"/>
      <c r="I219" s="2"/>
      <c r="J219" s="2" t="s">
        <v>532</v>
      </c>
      <c r="K219" s="2" t="s">
        <v>536</v>
      </c>
      <c r="L219" s="2"/>
      <c r="M219" s="2"/>
      <c r="N219" s="49">
        <v>13.3</v>
      </c>
      <c r="O219" s="3">
        <v>5.0000000000000001E-3</v>
      </c>
      <c r="P219" s="4">
        <v>14.4</v>
      </c>
      <c r="Q219" s="4">
        <v>27.2</v>
      </c>
      <c r="R219" s="2">
        <f t="shared" si="26"/>
        <v>41.6</v>
      </c>
      <c r="S219" s="9">
        <f t="shared" si="27"/>
        <v>302.64836163504833</v>
      </c>
      <c r="T219" s="8">
        <f t="shared" si="28"/>
        <v>19654.683023876121</v>
      </c>
      <c r="U219">
        <f t="shared" si="32"/>
        <v>0</v>
      </c>
      <c r="V219" s="19">
        <f>IF(T219="","",T219/MAX($T$4:T219)-1)</f>
        <v>0</v>
      </c>
      <c r="W219">
        <f t="shared" si="31"/>
        <v>0</v>
      </c>
      <c r="X219">
        <f t="shared" si="30"/>
        <v>302.64836163504833</v>
      </c>
      <c r="Y219">
        <f t="shared" si="29"/>
        <v>0</v>
      </c>
      <c r="Z219" s="26"/>
      <c r="AA219" s="27"/>
      <c r="AB219" s="27"/>
      <c r="AC219" s="27"/>
      <c r="AD219" s="27"/>
      <c r="AE219" s="27"/>
      <c r="AF219" s="28"/>
      <c r="AG219" s="22"/>
      <c r="AH219" s="22"/>
      <c r="AI219" s="22"/>
      <c r="AJ219" s="22"/>
      <c r="AK219" s="22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25"/>
      <c r="BT219" s="25"/>
      <c r="BU219" s="25"/>
      <c r="BV219" s="25"/>
      <c r="BW219" s="25"/>
      <c r="BX219" s="25"/>
      <c r="BY219" s="25"/>
      <c r="BZ219" s="25"/>
    </row>
    <row r="220" spans="1:78" s="12" customFormat="1" ht="18" customHeight="1" x14ac:dyDescent="0.25">
      <c r="A220" s="14" t="s">
        <v>226</v>
      </c>
      <c r="B220" s="1">
        <v>42740</v>
      </c>
      <c r="C220" s="15">
        <v>0.375</v>
      </c>
      <c r="D220" s="2" t="str">
        <f t="shared" si="25"/>
        <v>giovedì</v>
      </c>
      <c r="E220" s="4" t="s">
        <v>523</v>
      </c>
      <c r="F220" s="2" t="s">
        <v>531</v>
      </c>
      <c r="G220" s="2"/>
      <c r="H220" s="2"/>
      <c r="I220" s="2"/>
      <c r="J220" s="2" t="s">
        <v>538</v>
      </c>
      <c r="K220" s="2" t="s">
        <v>533</v>
      </c>
      <c r="L220" s="2"/>
      <c r="M220" s="2"/>
      <c r="N220" s="49">
        <v>78.400000000000006</v>
      </c>
      <c r="O220" s="3">
        <v>5.0000000000000001E-3</v>
      </c>
      <c r="P220" s="4">
        <v>106.2</v>
      </c>
      <c r="Q220" s="4">
        <v>0</v>
      </c>
      <c r="R220" s="2">
        <f t="shared" si="26"/>
        <v>106.2</v>
      </c>
      <c r="S220" s="9">
        <f t="shared" si="27"/>
        <v>133.12036588875281</v>
      </c>
      <c r="T220" s="8">
        <f t="shared" si="28"/>
        <v>19787.803389764875</v>
      </c>
      <c r="U220">
        <f t="shared" si="32"/>
        <v>0</v>
      </c>
      <c r="V220" s="19">
        <f>IF(T220="","",T220/MAX($T$4:T220)-1)</f>
        <v>0</v>
      </c>
      <c r="W220">
        <f t="shared" si="31"/>
        <v>0</v>
      </c>
      <c r="X220">
        <f t="shared" si="30"/>
        <v>133.12036588875281</v>
      </c>
      <c r="Y220">
        <f t="shared" si="29"/>
        <v>0</v>
      </c>
      <c r="Z220" s="26"/>
      <c r="AA220" s="27"/>
      <c r="AB220" s="27"/>
      <c r="AC220" s="27"/>
      <c r="AD220" s="27"/>
      <c r="AE220" s="27"/>
      <c r="AF220" s="28"/>
      <c r="AG220" s="22"/>
      <c r="AH220" s="22"/>
      <c r="AI220" s="22"/>
      <c r="AJ220" s="22"/>
      <c r="AK220" s="22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25"/>
      <c r="BT220" s="25"/>
      <c r="BU220" s="25"/>
      <c r="BV220" s="25"/>
      <c r="BW220" s="25"/>
      <c r="BX220" s="25"/>
      <c r="BY220" s="25"/>
      <c r="BZ220" s="25"/>
    </row>
    <row r="221" spans="1:78" s="12" customFormat="1" ht="18" customHeight="1" x14ac:dyDescent="0.25">
      <c r="A221" s="14" t="s">
        <v>227</v>
      </c>
      <c r="B221" s="1">
        <v>42741</v>
      </c>
      <c r="C221" s="15">
        <v>0.79166666666666663</v>
      </c>
      <c r="D221" s="2" t="str">
        <f t="shared" si="25"/>
        <v>venerdì</v>
      </c>
      <c r="E221" s="4" t="s">
        <v>523</v>
      </c>
      <c r="F221" s="2" t="s">
        <v>531</v>
      </c>
      <c r="G221" s="2"/>
      <c r="H221" s="2"/>
      <c r="I221" s="2"/>
      <c r="J221" s="2" t="s">
        <v>532</v>
      </c>
      <c r="K221" s="2" t="s">
        <v>533</v>
      </c>
      <c r="L221" s="2"/>
      <c r="M221" s="2"/>
      <c r="N221" s="49">
        <v>18</v>
      </c>
      <c r="O221" s="3">
        <v>5.0000000000000001E-3</v>
      </c>
      <c r="P221" s="4">
        <v>22.5</v>
      </c>
      <c r="Q221" s="4">
        <v>38.6</v>
      </c>
      <c r="R221" s="2">
        <f t="shared" si="26"/>
        <v>61.1</v>
      </c>
      <c r="S221" s="9">
        <f t="shared" si="27"/>
        <v>335.84299642073165</v>
      </c>
      <c r="T221" s="8">
        <f t="shared" si="28"/>
        <v>20123.646386185606</v>
      </c>
      <c r="U221">
        <f t="shared" si="32"/>
        <v>0</v>
      </c>
      <c r="V221" s="19">
        <f>IF(T221="","",T221/MAX($T$4:T221)-1)</f>
        <v>0</v>
      </c>
      <c r="W221">
        <f t="shared" si="31"/>
        <v>0</v>
      </c>
      <c r="X221">
        <f t="shared" si="30"/>
        <v>335.84299642073165</v>
      </c>
      <c r="Y221">
        <f t="shared" si="29"/>
        <v>0</v>
      </c>
      <c r="Z221" s="26"/>
      <c r="AA221" s="27"/>
      <c r="AB221" s="27"/>
      <c r="AC221" s="27"/>
      <c r="AD221" s="27"/>
      <c r="AE221" s="27"/>
      <c r="AF221" s="28"/>
      <c r="AG221" s="22"/>
      <c r="AH221" s="22"/>
      <c r="AI221" s="22"/>
      <c r="AJ221" s="22"/>
      <c r="AK221" s="22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25"/>
      <c r="BT221" s="25"/>
      <c r="BU221" s="25"/>
      <c r="BV221" s="25"/>
      <c r="BW221" s="25"/>
      <c r="BX221" s="25"/>
      <c r="BY221" s="25"/>
      <c r="BZ221" s="25"/>
    </row>
    <row r="222" spans="1:78" s="12" customFormat="1" ht="18" customHeight="1" x14ac:dyDescent="0.25">
      <c r="A222" s="14" t="s">
        <v>228</v>
      </c>
      <c r="B222" s="1">
        <v>42744</v>
      </c>
      <c r="C222" s="15">
        <v>0.70833333333333337</v>
      </c>
      <c r="D222" s="2" t="str">
        <f t="shared" si="25"/>
        <v>lunedì</v>
      </c>
      <c r="E222" s="4" t="s">
        <v>529</v>
      </c>
      <c r="F222" s="2" t="s">
        <v>531</v>
      </c>
      <c r="G222" s="2"/>
      <c r="H222" s="2"/>
      <c r="I222" s="2"/>
      <c r="J222" s="2" t="s">
        <v>532</v>
      </c>
      <c r="K222" s="2" t="s">
        <v>533</v>
      </c>
      <c r="L222" s="2"/>
      <c r="M222" s="2"/>
      <c r="N222" s="49">
        <v>16.2</v>
      </c>
      <c r="O222" s="3">
        <v>5.0000000000000001E-3</v>
      </c>
      <c r="P222" s="4">
        <v>-16.2</v>
      </c>
      <c r="Q222" s="4">
        <v>-16.2</v>
      </c>
      <c r="R222" s="2">
        <f t="shared" si="26"/>
        <v>-32.4</v>
      </c>
      <c r="S222" s="9">
        <f t="shared" si="27"/>
        <v>-201.23646386185607</v>
      </c>
      <c r="T222" s="8">
        <f t="shared" si="28"/>
        <v>19922.40992232375</v>
      </c>
      <c r="U222">
        <f t="shared" si="32"/>
        <v>-32.4</v>
      </c>
      <c r="V222" s="19">
        <f>IF(T222="","",T222/MAX($T$4:T222)-1)</f>
        <v>-1.0000000000000009E-2</v>
      </c>
      <c r="W222">
        <f t="shared" si="31"/>
        <v>-201.23646386185607</v>
      </c>
      <c r="X222">
        <f t="shared" si="30"/>
        <v>0</v>
      </c>
      <c r="Y222">
        <f t="shared" si="29"/>
        <v>-201.23646386185607</v>
      </c>
      <c r="Z222" s="26"/>
      <c r="AA222" s="27"/>
      <c r="AB222" s="27"/>
      <c r="AC222" s="27"/>
      <c r="AD222" s="27"/>
      <c r="AE222" s="27"/>
      <c r="AF222" s="28"/>
      <c r="AG222" s="22"/>
      <c r="AH222" s="22"/>
      <c r="AI222" s="22"/>
      <c r="AJ222" s="22"/>
      <c r="AK222" s="22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25"/>
      <c r="BT222" s="25"/>
      <c r="BU222" s="25"/>
      <c r="BV222" s="25"/>
      <c r="BW222" s="25"/>
      <c r="BX222" s="25"/>
      <c r="BY222" s="25"/>
      <c r="BZ222" s="25"/>
    </row>
    <row r="223" spans="1:78" s="12" customFormat="1" ht="18" customHeight="1" x14ac:dyDescent="0.25">
      <c r="A223" s="14" t="s">
        <v>229</v>
      </c>
      <c r="B223" s="1">
        <v>42747</v>
      </c>
      <c r="C223" s="15">
        <v>0.66666666666666663</v>
      </c>
      <c r="D223" s="2" t="str">
        <f t="shared" si="25"/>
        <v>giovedì</v>
      </c>
      <c r="E223" s="4" t="s">
        <v>529</v>
      </c>
      <c r="F223" s="2" t="s">
        <v>535</v>
      </c>
      <c r="G223" s="2"/>
      <c r="H223" s="2"/>
      <c r="I223" s="2"/>
      <c r="J223" s="2" t="s">
        <v>537</v>
      </c>
      <c r="K223" s="2" t="s">
        <v>533</v>
      </c>
      <c r="L223" s="2"/>
      <c r="M223" s="2"/>
      <c r="N223" s="49">
        <v>59.7</v>
      </c>
      <c r="O223" s="3">
        <v>5.0000000000000001E-3</v>
      </c>
      <c r="P223" s="4">
        <v>41.7</v>
      </c>
      <c r="Q223" s="4">
        <v>0</v>
      </c>
      <c r="R223" s="2">
        <f t="shared" si="26"/>
        <v>41.7</v>
      </c>
      <c r="S223" s="9">
        <f t="shared" si="27"/>
        <v>69.578265809120637</v>
      </c>
      <c r="T223" s="8">
        <f t="shared" si="28"/>
        <v>19991.988188132869</v>
      </c>
      <c r="U223">
        <f t="shared" si="32"/>
        <v>0</v>
      </c>
      <c r="V223" s="19">
        <f>IF(T223="","",T223/MAX($T$4:T223)-1)</f>
        <v>-6.5424623115578617E-3</v>
      </c>
      <c r="W223">
        <f t="shared" si="31"/>
        <v>0</v>
      </c>
      <c r="X223">
        <f t="shared" si="30"/>
        <v>69.578265809120637</v>
      </c>
      <c r="Y223">
        <f t="shared" si="29"/>
        <v>0</v>
      </c>
      <c r="Z223" s="26"/>
      <c r="AA223" s="27"/>
      <c r="AB223" s="27"/>
      <c r="AC223" s="27"/>
      <c r="AD223" s="27"/>
      <c r="AE223" s="27"/>
      <c r="AF223" s="28"/>
      <c r="AG223" s="22"/>
      <c r="AH223" s="22"/>
      <c r="AI223" s="22"/>
      <c r="AJ223" s="22"/>
      <c r="AK223" s="22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25"/>
      <c r="BT223" s="25"/>
      <c r="BU223" s="25"/>
      <c r="BV223" s="25"/>
      <c r="BW223" s="25"/>
      <c r="BX223" s="25"/>
      <c r="BY223" s="25"/>
      <c r="BZ223" s="25"/>
    </row>
    <row r="224" spans="1:78" s="12" customFormat="1" ht="18" customHeight="1" x14ac:dyDescent="0.25">
      <c r="A224" s="14" t="s">
        <v>231</v>
      </c>
      <c r="B224" s="1">
        <v>42760</v>
      </c>
      <c r="C224" s="15">
        <v>0.33333333333333331</v>
      </c>
      <c r="D224" s="2" t="str">
        <f t="shared" si="25"/>
        <v>mercoledì</v>
      </c>
      <c r="E224" s="4" t="s">
        <v>523</v>
      </c>
      <c r="F224" s="2" t="s">
        <v>531</v>
      </c>
      <c r="G224" s="2"/>
      <c r="H224" s="2"/>
      <c r="I224" s="2"/>
      <c r="J224" s="2" t="s">
        <v>532</v>
      </c>
      <c r="K224" s="2" t="s">
        <v>533</v>
      </c>
      <c r="L224" s="2"/>
      <c r="M224" s="2"/>
      <c r="N224" s="49">
        <v>22.2</v>
      </c>
      <c r="O224" s="3">
        <v>5.0000000000000001E-3</v>
      </c>
      <c r="P224" s="4">
        <v>22.9</v>
      </c>
      <c r="Q224" s="4">
        <v>45.3</v>
      </c>
      <c r="R224" s="2">
        <f t="shared" si="26"/>
        <v>68.199999999999989</v>
      </c>
      <c r="S224" s="9">
        <f t="shared" si="27"/>
        <v>307.08414288978867</v>
      </c>
      <c r="T224" s="8">
        <f t="shared" si="28"/>
        <v>20299.072331022657</v>
      </c>
      <c r="U224">
        <f t="shared" si="32"/>
        <v>0</v>
      </c>
      <c r="V224" s="19">
        <f>IF(T224="","",T224/MAX($T$4:T224)-1)</f>
        <v>0</v>
      </c>
      <c r="W224">
        <f t="shared" si="31"/>
        <v>0</v>
      </c>
      <c r="X224">
        <f t="shared" si="30"/>
        <v>307.08414288978867</v>
      </c>
      <c r="Y224">
        <f t="shared" si="29"/>
        <v>0</v>
      </c>
      <c r="Z224" s="26"/>
      <c r="AA224" s="27"/>
      <c r="AB224" s="27"/>
      <c r="AC224" s="27"/>
      <c r="AD224" s="27"/>
      <c r="AE224" s="27"/>
      <c r="AF224" s="28"/>
      <c r="AG224" s="22"/>
      <c r="AH224" s="22"/>
      <c r="AI224" s="22"/>
      <c r="AJ224" s="22"/>
      <c r="AK224" s="22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25"/>
      <c r="BT224" s="25"/>
      <c r="BU224" s="25"/>
      <c r="BV224" s="25"/>
      <c r="BW224" s="25"/>
      <c r="BX224" s="25"/>
      <c r="BY224" s="25"/>
      <c r="BZ224" s="25"/>
    </row>
    <row r="225" spans="1:78" s="12" customFormat="1" ht="18" customHeight="1" x14ac:dyDescent="0.25">
      <c r="A225" s="14" t="s">
        <v>232</v>
      </c>
      <c r="B225" s="1">
        <v>42765</v>
      </c>
      <c r="C225" s="15">
        <v>8.3333333333333329E-2</v>
      </c>
      <c r="D225" s="2" t="str">
        <f t="shared" si="25"/>
        <v>lunedì</v>
      </c>
      <c r="E225" s="4" t="s">
        <v>529</v>
      </c>
      <c r="F225" s="2" t="s">
        <v>534</v>
      </c>
      <c r="G225" s="2"/>
      <c r="H225" s="2"/>
      <c r="I225" s="2"/>
      <c r="J225" s="2" t="s">
        <v>537</v>
      </c>
      <c r="K225" s="2" t="s">
        <v>533</v>
      </c>
      <c r="L225" s="2"/>
      <c r="M225" s="2"/>
      <c r="N225" s="49">
        <v>49.2</v>
      </c>
      <c r="O225" s="3">
        <v>0.01</v>
      </c>
      <c r="P225" s="4">
        <v>0</v>
      </c>
      <c r="Q225" s="4">
        <v>77.599999999999994</v>
      </c>
      <c r="R225" s="2">
        <f t="shared" si="26"/>
        <v>77.599999999999994</v>
      </c>
      <c r="S225" s="9">
        <f t="shared" si="27"/>
        <v>320.16423026165813</v>
      </c>
      <c r="T225" s="8">
        <f t="shared" si="28"/>
        <v>20619.236561284313</v>
      </c>
      <c r="U225">
        <f t="shared" si="32"/>
        <v>0</v>
      </c>
      <c r="V225" s="19">
        <f>IF(T225="","",T225/MAX($T$4:T225)-1)</f>
        <v>0</v>
      </c>
      <c r="W225">
        <f t="shared" si="31"/>
        <v>0</v>
      </c>
      <c r="X225">
        <f t="shared" si="30"/>
        <v>320.16423026165813</v>
      </c>
      <c r="Y225">
        <f t="shared" si="29"/>
        <v>0</v>
      </c>
      <c r="Z225" s="26"/>
      <c r="AA225" s="27"/>
      <c r="AB225" s="27"/>
      <c r="AC225" s="27"/>
      <c r="AD225" s="27"/>
      <c r="AE225" s="27"/>
      <c r="AF225" s="28"/>
      <c r="AG225" s="22"/>
      <c r="AH225" s="22"/>
      <c r="AI225" s="22"/>
      <c r="AJ225" s="22"/>
      <c r="AK225" s="22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25"/>
      <c r="BT225" s="25"/>
      <c r="BU225" s="25"/>
      <c r="BV225" s="25"/>
      <c r="BW225" s="25"/>
      <c r="BX225" s="25"/>
      <c r="BY225" s="25"/>
      <c r="BZ225" s="25"/>
    </row>
    <row r="226" spans="1:78" s="12" customFormat="1" ht="18" customHeight="1" x14ac:dyDescent="0.25">
      <c r="A226" s="14" t="s">
        <v>233</v>
      </c>
      <c r="B226" s="1">
        <v>42766</v>
      </c>
      <c r="C226" s="15">
        <v>0.54166666666666663</v>
      </c>
      <c r="D226" s="2" t="str">
        <f t="shared" si="25"/>
        <v>martedì</v>
      </c>
      <c r="E226" s="2" t="s">
        <v>529</v>
      </c>
      <c r="F226" s="2" t="s">
        <v>531</v>
      </c>
      <c r="G226" s="2"/>
      <c r="H226" s="2"/>
      <c r="I226" s="2"/>
      <c r="J226" s="2" t="s">
        <v>542</v>
      </c>
      <c r="K226" s="2" t="s">
        <v>533</v>
      </c>
      <c r="L226" s="2"/>
      <c r="M226" s="2"/>
      <c r="N226" s="48">
        <v>6.64</v>
      </c>
      <c r="O226" s="3">
        <v>5.0000000000000001E-3</v>
      </c>
      <c r="P226" s="2">
        <v>-6.64</v>
      </c>
      <c r="Q226" s="2">
        <v>-6.64</v>
      </c>
      <c r="R226" s="2">
        <f t="shared" si="26"/>
        <v>-13.28</v>
      </c>
      <c r="S226" s="9">
        <f t="shared" si="27"/>
        <v>-206.19236561284313</v>
      </c>
      <c r="T226" s="8">
        <f t="shared" si="28"/>
        <v>20413.044195671471</v>
      </c>
      <c r="U226">
        <f t="shared" si="32"/>
        <v>-13.28</v>
      </c>
      <c r="V226" s="19">
        <f>IF(T226="","",T226/MAX($T$4:T226)-1)</f>
        <v>-9.9999999999998979E-3</v>
      </c>
      <c r="W226">
        <f t="shared" si="31"/>
        <v>-206.19236561284313</v>
      </c>
      <c r="X226">
        <f t="shared" si="30"/>
        <v>0</v>
      </c>
      <c r="Y226">
        <f t="shared" si="29"/>
        <v>-206.19236561284313</v>
      </c>
      <c r="Z226" s="26"/>
      <c r="AA226" s="27"/>
      <c r="AB226" s="27"/>
      <c r="AC226" s="27"/>
      <c r="AD226" s="27"/>
      <c r="AE226" s="27"/>
      <c r="AF226" s="28"/>
      <c r="AG226" s="22"/>
      <c r="AH226" s="22"/>
      <c r="AI226" s="22"/>
      <c r="AJ226" s="22"/>
      <c r="AK226" s="22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25"/>
      <c r="BT226" s="25"/>
      <c r="BU226" s="25"/>
      <c r="BV226" s="25"/>
      <c r="BW226" s="25"/>
      <c r="BX226" s="25"/>
      <c r="BY226" s="25"/>
      <c r="BZ226" s="25"/>
    </row>
    <row r="227" spans="1:78" s="12" customFormat="1" ht="18" customHeight="1" x14ac:dyDescent="0.25">
      <c r="A227" s="14" t="s">
        <v>234</v>
      </c>
      <c r="B227" s="1">
        <v>42767</v>
      </c>
      <c r="C227" s="15">
        <v>0.79166666666666663</v>
      </c>
      <c r="D227" s="2" t="str">
        <f t="shared" si="25"/>
        <v>mercoledì</v>
      </c>
      <c r="E227" s="4" t="s">
        <v>529</v>
      </c>
      <c r="F227" s="2" t="s">
        <v>531</v>
      </c>
      <c r="G227" s="2"/>
      <c r="H227" s="2"/>
      <c r="I227" s="2"/>
      <c r="J227" s="2" t="s">
        <v>539</v>
      </c>
      <c r="K227" s="2" t="s">
        <v>533</v>
      </c>
      <c r="L227" s="2"/>
      <c r="M227" s="2"/>
      <c r="N227" s="49">
        <v>25.5</v>
      </c>
      <c r="O227" s="3">
        <v>5.0000000000000001E-3</v>
      </c>
      <c r="P227" s="4">
        <v>34.1</v>
      </c>
      <c r="Q227" s="4">
        <v>56.8</v>
      </c>
      <c r="R227" s="2">
        <f t="shared" si="26"/>
        <v>90.9</v>
      </c>
      <c r="S227" s="9">
        <f t="shared" si="27"/>
        <v>363.8324936052033</v>
      </c>
      <c r="T227" s="8">
        <f t="shared" si="28"/>
        <v>20776.876689276676</v>
      </c>
      <c r="U227">
        <f t="shared" si="32"/>
        <v>0</v>
      </c>
      <c r="V227" s="19">
        <f>IF(T227="","",T227/MAX($T$4:T227)-1)</f>
        <v>0</v>
      </c>
      <c r="W227">
        <f t="shared" si="31"/>
        <v>0</v>
      </c>
      <c r="X227">
        <f t="shared" si="30"/>
        <v>363.8324936052033</v>
      </c>
      <c r="Y227">
        <f t="shared" si="29"/>
        <v>0</v>
      </c>
      <c r="Z227" s="26"/>
      <c r="AA227" s="27"/>
      <c r="AB227" s="27"/>
      <c r="AC227" s="27"/>
      <c r="AD227" s="27"/>
      <c r="AE227" s="27"/>
      <c r="AF227" s="28"/>
      <c r="AG227" s="22"/>
      <c r="AH227" s="22"/>
      <c r="AI227" s="22"/>
      <c r="AJ227" s="22"/>
      <c r="AK227" s="22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25"/>
      <c r="BT227" s="25"/>
      <c r="BU227" s="25"/>
      <c r="BV227" s="25"/>
      <c r="BW227" s="25"/>
      <c r="BX227" s="25"/>
      <c r="BY227" s="25"/>
      <c r="BZ227" s="25"/>
    </row>
    <row r="228" spans="1:78" s="12" customFormat="1" ht="18" customHeight="1" x14ac:dyDescent="0.25">
      <c r="A228" s="14" t="s">
        <v>235</v>
      </c>
      <c r="B228" s="1">
        <v>42769</v>
      </c>
      <c r="C228" s="15">
        <v>0.375</v>
      </c>
      <c r="D228" s="2" t="str">
        <f t="shared" si="25"/>
        <v>venerdì</v>
      </c>
      <c r="E228" s="4" t="s">
        <v>523</v>
      </c>
      <c r="F228" s="2" t="s">
        <v>535</v>
      </c>
      <c r="G228" s="2"/>
      <c r="H228" s="2"/>
      <c r="I228" s="2"/>
      <c r="J228" s="2" t="s">
        <v>537</v>
      </c>
      <c r="K228" s="2" t="s">
        <v>533</v>
      </c>
      <c r="L228" s="2"/>
      <c r="M228" s="2"/>
      <c r="N228" s="49">
        <v>58.1</v>
      </c>
      <c r="O228" s="3">
        <v>5.0000000000000001E-3</v>
      </c>
      <c r="P228" s="4">
        <v>50.5</v>
      </c>
      <c r="Q228" s="4">
        <v>0</v>
      </c>
      <c r="R228" s="2">
        <f t="shared" si="26"/>
        <v>50.5</v>
      </c>
      <c r="S228" s="9">
        <f t="shared" si="27"/>
        <v>90.295376317424456</v>
      </c>
      <c r="T228" s="8">
        <f t="shared" si="28"/>
        <v>20867.172065594099</v>
      </c>
      <c r="U228">
        <f t="shared" si="32"/>
        <v>0</v>
      </c>
      <c r="V228" s="19">
        <f>IF(T228="","",T228/MAX($T$4:T228)-1)</f>
        <v>0</v>
      </c>
      <c r="W228">
        <f t="shared" si="31"/>
        <v>0</v>
      </c>
      <c r="X228">
        <f t="shared" si="30"/>
        <v>90.295376317424456</v>
      </c>
      <c r="Y228">
        <f t="shared" si="29"/>
        <v>0</v>
      </c>
      <c r="Z228" s="26"/>
      <c r="AA228" s="27"/>
      <c r="AB228" s="27"/>
      <c r="AC228" s="27"/>
      <c r="AD228" s="27"/>
      <c r="AE228" s="27"/>
      <c r="AF228" s="28"/>
      <c r="AG228" s="22"/>
      <c r="AH228" s="22"/>
      <c r="AI228" s="22"/>
      <c r="AJ228" s="22"/>
      <c r="AK228" s="22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25"/>
      <c r="BT228" s="25"/>
      <c r="BU228" s="25"/>
      <c r="BV228" s="25"/>
      <c r="BW228" s="25"/>
      <c r="BX228" s="25"/>
      <c r="BY228" s="25"/>
      <c r="BZ228" s="25"/>
    </row>
    <row r="229" spans="1:78" s="12" customFormat="1" ht="18" customHeight="1" x14ac:dyDescent="0.25">
      <c r="A229" s="14" t="s">
        <v>236</v>
      </c>
      <c r="B229" s="1">
        <v>42774</v>
      </c>
      <c r="C229" s="15">
        <v>0.54166666666666663</v>
      </c>
      <c r="D229" s="2" t="str">
        <f t="shared" si="25"/>
        <v>mercoledì</v>
      </c>
      <c r="E229" s="4" t="s">
        <v>523</v>
      </c>
      <c r="F229" s="2" t="s">
        <v>535</v>
      </c>
      <c r="G229" s="2"/>
      <c r="H229" s="36"/>
      <c r="I229" s="2"/>
      <c r="J229" s="2" t="s">
        <v>537</v>
      </c>
      <c r="K229" s="2" t="s">
        <v>533</v>
      </c>
      <c r="L229" s="2"/>
      <c r="M229" s="2"/>
      <c r="N229" s="49">
        <v>44.7</v>
      </c>
      <c r="O229" s="3">
        <v>5.0000000000000001E-3</v>
      </c>
      <c r="P229" s="4">
        <v>37.9</v>
      </c>
      <c r="Q229" s="4">
        <v>62.4</v>
      </c>
      <c r="R229" s="2">
        <f t="shared" si="26"/>
        <v>100.3</v>
      </c>
      <c r="S229" s="9">
        <f t="shared" si="27"/>
        <v>234.1137984540367</v>
      </c>
      <c r="T229" s="8">
        <f t="shared" si="28"/>
        <v>21101.285864048135</v>
      </c>
      <c r="U229">
        <f t="shared" si="32"/>
        <v>0</v>
      </c>
      <c r="V229" s="19">
        <f>IF(T229="","",T229/MAX($T$4:T229)-1)</f>
        <v>0</v>
      </c>
      <c r="W229">
        <f t="shared" si="31"/>
        <v>0</v>
      </c>
      <c r="X229">
        <f t="shared" si="30"/>
        <v>234.1137984540367</v>
      </c>
      <c r="Y229">
        <f t="shared" si="29"/>
        <v>0</v>
      </c>
      <c r="Z229" s="26"/>
      <c r="AA229" s="27"/>
      <c r="AB229" s="27"/>
      <c r="AC229" s="27"/>
      <c r="AD229" s="27"/>
      <c r="AE229" s="27"/>
      <c r="AF229" s="28"/>
      <c r="AG229" s="22"/>
      <c r="AH229" s="22"/>
      <c r="AI229" s="22"/>
      <c r="AJ229" s="22"/>
      <c r="AK229" s="22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25"/>
      <c r="BT229" s="25"/>
      <c r="BU229" s="25"/>
      <c r="BV229" s="25"/>
      <c r="BW229" s="25"/>
      <c r="BX229" s="25"/>
      <c r="BY229" s="25"/>
      <c r="BZ229" s="25"/>
    </row>
    <row r="230" spans="1:78" s="12" customFormat="1" ht="18" customHeight="1" x14ac:dyDescent="0.25">
      <c r="A230" s="14" t="s">
        <v>237</v>
      </c>
      <c r="B230" s="1">
        <v>42775</v>
      </c>
      <c r="C230" s="15">
        <v>0.5</v>
      </c>
      <c r="D230" s="2" t="str">
        <f t="shared" si="25"/>
        <v>giovedì</v>
      </c>
      <c r="E230" s="4" t="s">
        <v>529</v>
      </c>
      <c r="F230" s="2" t="s">
        <v>531</v>
      </c>
      <c r="G230" s="2"/>
      <c r="H230" s="2"/>
      <c r="I230" s="2"/>
      <c r="J230" s="2" t="s">
        <v>539</v>
      </c>
      <c r="K230" s="2" t="s">
        <v>533</v>
      </c>
      <c r="L230" s="2"/>
      <c r="M230" s="2"/>
      <c r="N230" s="49">
        <v>16.899999999999999</v>
      </c>
      <c r="O230" s="3">
        <v>5.0000000000000001E-3</v>
      </c>
      <c r="P230" s="4">
        <v>18.7</v>
      </c>
      <c r="Q230" s="4">
        <v>0</v>
      </c>
      <c r="R230" s="2">
        <f t="shared" si="26"/>
        <v>18.7</v>
      </c>
      <c r="S230" s="9">
        <f t="shared" si="27"/>
        <v>116.74380049044383</v>
      </c>
      <c r="T230" s="8">
        <f t="shared" si="28"/>
        <v>21218.029664538579</v>
      </c>
      <c r="U230">
        <f t="shared" si="32"/>
        <v>0</v>
      </c>
      <c r="V230" s="19">
        <f>IF(T230="","",T230/MAX($T$4:T230)-1)</f>
        <v>0</v>
      </c>
      <c r="W230">
        <f t="shared" si="31"/>
        <v>0</v>
      </c>
      <c r="X230">
        <f t="shared" si="30"/>
        <v>116.74380049044383</v>
      </c>
      <c r="Y230">
        <f t="shared" si="29"/>
        <v>0</v>
      </c>
      <c r="Z230" s="26"/>
      <c r="AA230" s="27"/>
      <c r="AB230" s="27"/>
      <c r="AC230" s="27"/>
      <c r="AD230" s="27"/>
      <c r="AE230" s="27"/>
      <c r="AF230" s="28"/>
      <c r="AG230" s="22"/>
      <c r="AH230" s="22"/>
      <c r="AI230" s="22"/>
      <c r="AJ230" s="22"/>
      <c r="AK230" s="22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25"/>
      <c r="BT230" s="25"/>
      <c r="BU230" s="25"/>
      <c r="BV230" s="25"/>
      <c r="BW230" s="25"/>
      <c r="BX230" s="25"/>
      <c r="BY230" s="25"/>
      <c r="BZ230" s="25"/>
    </row>
    <row r="231" spans="1:78" s="12" customFormat="1" ht="18" customHeight="1" x14ac:dyDescent="0.25">
      <c r="A231" s="14" t="s">
        <v>238</v>
      </c>
      <c r="B231" s="1">
        <v>42779</v>
      </c>
      <c r="C231" s="15">
        <v>0.66666666666666663</v>
      </c>
      <c r="D231" s="2" t="str">
        <f t="shared" si="25"/>
        <v>lunedì</v>
      </c>
      <c r="E231" s="4" t="s">
        <v>523</v>
      </c>
      <c r="F231" s="2" t="s">
        <v>531</v>
      </c>
      <c r="G231" s="2"/>
      <c r="H231" s="2"/>
      <c r="I231" s="2"/>
      <c r="J231" s="2" t="s">
        <v>532</v>
      </c>
      <c r="K231" s="2" t="s">
        <v>533</v>
      </c>
      <c r="L231" s="2"/>
      <c r="M231" s="2"/>
      <c r="N231" s="49">
        <v>13.1</v>
      </c>
      <c r="O231" s="3">
        <v>5.0000000000000001E-3</v>
      </c>
      <c r="P231" s="4">
        <v>12</v>
      </c>
      <c r="Q231" s="4">
        <v>25.5</v>
      </c>
      <c r="R231" s="2">
        <f t="shared" si="26"/>
        <v>37.5</v>
      </c>
      <c r="S231" s="9">
        <f t="shared" si="27"/>
        <v>303.6931726794644</v>
      </c>
      <c r="T231" s="8">
        <f t="shared" si="28"/>
        <v>21521.722837218043</v>
      </c>
      <c r="U231">
        <f t="shared" si="32"/>
        <v>0</v>
      </c>
      <c r="V231" s="19">
        <f>IF(T231="","",T231/MAX($T$4:T231)-1)</f>
        <v>0</v>
      </c>
      <c r="W231">
        <f t="shared" si="31"/>
        <v>0</v>
      </c>
      <c r="X231">
        <f t="shared" si="30"/>
        <v>303.6931726794644</v>
      </c>
      <c r="Y231">
        <f t="shared" si="29"/>
        <v>0</v>
      </c>
      <c r="Z231" s="26"/>
      <c r="AA231" s="27"/>
      <c r="AB231" s="27"/>
      <c r="AC231" s="27"/>
      <c r="AD231" s="27"/>
      <c r="AE231" s="27"/>
      <c r="AF231" s="28"/>
      <c r="AG231" s="22"/>
      <c r="AH231" s="22"/>
      <c r="AI231" s="22"/>
      <c r="AJ231" s="22"/>
      <c r="AK231" s="22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25"/>
      <c r="BT231" s="25"/>
      <c r="BU231" s="25"/>
      <c r="BV231" s="25"/>
      <c r="BW231" s="25"/>
      <c r="BX231" s="25"/>
      <c r="BY231" s="25"/>
      <c r="BZ231" s="25"/>
    </row>
    <row r="232" spans="1:78" s="12" customFormat="1" ht="18" customHeight="1" x14ac:dyDescent="0.25">
      <c r="A232" s="14" t="s">
        <v>239</v>
      </c>
      <c r="B232" s="1">
        <v>42781</v>
      </c>
      <c r="C232" s="15">
        <v>0.70833333333333337</v>
      </c>
      <c r="D232" s="2" t="str">
        <f t="shared" si="25"/>
        <v>mercoledì</v>
      </c>
      <c r="E232" s="4" t="s">
        <v>523</v>
      </c>
      <c r="F232" s="2" t="s">
        <v>534</v>
      </c>
      <c r="G232" s="2"/>
      <c r="H232" s="2"/>
      <c r="I232" s="2"/>
      <c r="J232" s="2" t="s">
        <v>539</v>
      </c>
      <c r="K232" s="2" t="s">
        <v>533</v>
      </c>
      <c r="L232" s="2"/>
      <c r="M232" s="2"/>
      <c r="N232" s="49">
        <v>25.7</v>
      </c>
      <c r="O232" s="3">
        <v>0.01</v>
      </c>
      <c r="P232" s="4">
        <v>-25.7</v>
      </c>
      <c r="Q232" s="4">
        <v>0</v>
      </c>
      <c r="R232" s="2">
        <f t="shared" si="26"/>
        <v>-25.7</v>
      </c>
      <c r="S232" s="9">
        <f t="shared" si="27"/>
        <v>-215.21722837218044</v>
      </c>
      <c r="T232" s="8">
        <f t="shared" si="28"/>
        <v>21306.505608845862</v>
      </c>
      <c r="U232">
        <f t="shared" si="32"/>
        <v>-25.7</v>
      </c>
      <c r="V232" s="19">
        <f>IF(T232="","",T232/MAX($T$4:T232)-1)</f>
        <v>-1.0000000000000009E-2</v>
      </c>
      <c r="W232">
        <f t="shared" si="31"/>
        <v>-215.21722837218044</v>
      </c>
      <c r="X232">
        <f t="shared" si="30"/>
        <v>0</v>
      </c>
      <c r="Y232">
        <f t="shared" si="29"/>
        <v>-215.21722837218044</v>
      </c>
      <c r="Z232" s="26"/>
      <c r="AA232" s="27"/>
      <c r="AB232" s="27"/>
      <c r="AC232" s="27"/>
      <c r="AD232" s="27"/>
      <c r="AE232" s="27"/>
      <c r="AF232" s="28"/>
      <c r="AG232" s="22"/>
      <c r="AH232" s="22"/>
      <c r="AI232" s="22"/>
      <c r="AJ232" s="22"/>
      <c r="AK232" s="22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25"/>
      <c r="BT232" s="25"/>
      <c r="BU232" s="25"/>
      <c r="BV232" s="25"/>
      <c r="BW232" s="25"/>
      <c r="BX232" s="25"/>
      <c r="BY232" s="25"/>
      <c r="BZ232" s="25"/>
    </row>
    <row r="233" spans="1:78" s="12" customFormat="1" ht="18" customHeight="1" x14ac:dyDescent="0.25">
      <c r="A233" s="14" t="s">
        <v>240</v>
      </c>
      <c r="B233" s="1">
        <v>42788</v>
      </c>
      <c r="C233" s="15">
        <v>0.66666666666666663</v>
      </c>
      <c r="D233" s="2" t="str">
        <f t="shared" si="25"/>
        <v>mercoledì</v>
      </c>
      <c r="E233" s="4" t="s">
        <v>529</v>
      </c>
      <c r="F233" s="2" t="s">
        <v>534</v>
      </c>
      <c r="G233" s="2"/>
      <c r="H233" s="2"/>
      <c r="I233" s="2"/>
      <c r="J233" s="2" t="s">
        <v>537</v>
      </c>
      <c r="K233" s="2" t="s">
        <v>533</v>
      </c>
      <c r="L233" s="2"/>
      <c r="M233" s="2"/>
      <c r="N233" s="49">
        <v>43.2</v>
      </c>
      <c r="O233" s="3">
        <v>0.01</v>
      </c>
      <c r="P233" s="4">
        <v>0</v>
      </c>
      <c r="Q233" s="4">
        <v>49.5</v>
      </c>
      <c r="R233" s="2">
        <f t="shared" si="26"/>
        <v>49.5</v>
      </c>
      <c r="S233" s="9">
        <f t="shared" si="27"/>
        <v>244.13704343469215</v>
      </c>
      <c r="T233" s="8">
        <f t="shared" si="28"/>
        <v>21550.642652280556</v>
      </c>
      <c r="U233">
        <f t="shared" si="32"/>
        <v>0</v>
      </c>
      <c r="V233" s="19">
        <f>IF(T233="","",T233/MAX($T$4:T233)-1)</f>
        <v>0</v>
      </c>
      <c r="W233">
        <f t="shared" si="31"/>
        <v>0</v>
      </c>
      <c r="X233">
        <f t="shared" si="30"/>
        <v>244.13704343469215</v>
      </c>
      <c r="Y233">
        <f t="shared" si="29"/>
        <v>0</v>
      </c>
      <c r="Z233" s="26"/>
      <c r="AA233" s="27"/>
      <c r="AB233" s="27"/>
      <c r="AC233" s="27"/>
      <c r="AD233" s="27"/>
      <c r="AE233" s="27"/>
      <c r="AF233" s="28"/>
      <c r="AG233" s="22"/>
      <c r="AH233" s="22"/>
      <c r="AI233" s="22"/>
      <c r="AJ233" s="22"/>
      <c r="AK233" s="22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25"/>
      <c r="BT233" s="25"/>
      <c r="BU233" s="25"/>
      <c r="BV233" s="25"/>
      <c r="BW233" s="25"/>
      <c r="BX233" s="25"/>
      <c r="BY233" s="25"/>
      <c r="BZ233" s="25"/>
    </row>
    <row r="234" spans="1:78" s="12" customFormat="1" ht="18" customHeight="1" x14ac:dyDescent="0.25">
      <c r="A234" s="14" t="s">
        <v>241</v>
      </c>
      <c r="B234" s="1">
        <v>42790</v>
      </c>
      <c r="C234" s="15">
        <v>0.625</v>
      </c>
      <c r="D234" s="2" t="str">
        <f t="shared" si="25"/>
        <v>venerdì</v>
      </c>
      <c r="E234" s="4" t="s">
        <v>523</v>
      </c>
      <c r="F234" s="2" t="s">
        <v>531</v>
      </c>
      <c r="G234" s="2"/>
      <c r="H234" s="2"/>
      <c r="I234" s="2"/>
      <c r="J234" s="2" t="s">
        <v>532</v>
      </c>
      <c r="K234" s="2" t="s">
        <v>533</v>
      </c>
      <c r="L234" s="2"/>
      <c r="M234" s="2"/>
      <c r="N234" s="49">
        <v>18.399999999999999</v>
      </c>
      <c r="O234" s="3">
        <v>5.0000000000000001E-3</v>
      </c>
      <c r="P234" s="4">
        <v>19.899999999999999</v>
      </c>
      <c r="Q234" s="4">
        <v>0</v>
      </c>
      <c r="R234" s="2">
        <f t="shared" si="26"/>
        <v>19.899999999999999</v>
      </c>
      <c r="S234" s="9">
        <f t="shared" si="27"/>
        <v>116.53744260336497</v>
      </c>
      <c r="T234" s="8">
        <f t="shared" si="28"/>
        <v>21667.180094883919</v>
      </c>
      <c r="U234">
        <f t="shared" si="32"/>
        <v>0</v>
      </c>
      <c r="V234" s="19">
        <f>IF(T234="","",T234/MAX($T$4:T234)-1)</f>
        <v>0</v>
      </c>
      <c r="W234">
        <f t="shared" si="31"/>
        <v>0</v>
      </c>
      <c r="X234">
        <f t="shared" si="30"/>
        <v>116.53744260336497</v>
      </c>
      <c r="Y234">
        <f t="shared" si="29"/>
        <v>0</v>
      </c>
      <c r="Z234" s="26"/>
      <c r="AA234" s="27"/>
      <c r="AB234" s="27"/>
      <c r="AC234" s="27"/>
      <c r="AD234" s="27"/>
      <c r="AE234" s="27"/>
      <c r="AF234" s="28"/>
      <c r="AG234" s="22"/>
      <c r="AH234" s="22"/>
      <c r="AI234" s="22"/>
      <c r="AJ234" s="22"/>
      <c r="AK234" s="22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25"/>
      <c r="BT234" s="25"/>
      <c r="BU234" s="25"/>
      <c r="BV234" s="25"/>
      <c r="BW234" s="25"/>
      <c r="BX234" s="25"/>
      <c r="BY234" s="25"/>
      <c r="BZ234" s="25"/>
    </row>
    <row r="235" spans="1:78" s="12" customFormat="1" ht="18" customHeight="1" x14ac:dyDescent="0.25">
      <c r="A235" s="14" t="s">
        <v>242</v>
      </c>
      <c r="B235" s="1">
        <v>42793</v>
      </c>
      <c r="C235" s="15">
        <v>0.875</v>
      </c>
      <c r="D235" s="2" t="str">
        <f t="shared" si="25"/>
        <v>lunedì</v>
      </c>
      <c r="E235" s="2" t="s">
        <v>523</v>
      </c>
      <c r="F235" s="2" t="s">
        <v>534</v>
      </c>
      <c r="G235" s="2"/>
      <c r="H235" s="2"/>
      <c r="I235" s="2"/>
      <c r="J235" s="2" t="s">
        <v>542</v>
      </c>
      <c r="K235" s="2" t="s">
        <v>533</v>
      </c>
      <c r="L235" s="2"/>
      <c r="M235" s="2"/>
      <c r="N235" s="48">
        <v>5</v>
      </c>
      <c r="O235" s="3">
        <v>0.01</v>
      </c>
      <c r="P235" s="2">
        <v>1</v>
      </c>
      <c r="Q235" s="2">
        <v>0</v>
      </c>
      <c r="R235" s="2">
        <f t="shared" si="26"/>
        <v>1</v>
      </c>
      <c r="S235" s="9">
        <f t="shared" si="27"/>
        <v>43.334360189767843</v>
      </c>
      <c r="T235" s="8">
        <f t="shared" si="28"/>
        <v>21710.514455073688</v>
      </c>
      <c r="U235">
        <f t="shared" si="32"/>
        <v>0</v>
      </c>
      <c r="V235" s="19">
        <f>IF(T235="","",T235/MAX($T$4:T235)-1)</f>
        <v>0</v>
      </c>
      <c r="W235">
        <f t="shared" si="31"/>
        <v>0</v>
      </c>
      <c r="X235">
        <f t="shared" si="30"/>
        <v>43.334360189767843</v>
      </c>
      <c r="Y235">
        <f t="shared" si="29"/>
        <v>0</v>
      </c>
      <c r="Z235" s="26"/>
      <c r="AA235" s="27"/>
      <c r="AB235" s="27"/>
      <c r="AC235" s="27"/>
      <c r="AD235" s="27"/>
      <c r="AE235" s="27"/>
      <c r="AF235" s="28"/>
      <c r="AG235" s="22"/>
      <c r="AH235" s="22"/>
      <c r="AI235" s="22"/>
      <c r="AJ235" s="22"/>
      <c r="AK235" s="22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25"/>
      <c r="BT235" s="25"/>
      <c r="BU235" s="25"/>
      <c r="BV235" s="25"/>
      <c r="BW235" s="25"/>
      <c r="BX235" s="25"/>
      <c r="BY235" s="25"/>
      <c r="BZ235" s="25"/>
    </row>
    <row r="236" spans="1:78" s="12" customFormat="1" ht="18" customHeight="1" x14ac:dyDescent="0.25">
      <c r="A236" s="14" t="s">
        <v>243</v>
      </c>
      <c r="B236" s="1">
        <v>42797</v>
      </c>
      <c r="C236" s="15">
        <v>0.58333333333333337</v>
      </c>
      <c r="D236" s="2" t="str">
        <f t="shared" si="25"/>
        <v>venerdì</v>
      </c>
      <c r="E236" s="4" t="s">
        <v>529</v>
      </c>
      <c r="F236" s="2" t="s">
        <v>534</v>
      </c>
      <c r="G236" s="2"/>
      <c r="H236" s="2"/>
      <c r="I236" s="2"/>
      <c r="J236" s="2" t="s">
        <v>532</v>
      </c>
      <c r="K236" s="2" t="s">
        <v>536</v>
      </c>
      <c r="L236" s="2"/>
      <c r="M236" s="2"/>
      <c r="N236" s="49">
        <v>15.1</v>
      </c>
      <c r="O236" s="3">
        <v>0.01</v>
      </c>
      <c r="P236" s="4">
        <v>19.2</v>
      </c>
      <c r="Q236" s="4">
        <v>0</v>
      </c>
      <c r="R236" s="2">
        <f t="shared" si="26"/>
        <v>19.2</v>
      </c>
      <c r="S236" s="9">
        <f t="shared" si="27"/>
        <v>276.05422353471181</v>
      </c>
      <c r="T236" s="8">
        <f t="shared" si="28"/>
        <v>21986.568678608401</v>
      </c>
      <c r="U236">
        <f t="shared" si="32"/>
        <v>0</v>
      </c>
      <c r="V236" s="19">
        <f>IF(T236="","",T236/MAX($T$4:T236)-1)</f>
        <v>0</v>
      </c>
      <c r="W236">
        <f t="shared" si="31"/>
        <v>0</v>
      </c>
      <c r="X236">
        <f t="shared" si="30"/>
        <v>276.05422353471181</v>
      </c>
      <c r="Y236">
        <f t="shared" si="29"/>
        <v>0</v>
      </c>
      <c r="Z236" s="26"/>
      <c r="AA236" s="27"/>
      <c r="AB236" s="27"/>
      <c r="AC236" s="27"/>
      <c r="AD236" s="27"/>
      <c r="AE236" s="27"/>
      <c r="AF236" s="28"/>
      <c r="AG236" s="22"/>
      <c r="AH236" s="22"/>
      <c r="AI236" s="22"/>
      <c r="AJ236" s="22"/>
      <c r="AK236" s="22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25"/>
      <c r="BT236" s="25"/>
      <c r="BU236" s="25"/>
      <c r="BV236" s="25"/>
      <c r="BW236" s="25"/>
      <c r="BX236" s="25"/>
      <c r="BY236" s="25"/>
      <c r="BZ236" s="25"/>
    </row>
    <row r="237" spans="1:78" s="12" customFormat="1" ht="18" customHeight="1" x14ac:dyDescent="0.25">
      <c r="A237" s="14" t="s">
        <v>244</v>
      </c>
      <c r="B237" s="1">
        <v>42797</v>
      </c>
      <c r="C237" s="15">
        <v>0.91666666666666663</v>
      </c>
      <c r="D237" s="2" t="str">
        <f t="shared" si="25"/>
        <v>venerdì</v>
      </c>
      <c r="E237" s="4" t="s">
        <v>523</v>
      </c>
      <c r="F237" s="2" t="s">
        <v>535</v>
      </c>
      <c r="G237" s="2"/>
      <c r="H237" s="2"/>
      <c r="I237" s="2"/>
      <c r="J237" s="2" t="s">
        <v>539</v>
      </c>
      <c r="K237" s="2" t="s">
        <v>533</v>
      </c>
      <c r="L237" s="2"/>
      <c r="M237" s="2"/>
      <c r="N237" s="49">
        <v>26.3</v>
      </c>
      <c r="O237" s="3">
        <v>5.0000000000000001E-3</v>
      </c>
      <c r="P237" s="4">
        <v>18</v>
      </c>
      <c r="Q237" s="4">
        <v>36.1</v>
      </c>
      <c r="R237" s="2">
        <f t="shared" si="26"/>
        <v>54.1</v>
      </c>
      <c r="S237" s="9">
        <f t="shared" si="27"/>
        <v>226.13562081990773</v>
      </c>
      <c r="T237" s="8">
        <f t="shared" si="28"/>
        <v>22212.704299428307</v>
      </c>
      <c r="U237">
        <f t="shared" si="32"/>
        <v>0</v>
      </c>
      <c r="V237" s="19">
        <f>IF(T237="","",T237/MAX($T$4:T237)-1)</f>
        <v>0</v>
      </c>
      <c r="W237">
        <f t="shared" si="31"/>
        <v>0</v>
      </c>
      <c r="X237">
        <f t="shared" si="30"/>
        <v>226.13562081990773</v>
      </c>
      <c r="Y237">
        <f t="shared" si="29"/>
        <v>0</v>
      </c>
      <c r="Z237" s="26"/>
      <c r="AA237" s="27"/>
      <c r="AB237" s="27"/>
      <c r="AC237" s="27"/>
      <c r="AD237" s="27"/>
      <c r="AE237" s="27"/>
      <c r="AF237" s="28"/>
      <c r="AG237" s="22"/>
      <c r="AH237" s="22"/>
      <c r="AI237" s="22"/>
      <c r="AJ237" s="22"/>
      <c r="AK237" s="22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25"/>
      <c r="BT237" s="25"/>
      <c r="BU237" s="25"/>
      <c r="BV237" s="25"/>
      <c r="BW237" s="25"/>
      <c r="BX237" s="25"/>
      <c r="BY237" s="25"/>
      <c r="BZ237" s="25"/>
    </row>
    <row r="238" spans="1:78" s="12" customFormat="1" ht="18" customHeight="1" x14ac:dyDescent="0.25">
      <c r="A238" s="14" t="s">
        <v>245</v>
      </c>
      <c r="B238" s="1">
        <v>42800</v>
      </c>
      <c r="C238" s="15">
        <v>0.75</v>
      </c>
      <c r="D238" s="2" t="str">
        <f t="shared" si="25"/>
        <v>lunedì</v>
      </c>
      <c r="E238" s="4" t="s">
        <v>523</v>
      </c>
      <c r="F238" s="2" t="s">
        <v>531</v>
      </c>
      <c r="G238" s="2"/>
      <c r="H238" s="2"/>
      <c r="I238" s="2"/>
      <c r="J238" s="2" t="s">
        <v>532</v>
      </c>
      <c r="K238" s="2" t="s">
        <v>536</v>
      </c>
      <c r="L238" s="2"/>
      <c r="M238" s="2"/>
      <c r="N238" s="49">
        <v>9.4</v>
      </c>
      <c r="O238" s="3">
        <v>5.0000000000000001E-3</v>
      </c>
      <c r="P238" s="4">
        <v>12.9</v>
      </c>
      <c r="Q238" s="4">
        <v>21.2</v>
      </c>
      <c r="R238" s="2">
        <f t="shared" si="26"/>
        <v>34.1</v>
      </c>
      <c r="S238" s="9">
        <f t="shared" si="27"/>
        <v>402.9006471332475</v>
      </c>
      <c r="T238" s="8">
        <f t="shared" si="28"/>
        <v>22615.604946561554</v>
      </c>
      <c r="U238">
        <f t="shared" si="32"/>
        <v>0</v>
      </c>
      <c r="V238" s="19">
        <f>IF(T238="","",T238/MAX($T$4:T238)-1)</f>
        <v>0</v>
      </c>
      <c r="W238">
        <f t="shared" si="31"/>
        <v>0</v>
      </c>
      <c r="X238">
        <f t="shared" si="30"/>
        <v>402.9006471332475</v>
      </c>
      <c r="Y238">
        <f t="shared" si="29"/>
        <v>0</v>
      </c>
      <c r="Z238" s="26"/>
      <c r="AA238" s="27"/>
      <c r="AB238" s="27"/>
      <c r="AC238" s="27"/>
      <c r="AD238" s="27"/>
      <c r="AE238" s="27"/>
      <c r="AF238" s="28"/>
      <c r="AG238" s="22"/>
      <c r="AH238" s="22"/>
      <c r="AI238" s="22"/>
      <c r="AJ238" s="22"/>
      <c r="AK238" s="22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25"/>
      <c r="BT238" s="25"/>
      <c r="BU238" s="25"/>
      <c r="BV238" s="25"/>
      <c r="BW238" s="25"/>
      <c r="BX238" s="25"/>
      <c r="BY238" s="25"/>
      <c r="BZ238" s="25"/>
    </row>
    <row r="239" spans="1:78" s="12" customFormat="1" ht="18" customHeight="1" x14ac:dyDescent="0.25">
      <c r="A239" s="14" t="s">
        <v>246</v>
      </c>
      <c r="B239" s="1">
        <v>42801</v>
      </c>
      <c r="C239" s="15">
        <v>0.375</v>
      </c>
      <c r="D239" s="2" t="str">
        <f t="shared" si="25"/>
        <v>martedì</v>
      </c>
      <c r="E239" s="4" t="s">
        <v>523</v>
      </c>
      <c r="F239" s="2" t="s">
        <v>531</v>
      </c>
      <c r="G239" s="2"/>
      <c r="H239" s="2"/>
      <c r="I239" s="2"/>
      <c r="J239" s="2" t="s">
        <v>538</v>
      </c>
      <c r="K239" s="2" t="s">
        <v>533</v>
      </c>
      <c r="L239" s="2"/>
      <c r="M239" s="2"/>
      <c r="N239" s="49">
        <v>48</v>
      </c>
      <c r="O239" s="3">
        <v>5.0000000000000001E-3</v>
      </c>
      <c r="P239" s="4">
        <v>-48</v>
      </c>
      <c r="Q239" s="4">
        <v>-48</v>
      </c>
      <c r="R239" s="2">
        <f t="shared" si="26"/>
        <v>-96</v>
      </c>
      <c r="S239" s="9">
        <f t="shared" si="27"/>
        <v>-226.15604946561558</v>
      </c>
      <c r="T239" s="8">
        <f t="shared" si="28"/>
        <v>22389.448897095939</v>
      </c>
      <c r="U239">
        <f t="shared" si="32"/>
        <v>-96</v>
      </c>
      <c r="V239" s="19">
        <f>IF(T239="","",T239/MAX($T$4:T239)-1)</f>
        <v>-1.0000000000000009E-2</v>
      </c>
      <c r="W239">
        <f t="shared" si="31"/>
        <v>-226.15604946561558</v>
      </c>
      <c r="X239">
        <f t="shared" si="30"/>
        <v>0</v>
      </c>
      <c r="Y239">
        <f t="shared" si="29"/>
        <v>-226.15604946561558</v>
      </c>
      <c r="Z239" s="26"/>
      <c r="AA239" s="27"/>
      <c r="AB239" s="27"/>
      <c r="AC239" s="27"/>
      <c r="AD239" s="27"/>
      <c r="AE239" s="27"/>
      <c r="AF239" s="28"/>
      <c r="AG239" s="22"/>
      <c r="AH239" s="22"/>
      <c r="AI239" s="22"/>
      <c r="AJ239" s="22"/>
      <c r="AK239" s="22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25"/>
      <c r="BT239" s="25"/>
      <c r="BU239" s="25"/>
      <c r="BV239" s="25"/>
      <c r="BW239" s="25"/>
      <c r="BX239" s="25"/>
      <c r="BY239" s="25"/>
      <c r="BZ239" s="25"/>
    </row>
    <row r="240" spans="1:78" s="12" customFormat="1" ht="18" customHeight="1" x14ac:dyDescent="0.25">
      <c r="A240" s="14" t="s">
        <v>247</v>
      </c>
      <c r="B240" s="1">
        <v>42802</v>
      </c>
      <c r="C240" s="15">
        <v>0.58333333333333337</v>
      </c>
      <c r="D240" s="2" t="str">
        <f t="shared" si="25"/>
        <v>mercoledì</v>
      </c>
      <c r="E240" s="4" t="s">
        <v>529</v>
      </c>
      <c r="F240" s="2" t="s">
        <v>534</v>
      </c>
      <c r="G240" s="2"/>
      <c r="H240" s="2"/>
      <c r="I240" s="2"/>
      <c r="J240" s="2" t="s">
        <v>538</v>
      </c>
      <c r="K240" s="2" t="s">
        <v>536</v>
      </c>
      <c r="L240" s="2"/>
      <c r="M240" s="2"/>
      <c r="N240" s="49">
        <v>36.5</v>
      </c>
      <c r="O240" s="3">
        <v>0.01</v>
      </c>
      <c r="P240" s="4">
        <v>-36.5</v>
      </c>
      <c r="Q240" s="4">
        <v>0</v>
      </c>
      <c r="R240" s="2">
        <f t="shared" si="26"/>
        <v>-36.5</v>
      </c>
      <c r="S240" s="9">
        <f t="shared" si="27"/>
        <v>-223.8944889709594</v>
      </c>
      <c r="T240" s="8">
        <f t="shared" si="28"/>
        <v>22165.554408124979</v>
      </c>
      <c r="U240">
        <f t="shared" si="32"/>
        <v>-132.5</v>
      </c>
      <c r="V240" s="19">
        <f>IF(T240="","",T240/MAX($T$4:T240)-1)</f>
        <v>-1.9900000000000029E-2</v>
      </c>
      <c r="W240">
        <f t="shared" si="31"/>
        <v>-450.05053843657498</v>
      </c>
      <c r="X240">
        <f t="shared" si="30"/>
        <v>0</v>
      </c>
      <c r="Y240">
        <f t="shared" si="29"/>
        <v>-223.8944889709594</v>
      </c>
      <c r="Z240" s="26"/>
      <c r="AA240" s="27"/>
      <c r="AB240" s="27"/>
      <c r="AC240" s="27"/>
      <c r="AD240" s="27"/>
      <c r="AE240" s="27"/>
      <c r="AF240" s="28"/>
      <c r="AG240" s="22"/>
      <c r="AH240" s="22"/>
      <c r="AI240" s="22"/>
      <c r="AJ240" s="22"/>
      <c r="AK240" s="22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25"/>
      <c r="BT240" s="25"/>
      <c r="BU240" s="25"/>
      <c r="BV240" s="25"/>
      <c r="BW240" s="25"/>
      <c r="BX240" s="25"/>
      <c r="BY240" s="25"/>
      <c r="BZ240" s="25"/>
    </row>
    <row r="241" spans="1:78" s="12" customFormat="1" ht="18" customHeight="1" x14ac:dyDescent="0.25">
      <c r="A241" s="14" t="s">
        <v>248</v>
      </c>
      <c r="B241" s="1">
        <v>42802</v>
      </c>
      <c r="C241" s="15">
        <v>0.375</v>
      </c>
      <c r="D241" s="2" t="str">
        <f t="shared" si="25"/>
        <v>mercoledì</v>
      </c>
      <c r="E241" s="4" t="s">
        <v>523</v>
      </c>
      <c r="F241" s="2" t="s">
        <v>534</v>
      </c>
      <c r="G241" s="2"/>
      <c r="H241" s="2"/>
      <c r="I241" s="2"/>
      <c r="J241" s="2" t="s">
        <v>532</v>
      </c>
      <c r="K241" s="2" t="s">
        <v>533</v>
      </c>
      <c r="L241" s="2"/>
      <c r="M241" s="2"/>
      <c r="N241" s="49">
        <v>27.9</v>
      </c>
      <c r="O241" s="3">
        <v>0.01</v>
      </c>
      <c r="P241" s="4">
        <v>-27.9</v>
      </c>
      <c r="Q241" s="4">
        <v>0</v>
      </c>
      <c r="R241" s="2">
        <f t="shared" si="26"/>
        <v>-27.9</v>
      </c>
      <c r="S241" s="9">
        <f t="shared" si="27"/>
        <v>-221.65554408124979</v>
      </c>
      <c r="T241" s="8">
        <f t="shared" si="28"/>
        <v>21943.898864043731</v>
      </c>
      <c r="U241">
        <f t="shared" si="32"/>
        <v>-160.4</v>
      </c>
      <c r="V241" s="19">
        <f>IF(T241="","",T241/MAX($T$4:T241)-1)</f>
        <v>-2.9700999999999977E-2</v>
      </c>
      <c r="W241">
        <f t="shared" si="31"/>
        <v>-671.70608251782483</v>
      </c>
      <c r="X241">
        <f t="shared" si="30"/>
        <v>0</v>
      </c>
      <c r="Y241">
        <f t="shared" si="29"/>
        <v>-221.65554408124979</v>
      </c>
      <c r="Z241" s="26"/>
      <c r="AA241" s="27"/>
      <c r="AB241" s="27"/>
      <c r="AC241" s="27"/>
      <c r="AD241" s="27"/>
      <c r="AE241" s="27"/>
      <c r="AF241" s="28"/>
      <c r="AG241" s="22"/>
      <c r="AH241" s="22"/>
      <c r="AI241" s="22"/>
      <c r="AJ241" s="22"/>
      <c r="AK241" s="22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25"/>
      <c r="BT241" s="25"/>
      <c r="BU241" s="25"/>
      <c r="BV241" s="25"/>
      <c r="BW241" s="25"/>
      <c r="BX241" s="25"/>
      <c r="BY241" s="25"/>
      <c r="BZ241" s="25"/>
    </row>
    <row r="242" spans="1:78" s="12" customFormat="1" ht="18" customHeight="1" x14ac:dyDescent="0.25">
      <c r="A242" s="14" t="s">
        <v>249</v>
      </c>
      <c r="B242" s="1">
        <v>42804</v>
      </c>
      <c r="C242" s="15">
        <v>0.25</v>
      </c>
      <c r="D242" s="2" t="str">
        <f t="shared" si="25"/>
        <v>venerdì</v>
      </c>
      <c r="E242" s="4" t="s">
        <v>529</v>
      </c>
      <c r="F242" s="2" t="s">
        <v>531</v>
      </c>
      <c r="G242" s="2"/>
      <c r="H242" s="2"/>
      <c r="I242" s="2"/>
      <c r="J242" s="2" t="s">
        <v>538</v>
      </c>
      <c r="K242" s="2" t="s">
        <v>533</v>
      </c>
      <c r="L242" s="2"/>
      <c r="M242" s="2"/>
      <c r="N242" s="49">
        <v>53.3</v>
      </c>
      <c r="O242" s="3">
        <v>5.0000000000000001E-3</v>
      </c>
      <c r="P242" s="4">
        <v>53.3</v>
      </c>
      <c r="Q242" s="4">
        <v>0</v>
      </c>
      <c r="R242" s="2">
        <f t="shared" si="26"/>
        <v>53.3</v>
      </c>
      <c r="S242" s="9">
        <f t="shared" si="27"/>
        <v>109.71949432021866</v>
      </c>
      <c r="T242" s="8">
        <f t="shared" si="28"/>
        <v>22053.61835836395</v>
      </c>
      <c r="U242">
        <f t="shared" si="32"/>
        <v>0</v>
      </c>
      <c r="V242" s="19">
        <f>IF(T242="","",T242/MAX($T$4:T242)-1)</f>
        <v>-2.4849504999999938E-2</v>
      </c>
      <c r="W242">
        <f t="shared" si="31"/>
        <v>0</v>
      </c>
      <c r="X242">
        <f t="shared" si="30"/>
        <v>109.71949432021866</v>
      </c>
      <c r="Y242">
        <f t="shared" si="29"/>
        <v>0</v>
      </c>
      <c r="Z242" s="26"/>
      <c r="AA242" s="27"/>
      <c r="AB242" s="27"/>
      <c r="AC242" s="27"/>
      <c r="AD242" s="27"/>
      <c r="AE242" s="27"/>
      <c r="AF242" s="28"/>
      <c r="AG242" s="22"/>
      <c r="AH242" s="22"/>
      <c r="AI242" s="22"/>
      <c r="AJ242" s="22"/>
      <c r="AK242" s="22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25"/>
      <c r="BT242" s="25"/>
      <c r="BU242" s="25"/>
      <c r="BV242" s="25"/>
      <c r="BW242" s="25"/>
      <c r="BX242" s="25"/>
      <c r="BY242" s="25"/>
      <c r="BZ242" s="25"/>
    </row>
    <row r="243" spans="1:78" s="12" customFormat="1" ht="18" customHeight="1" x14ac:dyDescent="0.25">
      <c r="A243" s="14" t="s">
        <v>257</v>
      </c>
      <c r="B243" s="1">
        <v>42807</v>
      </c>
      <c r="C243" s="15">
        <v>0.25</v>
      </c>
      <c r="D243" s="2" t="str">
        <f t="shared" si="25"/>
        <v>lunedì</v>
      </c>
      <c r="E243" s="2" t="s">
        <v>529</v>
      </c>
      <c r="F243" s="2" t="s">
        <v>522</v>
      </c>
      <c r="G243" s="2"/>
      <c r="H243" s="2"/>
      <c r="I243" s="2"/>
      <c r="J243" s="2" t="s">
        <v>541</v>
      </c>
      <c r="K243" s="2" t="s">
        <v>521</v>
      </c>
      <c r="L243" s="2"/>
      <c r="M243" s="2"/>
      <c r="N243" s="48">
        <v>75</v>
      </c>
      <c r="O243" s="3">
        <v>0.01</v>
      </c>
      <c r="P243" s="2">
        <v>-75</v>
      </c>
      <c r="Q243" s="2">
        <v>0</v>
      </c>
      <c r="R243" s="2">
        <f t="shared" si="26"/>
        <v>-75</v>
      </c>
      <c r="S243" s="9">
        <f t="shared" si="27"/>
        <v>-220.53618358363951</v>
      </c>
      <c r="T243" s="8">
        <f t="shared" si="28"/>
        <v>21833.082174780309</v>
      </c>
      <c r="U243">
        <f t="shared" si="32"/>
        <v>-75</v>
      </c>
      <c r="V243" s="19">
        <f>IF(T243="","",T243/MAX($T$4:T243)-1)</f>
        <v>-3.4601009949999928E-2</v>
      </c>
      <c r="W243">
        <f t="shared" si="31"/>
        <v>-220.53618358363951</v>
      </c>
      <c r="X243">
        <f t="shared" si="30"/>
        <v>0</v>
      </c>
      <c r="Y243">
        <f t="shared" si="29"/>
        <v>-220.53618358363951</v>
      </c>
      <c r="Z243" s="26"/>
      <c r="AA243" s="27"/>
      <c r="AB243" s="27"/>
      <c r="AC243" s="27"/>
      <c r="AD243" s="27"/>
      <c r="AE243" s="27"/>
      <c r="AF243" s="28"/>
      <c r="AG243" s="22"/>
      <c r="AH243" s="22"/>
      <c r="AI243" s="22"/>
      <c r="AJ243" s="22"/>
      <c r="AK243" s="22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25"/>
      <c r="BT243" s="25"/>
      <c r="BU243" s="25"/>
      <c r="BV243" s="25"/>
      <c r="BW243" s="25"/>
      <c r="BX243" s="25"/>
      <c r="BY243" s="25"/>
      <c r="BZ243" s="25"/>
    </row>
    <row r="244" spans="1:78" s="12" customFormat="1" ht="18" customHeight="1" x14ac:dyDescent="0.25">
      <c r="A244" s="14" t="s">
        <v>250</v>
      </c>
      <c r="B244" s="1">
        <v>42808</v>
      </c>
      <c r="C244" s="15">
        <v>0.83333333333333337</v>
      </c>
      <c r="D244" s="2" t="str">
        <f t="shared" si="25"/>
        <v>martedì</v>
      </c>
      <c r="E244" s="2" t="s">
        <v>523</v>
      </c>
      <c r="F244" s="2" t="s">
        <v>535</v>
      </c>
      <c r="G244" s="2"/>
      <c r="H244" s="2"/>
      <c r="I244" s="2"/>
      <c r="J244" s="2" t="s">
        <v>542</v>
      </c>
      <c r="K244" s="2" t="s">
        <v>533</v>
      </c>
      <c r="L244" s="2"/>
      <c r="M244" s="2"/>
      <c r="N244" s="48">
        <v>4.7</v>
      </c>
      <c r="O244" s="3">
        <v>5.0000000000000001E-3</v>
      </c>
      <c r="P244" s="2">
        <v>5</v>
      </c>
      <c r="Q244" s="2">
        <v>0</v>
      </c>
      <c r="R244" s="2">
        <f t="shared" si="26"/>
        <v>5</v>
      </c>
      <c r="S244" s="9">
        <f t="shared" si="27"/>
        <v>116.13341582329952</v>
      </c>
      <c r="T244" s="8">
        <f t="shared" si="28"/>
        <v>21949.21559060361</v>
      </c>
      <c r="U244">
        <f t="shared" si="32"/>
        <v>0</v>
      </c>
      <c r="V244" s="19">
        <f>IF(T244="","",T244/MAX($T$4:T244)-1)</f>
        <v>-2.9465908939095731E-2</v>
      </c>
      <c r="W244">
        <f t="shared" si="31"/>
        <v>0</v>
      </c>
      <c r="X244">
        <f t="shared" si="30"/>
        <v>116.13341582329952</v>
      </c>
      <c r="Y244">
        <f t="shared" si="29"/>
        <v>0</v>
      </c>
      <c r="Z244" s="26"/>
      <c r="AA244" s="27"/>
      <c r="AB244" s="27"/>
      <c r="AC244" s="27"/>
      <c r="AD244" s="27"/>
      <c r="AE244" s="27"/>
      <c r="AF244" s="28"/>
      <c r="AG244" s="22"/>
      <c r="AH244" s="22"/>
      <c r="AI244" s="22"/>
      <c r="AJ244" s="22"/>
      <c r="AK244" s="22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25"/>
      <c r="BT244" s="25"/>
      <c r="BU244" s="25"/>
      <c r="BV244" s="25"/>
      <c r="BW244" s="25"/>
      <c r="BX244" s="25"/>
      <c r="BY244" s="25"/>
      <c r="BZ244" s="25"/>
    </row>
    <row r="245" spans="1:78" s="12" customFormat="1" ht="18" customHeight="1" x14ac:dyDescent="0.25">
      <c r="A245" s="14" t="s">
        <v>251</v>
      </c>
      <c r="B245" s="1">
        <v>42809</v>
      </c>
      <c r="C245" s="15">
        <v>0.79166666666666663</v>
      </c>
      <c r="D245" s="2" t="str">
        <f t="shared" si="25"/>
        <v>mercoledì</v>
      </c>
      <c r="E245" s="2" t="s">
        <v>529</v>
      </c>
      <c r="F245" s="2" t="s">
        <v>535</v>
      </c>
      <c r="G245" s="2"/>
      <c r="H245" s="2"/>
      <c r="I245" s="2"/>
      <c r="J245" s="2" t="s">
        <v>542</v>
      </c>
      <c r="K245" s="2" t="s">
        <v>533</v>
      </c>
      <c r="L245" s="2"/>
      <c r="M245" s="2"/>
      <c r="N245" s="48">
        <v>6.1</v>
      </c>
      <c r="O245" s="3">
        <v>5.0000000000000001E-3</v>
      </c>
      <c r="P245" s="2">
        <v>-6.1</v>
      </c>
      <c r="Q245" s="2">
        <v>-6.1</v>
      </c>
      <c r="R245" s="2">
        <f t="shared" si="26"/>
        <v>-12.2</v>
      </c>
      <c r="S245" s="9">
        <f t="shared" si="27"/>
        <v>-219.49215590603609</v>
      </c>
      <c r="T245" s="8">
        <f t="shared" si="28"/>
        <v>21729.723434697575</v>
      </c>
      <c r="U245">
        <f t="shared" si="32"/>
        <v>-12.2</v>
      </c>
      <c r="V245" s="19">
        <f>IF(T245="","",T245/MAX($T$4:T245)-1)</f>
        <v>-3.9171249849704659E-2</v>
      </c>
      <c r="W245">
        <f t="shared" si="31"/>
        <v>-219.49215590603609</v>
      </c>
      <c r="X245">
        <f t="shared" si="30"/>
        <v>0</v>
      </c>
      <c r="Y245">
        <f t="shared" si="29"/>
        <v>-219.49215590603609</v>
      </c>
      <c r="Z245" s="26"/>
      <c r="AA245" s="27"/>
      <c r="AB245" s="27"/>
      <c r="AC245" s="27"/>
      <c r="AD245" s="27"/>
      <c r="AE245" s="27"/>
      <c r="AF245" s="28"/>
      <c r="AG245" s="22"/>
      <c r="AH245" s="22"/>
      <c r="AI245" s="22"/>
      <c r="AJ245" s="22"/>
      <c r="AK245" s="22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25"/>
      <c r="BT245" s="25"/>
      <c r="BU245" s="25"/>
      <c r="BV245" s="25"/>
      <c r="BW245" s="25"/>
      <c r="BX245" s="25"/>
      <c r="BY245" s="25"/>
      <c r="BZ245" s="25"/>
    </row>
    <row r="246" spans="1:78" s="12" customFormat="1" ht="18" customHeight="1" x14ac:dyDescent="0.25">
      <c r="A246" s="14" t="s">
        <v>252</v>
      </c>
      <c r="B246" s="1">
        <v>42810</v>
      </c>
      <c r="C246" s="15">
        <v>0.54166666666666663</v>
      </c>
      <c r="D246" s="2" t="str">
        <f t="shared" si="25"/>
        <v>giovedì</v>
      </c>
      <c r="E246" s="4" t="s">
        <v>529</v>
      </c>
      <c r="F246" s="2" t="s">
        <v>534</v>
      </c>
      <c r="G246" s="2"/>
      <c r="H246" s="2"/>
      <c r="I246" s="2"/>
      <c r="J246" s="2" t="s">
        <v>538</v>
      </c>
      <c r="K246" s="2" t="s">
        <v>533</v>
      </c>
      <c r="L246" s="2"/>
      <c r="M246" s="2"/>
      <c r="N246" s="49">
        <v>56.1</v>
      </c>
      <c r="O246" s="3">
        <v>0.01</v>
      </c>
      <c r="P246" s="4">
        <v>-56.1</v>
      </c>
      <c r="Q246" s="4">
        <v>0</v>
      </c>
      <c r="R246" s="2">
        <f t="shared" si="26"/>
        <v>-56.1</v>
      </c>
      <c r="S246" s="9">
        <f t="shared" si="27"/>
        <v>-217.29723434697576</v>
      </c>
      <c r="T246" s="8">
        <f t="shared" si="28"/>
        <v>21512.426200350597</v>
      </c>
      <c r="U246">
        <f t="shared" si="32"/>
        <v>-68.3</v>
      </c>
      <c r="V246" s="19">
        <f>IF(T246="","",T246/MAX($T$4:T246)-1)</f>
        <v>-4.8779537351207658E-2</v>
      </c>
      <c r="W246">
        <f t="shared" si="31"/>
        <v>-436.78939025301185</v>
      </c>
      <c r="X246">
        <f t="shared" si="30"/>
        <v>0</v>
      </c>
      <c r="Y246">
        <f t="shared" si="29"/>
        <v>-217.29723434697576</v>
      </c>
      <c r="Z246" s="26"/>
      <c r="AA246" s="27"/>
      <c r="AB246" s="27"/>
      <c r="AC246" s="27"/>
      <c r="AD246" s="27"/>
      <c r="AE246" s="27"/>
      <c r="AF246" s="28"/>
      <c r="AG246" s="22"/>
      <c r="AH246" s="22"/>
      <c r="AI246" s="22"/>
      <c r="AJ246" s="22"/>
      <c r="AK246" s="22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25"/>
      <c r="BT246" s="25"/>
      <c r="BU246" s="25"/>
      <c r="BV246" s="25"/>
      <c r="BW246" s="25"/>
      <c r="BX246" s="25"/>
      <c r="BY246" s="25"/>
      <c r="BZ246" s="25"/>
    </row>
    <row r="247" spans="1:78" s="12" customFormat="1" ht="18" customHeight="1" x14ac:dyDescent="0.25">
      <c r="A247" s="14" t="s">
        <v>253</v>
      </c>
      <c r="B247" s="1">
        <v>42811</v>
      </c>
      <c r="C247" s="15">
        <v>0.625</v>
      </c>
      <c r="D247" s="2" t="str">
        <f t="shared" si="25"/>
        <v>venerdì</v>
      </c>
      <c r="E247" s="4" t="s">
        <v>529</v>
      </c>
      <c r="F247" s="2" t="s">
        <v>531</v>
      </c>
      <c r="G247" s="2"/>
      <c r="H247" s="2"/>
      <c r="I247" s="2"/>
      <c r="J247" s="2" t="s">
        <v>532</v>
      </c>
      <c r="K247" s="2" t="s">
        <v>533</v>
      </c>
      <c r="L247" s="2"/>
      <c r="M247" s="2"/>
      <c r="N247" s="49">
        <v>13</v>
      </c>
      <c r="O247" s="3">
        <v>5.0000000000000001E-3</v>
      </c>
      <c r="P247" s="4">
        <v>14.6</v>
      </c>
      <c r="Q247" s="4">
        <v>0</v>
      </c>
      <c r="R247" s="2">
        <f t="shared" si="26"/>
        <v>14.6</v>
      </c>
      <c r="S247" s="9">
        <f t="shared" si="27"/>
        <v>120.80054712504565</v>
      </c>
      <c r="T247" s="8">
        <f t="shared" si="28"/>
        <v>21633.226747475645</v>
      </c>
      <c r="U247">
        <f t="shared" si="32"/>
        <v>0</v>
      </c>
      <c r="V247" s="19">
        <f>IF(T247="","",T247/MAX($T$4:T247)-1)</f>
        <v>-4.3438068599410573E-2</v>
      </c>
      <c r="W247">
        <f t="shared" si="31"/>
        <v>0</v>
      </c>
      <c r="X247">
        <f t="shared" si="30"/>
        <v>120.80054712504565</v>
      </c>
      <c r="Y247">
        <f t="shared" si="29"/>
        <v>0</v>
      </c>
      <c r="Z247" s="26"/>
      <c r="AA247" s="27"/>
      <c r="AB247" s="27"/>
      <c r="AC247" s="27"/>
      <c r="AD247" s="27"/>
      <c r="AE247" s="27"/>
      <c r="AF247" s="28"/>
      <c r="AG247" s="22"/>
      <c r="AH247" s="22"/>
      <c r="AI247" s="22"/>
      <c r="AJ247" s="22"/>
      <c r="AK247" s="22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25"/>
      <c r="BT247" s="25"/>
      <c r="BU247" s="25"/>
      <c r="BV247" s="25"/>
      <c r="BW247" s="25"/>
      <c r="BX247" s="25"/>
      <c r="BY247" s="25"/>
      <c r="BZ247" s="25"/>
    </row>
    <row r="248" spans="1:78" s="12" customFormat="1" ht="18" customHeight="1" x14ac:dyDescent="0.25">
      <c r="A248" s="14" t="s">
        <v>254</v>
      </c>
      <c r="B248" s="1">
        <v>42815</v>
      </c>
      <c r="C248" s="15">
        <v>0</v>
      </c>
      <c r="D248" s="2" t="str">
        <f t="shared" si="25"/>
        <v>martedì</v>
      </c>
      <c r="E248" s="4" t="s">
        <v>529</v>
      </c>
      <c r="F248" s="2" t="s">
        <v>535</v>
      </c>
      <c r="G248" s="2"/>
      <c r="H248" s="2"/>
      <c r="I248" s="2"/>
      <c r="J248" s="2" t="s">
        <v>539</v>
      </c>
      <c r="K248" s="2" t="s">
        <v>533</v>
      </c>
      <c r="L248" s="2"/>
      <c r="M248" s="2"/>
      <c r="N248" s="49">
        <v>16.399999999999999</v>
      </c>
      <c r="O248" s="3">
        <v>5.0000000000000001E-3</v>
      </c>
      <c r="P248" s="4">
        <v>19.399999999999999</v>
      </c>
      <c r="Q248" s="4">
        <v>33</v>
      </c>
      <c r="R248" s="2">
        <f t="shared" si="26"/>
        <v>52.4</v>
      </c>
      <c r="S248" s="9">
        <f t="shared" si="27"/>
        <v>345.60398828284264</v>
      </c>
      <c r="T248" s="8">
        <f t="shared" si="28"/>
        <v>21978.830735758485</v>
      </c>
      <c r="U248">
        <f t="shared" si="32"/>
        <v>0</v>
      </c>
      <c r="V248" s="19">
        <f>IF(T248="","",T248/MAX($T$4:T248)-1)</f>
        <v>-2.8156408475815908E-2</v>
      </c>
      <c r="W248">
        <f t="shared" si="31"/>
        <v>0</v>
      </c>
      <c r="X248">
        <f t="shared" si="30"/>
        <v>345.60398828284264</v>
      </c>
      <c r="Y248">
        <f t="shared" si="29"/>
        <v>0</v>
      </c>
      <c r="Z248" s="26"/>
      <c r="AA248" s="27"/>
      <c r="AB248" s="27"/>
      <c r="AC248" s="27"/>
      <c r="AD248" s="27"/>
      <c r="AE248" s="27"/>
      <c r="AF248" s="28"/>
      <c r="AG248" s="22"/>
      <c r="AH248" s="22"/>
      <c r="AI248" s="22"/>
      <c r="AJ248" s="22"/>
      <c r="AK248" s="22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25"/>
      <c r="BT248" s="25"/>
      <c r="BU248" s="25"/>
      <c r="BV248" s="25"/>
      <c r="BW248" s="25"/>
      <c r="BX248" s="25"/>
      <c r="BY248" s="25"/>
      <c r="BZ248" s="25"/>
    </row>
    <row r="249" spans="1:78" s="12" customFormat="1" ht="18" customHeight="1" x14ac:dyDescent="0.25">
      <c r="A249" s="14" t="s">
        <v>255</v>
      </c>
      <c r="B249" s="1">
        <v>42821</v>
      </c>
      <c r="C249" s="15">
        <v>0.54166666666666663</v>
      </c>
      <c r="D249" s="2" t="str">
        <f t="shared" si="25"/>
        <v>lunedì</v>
      </c>
      <c r="E249" s="4" t="s">
        <v>529</v>
      </c>
      <c r="F249" s="2" t="s">
        <v>531</v>
      </c>
      <c r="G249" s="2"/>
      <c r="H249" s="2"/>
      <c r="I249" s="2"/>
      <c r="J249" s="2" t="s">
        <v>532</v>
      </c>
      <c r="K249" s="2" t="s">
        <v>536</v>
      </c>
      <c r="L249" s="2"/>
      <c r="M249" s="2"/>
      <c r="N249" s="49">
        <v>10.4</v>
      </c>
      <c r="O249" s="3">
        <v>5.0000000000000001E-3</v>
      </c>
      <c r="P249" s="4">
        <v>15.6</v>
      </c>
      <c r="Q249" s="4">
        <v>26.1</v>
      </c>
      <c r="R249" s="2">
        <f t="shared" si="26"/>
        <v>41.7</v>
      </c>
      <c r="S249" s="9">
        <f t="shared" si="27"/>
        <v>440.63328926977351</v>
      </c>
      <c r="T249" s="8">
        <f t="shared" si="28"/>
        <v>22419.464025028257</v>
      </c>
      <c r="U249">
        <f t="shared" si="32"/>
        <v>0</v>
      </c>
      <c r="V249" s="19">
        <f>IF(T249="","",T249/MAX($T$4:T249)-1)</f>
        <v>-8.6728133957397757E-3</v>
      </c>
      <c r="W249">
        <f t="shared" si="31"/>
        <v>0</v>
      </c>
      <c r="X249">
        <f t="shared" si="30"/>
        <v>440.63328926977351</v>
      </c>
      <c r="Y249">
        <f t="shared" si="29"/>
        <v>0</v>
      </c>
      <c r="Z249" s="26"/>
      <c r="AA249" s="27"/>
      <c r="AB249" s="27"/>
      <c r="AC249" s="27"/>
      <c r="AD249" s="27"/>
      <c r="AE249" s="27"/>
      <c r="AF249" s="28"/>
      <c r="AG249" s="22"/>
      <c r="AH249" s="22"/>
      <c r="AI249" s="22"/>
      <c r="AJ249" s="22"/>
      <c r="AK249" s="22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25"/>
      <c r="BT249" s="25"/>
      <c r="BU249" s="25"/>
      <c r="BV249" s="25"/>
      <c r="BW249" s="25"/>
      <c r="BX249" s="25"/>
      <c r="BY249" s="25"/>
      <c r="BZ249" s="25"/>
    </row>
    <row r="250" spans="1:78" s="12" customFormat="1" ht="18" customHeight="1" x14ac:dyDescent="0.25">
      <c r="A250" s="14" t="s">
        <v>256</v>
      </c>
      <c r="B250" s="1">
        <v>42824</v>
      </c>
      <c r="C250" s="15">
        <v>0.625</v>
      </c>
      <c r="D250" s="2" t="str">
        <f t="shared" si="25"/>
        <v>giovedì</v>
      </c>
      <c r="E250" s="4" t="s">
        <v>529</v>
      </c>
      <c r="F250" s="2" t="s">
        <v>535</v>
      </c>
      <c r="G250" s="2"/>
      <c r="H250" s="2"/>
      <c r="I250" s="2"/>
      <c r="J250" s="2" t="s">
        <v>538</v>
      </c>
      <c r="K250" s="2" t="s">
        <v>533</v>
      </c>
      <c r="L250" s="2"/>
      <c r="M250" s="2"/>
      <c r="N250" s="49">
        <v>59.4</v>
      </c>
      <c r="O250" s="3">
        <v>5.0000000000000001E-3</v>
      </c>
      <c r="P250" s="4">
        <v>-59.4</v>
      </c>
      <c r="Q250" s="4">
        <v>-59.4</v>
      </c>
      <c r="R250" s="2">
        <f t="shared" si="26"/>
        <v>-118.8</v>
      </c>
      <c r="S250" s="9">
        <f t="shared" si="27"/>
        <v>-224.19464025028259</v>
      </c>
      <c r="T250" s="8">
        <f t="shared" si="28"/>
        <v>22195.269384777974</v>
      </c>
      <c r="U250">
        <f t="shared" si="32"/>
        <v>-118.8</v>
      </c>
      <c r="V250" s="19">
        <f>IF(T250="","",T250/MAX($T$4:T250)-1)</f>
        <v>-1.8586085261782403E-2</v>
      </c>
      <c r="W250">
        <f t="shared" si="31"/>
        <v>-224.19464025028259</v>
      </c>
      <c r="X250">
        <f t="shared" si="30"/>
        <v>0</v>
      </c>
      <c r="Y250">
        <f t="shared" si="29"/>
        <v>-224.19464025028259</v>
      </c>
      <c r="Z250" s="26"/>
      <c r="AA250" s="27"/>
      <c r="AB250" s="27"/>
      <c r="AD250" s="27"/>
      <c r="AE250" s="27"/>
      <c r="AF250" s="28"/>
      <c r="AG250" s="22"/>
      <c r="AH250" s="22"/>
      <c r="AI250" s="22"/>
      <c r="AJ250" s="22"/>
      <c r="AK250" s="22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25"/>
      <c r="BT250" s="25"/>
      <c r="BU250" s="25"/>
      <c r="BV250" s="25"/>
      <c r="BW250" s="25"/>
      <c r="BX250" s="25"/>
      <c r="BY250" s="25"/>
      <c r="BZ250" s="25"/>
    </row>
    <row r="251" spans="1:78" s="12" customFormat="1" ht="18" customHeight="1" x14ac:dyDescent="0.25">
      <c r="A251" s="14" t="s">
        <v>258</v>
      </c>
      <c r="B251" s="1">
        <v>42824</v>
      </c>
      <c r="C251" s="15">
        <v>0.625</v>
      </c>
      <c r="D251" s="2" t="str">
        <f t="shared" si="25"/>
        <v>giovedì</v>
      </c>
      <c r="E251" s="2" t="s">
        <v>523</v>
      </c>
      <c r="F251" s="2" t="s">
        <v>531</v>
      </c>
      <c r="G251" s="2"/>
      <c r="H251" s="2"/>
      <c r="I251" s="2"/>
      <c r="J251" s="2" t="s">
        <v>542</v>
      </c>
      <c r="K251" s="2" t="s">
        <v>533</v>
      </c>
      <c r="L251" s="2"/>
      <c r="M251" s="2"/>
      <c r="N251" s="48">
        <v>5.0599999999999996</v>
      </c>
      <c r="O251" s="3">
        <v>5.0000000000000001E-3</v>
      </c>
      <c r="P251" s="2">
        <v>6.1</v>
      </c>
      <c r="Q251" s="2">
        <v>0</v>
      </c>
      <c r="R251" s="2">
        <f t="shared" si="26"/>
        <v>6.1</v>
      </c>
      <c r="S251" s="9">
        <f t="shared" si="27"/>
        <v>133.78571467109253</v>
      </c>
      <c r="T251" s="8">
        <f t="shared" si="28"/>
        <v>22329.055099449066</v>
      </c>
      <c r="U251">
        <f t="shared" si="32"/>
        <v>0</v>
      </c>
      <c r="V251" s="19">
        <f>IF(T251="","",T251/MAX($T$4:T251)-1)</f>
        <v>-1.2670448028676562E-2</v>
      </c>
      <c r="W251">
        <f t="shared" si="31"/>
        <v>0</v>
      </c>
      <c r="X251">
        <f t="shared" si="30"/>
        <v>133.78571467109253</v>
      </c>
      <c r="Y251">
        <f t="shared" si="29"/>
        <v>0</v>
      </c>
      <c r="Z251" s="26"/>
      <c r="AA251" s="27"/>
      <c r="AB251" s="27"/>
      <c r="AC251" s="27"/>
      <c r="AD251" s="27"/>
      <c r="AE251" s="27"/>
      <c r="AF251" s="28"/>
      <c r="AG251" s="22"/>
      <c r="AH251" s="22"/>
      <c r="AI251" s="22"/>
      <c r="AJ251" s="22"/>
      <c r="AK251" s="22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25"/>
      <c r="BT251" s="25"/>
      <c r="BU251" s="25"/>
      <c r="BV251" s="25"/>
      <c r="BW251" s="25"/>
      <c r="BX251" s="25"/>
      <c r="BY251" s="25"/>
      <c r="BZ251" s="25"/>
    </row>
    <row r="252" spans="1:78" s="12" customFormat="1" ht="18" customHeight="1" x14ac:dyDescent="0.25">
      <c r="A252" s="14" t="s">
        <v>259</v>
      </c>
      <c r="B252" s="1">
        <v>42844</v>
      </c>
      <c r="C252" s="15">
        <v>0.625</v>
      </c>
      <c r="D252" s="2" t="str">
        <f t="shared" si="25"/>
        <v>mercoledì</v>
      </c>
      <c r="E252" s="2" t="s">
        <v>523</v>
      </c>
      <c r="F252" s="2" t="s">
        <v>535</v>
      </c>
      <c r="G252" s="2"/>
      <c r="H252" s="2"/>
      <c r="I252" s="2"/>
      <c r="J252" s="2" t="s">
        <v>542</v>
      </c>
      <c r="K252" s="2" t="s">
        <v>533</v>
      </c>
      <c r="L252" s="2"/>
      <c r="M252" s="2"/>
      <c r="N252" s="48">
        <v>5.7</v>
      </c>
      <c r="O252" s="3">
        <v>5.0000000000000001E-3</v>
      </c>
      <c r="P252" s="2">
        <v>7.7</v>
      </c>
      <c r="Q252" s="2">
        <v>12.8</v>
      </c>
      <c r="R252" s="2">
        <f t="shared" si="26"/>
        <v>20.5</v>
      </c>
      <c r="S252" s="9">
        <f t="shared" si="27"/>
        <v>401.5312539813209</v>
      </c>
      <c r="T252" s="8">
        <f t="shared" si="28"/>
        <v>22730.586353430386</v>
      </c>
      <c r="U252">
        <f t="shared" si="32"/>
        <v>0</v>
      </c>
      <c r="V252" s="19">
        <f>IF(T252="","",T252/MAX($T$4:T252)-1)</f>
        <v>0</v>
      </c>
      <c r="W252">
        <f t="shared" si="31"/>
        <v>0</v>
      </c>
      <c r="X252">
        <f t="shared" si="30"/>
        <v>401.5312539813209</v>
      </c>
      <c r="Y252">
        <f t="shared" si="29"/>
        <v>0</v>
      </c>
      <c r="Z252" s="26"/>
      <c r="AA252" s="27"/>
      <c r="AB252" s="27"/>
      <c r="AC252" s="27"/>
      <c r="AD252" s="27"/>
      <c r="AE252" s="27"/>
      <c r="AF252" s="28"/>
      <c r="AG252" s="22"/>
      <c r="AH252" s="22"/>
      <c r="AI252" s="22"/>
      <c r="AJ252" s="22"/>
      <c r="AK252" s="22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25"/>
      <c r="BT252" s="25"/>
      <c r="BU252" s="25"/>
      <c r="BV252" s="25"/>
      <c r="BW252" s="25"/>
      <c r="BX252" s="25"/>
      <c r="BY252" s="25"/>
      <c r="BZ252" s="25"/>
    </row>
    <row r="253" spans="1:78" s="12" customFormat="1" ht="18" customHeight="1" x14ac:dyDescent="0.25">
      <c r="A253" s="14" t="s">
        <v>269</v>
      </c>
      <c r="B253" s="1">
        <v>42858</v>
      </c>
      <c r="C253" s="15">
        <v>0.125</v>
      </c>
      <c r="D253" s="2" t="str">
        <f t="shared" si="25"/>
        <v>mercoledì</v>
      </c>
      <c r="E253" s="2" t="s">
        <v>529</v>
      </c>
      <c r="F253" s="2" t="s">
        <v>522</v>
      </c>
      <c r="G253" s="2"/>
      <c r="H253" s="2"/>
      <c r="I253" s="2"/>
      <c r="J253" s="2" t="s">
        <v>520</v>
      </c>
      <c r="K253" s="2" t="s">
        <v>521</v>
      </c>
      <c r="L253" s="2"/>
      <c r="M253" s="2"/>
      <c r="N253" s="48">
        <v>70</v>
      </c>
      <c r="O253" s="3">
        <v>0.01</v>
      </c>
      <c r="P253" s="2">
        <v>70</v>
      </c>
      <c r="Q253" s="2">
        <v>0</v>
      </c>
      <c r="R253" s="2">
        <f t="shared" si="26"/>
        <v>70</v>
      </c>
      <c r="S253" s="9">
        <f t="shared" si="27"/>
        <v>227.30586353430385</v>
      </c>
      <c r="T253" s="8">
        <f t="shared" si="28"/>
        <v>22957.89221696469</v>
      </c>
      <c r="U253">
        <f t="shared" si="32"/>
        <v>0</v>
      </c>
      <c r="V253" s="19">
        <f>IF(T253="","",T253/MAX($T$4:T253)-1)</f>
        <v>0</v>
      </c>
      <c r="W253">
        <f t="shared" si="31"/>
        <v>0</v>
      </c>
      <c r="X253">
        <f t="shared" si="30"/>
        <v>227.30586353430385</v>
      </c>
      <c r="Y253">
        <f t="shared" si="29"/>
        <v>0</v>
      </c>
      <c r="Z253" s="26"/>
      <c r="AA253" s="27"/>
      <c r="AB253" s="27"/>
      <c r="AC253" s="27"/>
      <c r="AD253" s="27"/>
      <c r="AE253" s="27"/>
      <c r="AF253" s="28"/>
      <c r="AG253" s="22"/>
      <c r="AH253" s="22"/>
      <c r="AI253" s="22"/>
      <c r="AJ253" s="22"/>
      <c r="AK253" s="22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25"/>
      <c r="BT253" s="25"/>
      <c r="BU253" s="25"/>
      <c r="BV253" s="25"/>
      <c r="BW253" s="25"/>
      <c r="BX253" s="25"/>
      <c r="BY253" s="25"/>
      <c r="BZ253" s="25"/>
    </row>
    <row r="254" spans="1:78" s="12" customFormat="1" ht="18" customHeight="1" x14ac:dyDescent="0.25">
      <c r="A254" s="14" t="s">
        <v>260</v>
      </c>
      <c r="B254" s="1">
        <v>42860</v>
      </c>
      <c r="C254" s="15">
        <v>0.58333333333333337</v>
      </c>
      <c r="D254" s="2" t="str">
        <f t="shared" si="25"/>
        <v>venerdì</v>
      </c>
      <c r="E254" s="4" t="s">
        <v>529</v>
      </c>
      <c r="F254" s="2" t="s">
        <v>535</v>
      </c>
      <c r="G254" s="2"/>
      <c r="H254" s="2"/>
      <c r="I254" s="2"/>
      <c r="J254" s="2" t="s">
        <v>532</v>
      </c>
      <c r="K254" s="2" t="s">
        <v>536</v>
      </c>
      <c r="L254" s="2"/>
      <c r="M254" s="2"/>
      <c r="N254" s="49">
        <v>12</v>
      </c>
      <c r="O254" s="3">
        <v>5.0000000000000001E-3</v>
      </c>
      <c r="P254" s="4">
        <v>14.9</v>
      </c>
      <c r="Q254" s="4">
        <v>0</v>
      </c>
      <c r="R254" s="2">
        <f t="shared" si="26"/>
        <v>14.9</v>
      </c>
      <c r="S254" s="9">
        <f t="shared" si="27"/>
        <v>142.53024751365581</v>
      </c>
      <c r="T254" s="8">
        <f t="shared" si="28"/>
        <v>23100.422464478346</v>
      </c>
      <c r="U254">
        <f t="shared" si="32"/>
        <v>0</v>
      </c>
      <c r="V254" s="19">
        <f>IF(T254="","",T254/MAX($T$4:T254)-1)</f>
        <v>0</v>
      </c>
      <c r="W254">
        <f t="shared" si="31"/>
        <v>0</v>
      </c>
      <c r="X254">
        <f t="shared" si="30"/>
        <v>142.53024751365581</v>
      </c>
      <c r="Y254">
        <f t="shared" si="29"/>
        <v>0</v>
      </c>
      <c r="Z254" s="26"/>
      <c r="AA254" s="27"/>
      <c r="AB254" s="27"/>
      <c r="AC254" s="27"/>
      <c r="AD254" s="27"/>
      <c r="AE254" s="27"/>
      <c r="AF254" s="28"/>
      <c r="AG254" s="22"/>
      <c r="AH254" s="22"/>
      <c r="AI254" s="22"/>
      <c r="AJ254" s="22"/>
      <c r="AK254" s="22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25"/>
      <c r="BT254" s="25"/>
      <c r="BU254" s="25"/>
      <c r="BV254" s="25"/>
      <c r="BW254" s="25"/>
      <c r="BX254" s="25"/>
      <c r="BY254" s="25"/>
      <c r="BZ254" s="25"/>
    </row>
    <row r="255" spans="1:78" s="12" customFormat="1" ht="18" customHeight="1" x14ac:dyDescent="0.25">
      <c r="A255" s="14" t="s">
        <v>261</v>
      </c>
      <c r="B255" s="1">
        <v>42864</v>
      </c>
      <c r="C255" s="15">
        <v>0.125</v>
      </c>
      <c r="D255" s="2" t="str">
        <f t="shared" si="25"/>
        <v>martedì</v>
      </c>
      <c r="E255" s="4" t="s">
        <v>523</v>
      </c>
      <c r="F255" s="2" t="s">
        <v>535</v>
      </c>
      <c r="G255" s="2"/>
      <c r="H255" s="2"/>
      <c r="I255" s="2"/>
      <c r="J255" s="2" t="s">
        <v>532</v>
      </c>
      <c r="K255" s="2" t="s">
        <v>533</v>
      </c>
      <c r="L255" s="2"/>
      <c r="M255" s="2"/>
      <c r="N255" s="49">
        <v>15.5</v>
      </c>
      <c r="O255" s="3">
        <v>5.0000000000000001E-3</v>
      </c>
      <c r="P255" s="4">
        <v>-15.5</v>
      </c>
      <c r="Q255" s="4">
        <v>-15.5</v>
      </c>
      <c r="R255" s="2">
        <f t="shared" si="26"/>
        <v>-31</v>
      </c>
      <c r="S255" s="9">
        <f t="shared" si="27"/>
        <v>-231.00422464478348</v>
      </c>
      <c r="T255" s="8">
        <f t="shared" si="28"/>
        <v>22869.418239833562</v>
      </c>
      <c r="U255">
        <f t="shared" si="32"/>
        <v>-31</v>
      </c>
      <c r="V255" s="19">
        <f>IF(T255="","",T255/MAX($T$4:T255)-1)</f>
        <v>-1.0000000000000009E-2</v>
      </c>
      <c r="W255">
        <f t="shared" si="31"/>
        <v>-231.00422464478348</v>
      </c>
      <c r="X255">
        <f t="shared" si="30"/>
        <v>0</v>
      </c>
      <c r="Y255">
        <f t="shared" si="29"/>
        <v>-231.00422464478348</v>
      </c>
      <c r="Z255" s="26"/>
      <c r="AA255" s="27"/>
      <c r="AB255" s="27"/>
      <c r="AC255" s="27"/>
      <c r="AD255" s="27"/>
      <c r="AE255" s="27"/>
      <c r="AF255" s="28"/>
      <c r="AG255" s="22"/>
      <c r="AH255" s="22"/>
      <c r="AI255" s="22"/>
      <c r="AJ255" s="22"/>
      <c r="AK255" s="22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25"/>
      <c r="BT255" s="25"/>
      <c r="BU255" s="25"/>
      <c r="BV255" s="25"/>
      <c r="BW255" s="25"/>
      <c r="BX255" s="25"/>
      <c r="BY255" s="25"/>
      <c r="BZ255" s="25"/>
    </row>
    <row r="256" spans="1:78" s="12" customFormat="1" ht="18" customHeight="1" x14ac:dyDescent="0.25">
      <c r="A256" s="14" t="s">
        <v>262</v>
      </c>
      <c r="B256" s="1">
        <v>42865</v>
      </c>
      <c r="C256" s="15">
        <v>0.66666666666666663</v>
      </c>
      <c r="D256" s="2" t="str">
        <f t="shared" si="25"/>
        <v>mercoledì</v>
      </c>
      <c r="E256" s="4" t="s">
        <v>529</v>
      </c>
      <c r="F256" s="2" t="s">
        <v>531</v>
      </c>
      <c r="G256" s="2"/>
      <c r="H256" s="2"/>
      <c r="I256" s="2"/>
      <c r="J256" s="2" t="s">
        <v>532</v>
      </c>
      <c r="K256" s="2" t="s">
        <v>533</v>
      </c>
      <c r="L256" s="2"/>
      <c r="M256" s="2"/>
      <c r="N256" s="49">
        <v>17</v>
      </c>
      <c r="O256" s="3">
        <v>5.0000000000000001E-3</v>
      </c>
      <c r="P256" s="4">
        <v>20.9</v>
      </c>
      <c r="Q256" s="4">
        <v>36.4</v>
      </c>
      <c r="R256" s="2">
        <f t="shared" si="26"/>
        <v>57.3</v>
      </c>
      <c r="S256" s="9">
        <f t="shared" si="27"/>
        <v>385.41696033601852</v>
      </c>
      <c r="T256" s="8">
        <f t="shared" si="28"/>
        <v>23254.835200169578</v>
      </c>
      <c r="U256">
        <f t="shared" si="32"/>
        <v>0</v>
      </c>
      <c r="V256" s="19">
        <f>IF(T256="","",T256/MAX($T$4:T256)-1)</f>
        <v>0</v>
      </c>
      <c r="W256">
        <f t="shared" si="31"/>
        <v>0</v>
      </c>
      <c r="X256">
        <f t="shared" si="30"/>
        <v>385.41696033601852</v>
      </c>
      <c r="Y256">
        <f t="shared" si="29"/>
        <v>0</v>
      </c>
      <c r="Z256" s="26"/>
      <c r="AA256" s="27"/>
      <c r="AB256" s="27"/>
      <c r="AC256" s="27"/>
      <c r="AD256" s="27"/>
      <c r="AE256" s="27"/>
      <c r="AF256" s="28"/>
      <c r="AG256" s="22"/>
      <c r="AH256" s="22"/>
      <c r="AI256" s="22"/>
      <c r="AJ256" s="22"/>
      <c r="AK256" s="22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25"/>
      <c r="BT256" s="25"/>
      <c r="BU256" s="25"/>
      <c r="BV256" s="25"/>
      <c r="BW256" s="25"/>
      <c r="BX256" s="25"/>
      <c r="BY256" s="25"/>
      <c r="BZ256" s="25"/>
    </row>
    <row r="257" spans="1:78" s="12" customFormat="1" ht="18" customHeight="1" x14ac:dyDescent="0.25">
      <c r="A257" s="14" t="s">
        <v>263</v>
      </c>
      <c r="B257" s="1">
        <v>42867</v>
      </c>
      <c r="C257" s="15">
        <v>0.58333333333333337</v>
      </c>
      <c r="D257" s="2" t="str">
        <f t="shared" si="25"/>
        <v>venerdì</v>
      </c>
      <c r="E257" s="4" t="s">
        <v>529</v>
      </c>
      <c r="F257" s="2" t="s">
        <v>531</v>
      </c>
      <c r="G257" s="2"/>
      <c r="H257" s="2"/>
      <c r="I257" s="2"/>
      <c r="J257" s="2" t="s">
        <v>532</v>
      </c>
      <c r="K257" s="2" t="s">
        <v>533</v>
      </c>
      <c r="L257" s="2"/>
      <c r="M257" s="2"/>
      <c r="N257" s="49">
        <v>25.3</v>
      </c>
      <c r="O257" s="3">
        <v>5.0000000000000001E-3</v>
      </c>
      <c r="P257" s="4">
        <v>25.9</v>
      </c>
      <c r="Q257" s="4">
        <v>0</v>
      </c>
      <c r="R257" s="2">
        <f t="shared" si="26"/>
        <v>25.9</v>
      </c>
      <c r="S257" s="9">
        <f t="shared" si="27"/>
        <v>119.03166634078895</v>
      </c>
      <c r="T257" s="8">
        <f t="shared" si="28"/>
        <v>23373.866866510369</v>
      </c>
      <c r="U257">
        <f t="shared" si="32"/>
        <v>0</v>
      </c>
      <c r="V257" s="19">
        <f>IF(T257="","",T257/MAX($T$4:T257)-1)</f>
        <v>0</v>
      </c>
      <c r="W257">
        <f t="shared" si="31"/>
        <v>0</v>
      </c>
      <c r="X257">
        <f t="shared" si="30"/>
        <v>119.03166634078895</v>
      </c>
      <c r="Y257">
        <f t="shared" si="29"/>
        <v>0</v>
      </c>
      <c r="Z257" s="26"/>
      <c r="AA257" s="27"/>
      <c r="AB257" s="27"/>
      <c r="AC257" s="27"/>
      <c r="AD257" s="27"/>
      <c r="AE257" s="27"/>
      <c r="AF257" s="28"/>
      <c r="AG257" s="22"/>
      <c r="AH257" s="22"/>
      <c r="AI257" s="22"/>
      <c r="AJ257" s="22"/>
      <c r="AK257" s="22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25"/>
      <c r="BT257" s="25"/>
      <c r="BU257" s="25"/>
      <c r="BV257" s="25"/>
      <c r="BW257" s="25"/>
      <c r="BX257" s="25"/>
      <c r="BY257" s="25"/>
      <c r="BZ257" s="25"/>
    </row>
    <row r="258" spans="1:78" s="12" customFormat="1" ht="18" customHeight="1" x14ac:dyDescent="0.25">
      <c r="A258" s="14" t="s">
        <v>264</v>
      </c>
      <c r="B258" s="1">
        <v>42870</v>
      </c>
      <c r="C258" s="15">
        <v>8.3333333333333329E-2</v>
      </c>
      <c r="D258" s="2" t="str">
        <f t="shared" si="25"/>
        <v>lunedì</v>
      </c>
      <c r="E258" s="4" t="s">
        <v>529</v>
      </c>
      <c r="F258" s="2" t="s">
        <v>531</v>
      </c>
      <c r="G258" s="2"/>
      <c r="H258" s="2"/>
      <c r="I258" s="2"/>
      <c r="J258" s="2" t="s">
        <v>537</v>
      </c>
      <c r="K258" s="2" t="s">
        <v>533</v>
      </c>
      <c r="L258" s="2"/>
      <c r="M258" s="2"/>
      <c r="N258" s="49">
        <v>47.6</v>
      </c>
      <c r="O258" s="3">
        <v>5.0000000000000001E-3</v>
      </c>
      <c r="P258" s="4">
        <v>65.900000000000006</v>
      </c>
      <c r="Q258" s="4">
        <v>0</v>
      </c>
      <c r="R258" s="2">
        <f t="shared" si="26"/>
        <v>65.900000000000006</v>
      </c>
      <c r="S258" s="9">
        <f t="shared" si="27"/>
        <v>161.80019185956232</v>
      </c>
      <c r="T258" s="8">
        <f t="shared" si="28"/>
        <v>23535.667058369931</v>
      </c>
      <c r="U258">
        <f t="shared" si="32"/>
        <v>0</v>
      </c>
      <c r="V258" s="19">
        <f>IF(T258="","",T258/MAX($T$4:T258)-1)</f>
        <v>0</v>
      </c>
      <c r="W258">
        <f t="shared" si="31"/>
        <v>0</v>
      </c>
      <c r="X258">
        <f t="shared" si="30"/>
        <v>161.80019185956232</v>
      </c>
      <c r="Y258">
        <f t="shared" si="29"/>
        <v>0</v>
      </c>
      <c r="Z258" s="26"/>
      <c r="AA258" s="27"/>
      <c r="AB258" s="27"/>
      <c r="AC258" s="27"/>
      <c r="AD258" s="27"/>
      <c r="AE258" s="27"/>
      <c r="AF258" s="28"/>
      <c r="AG258" s="22"/>
      <c r="AH258" s="22"/>
      <c r="AI258" s="22"/>
      <c r="AJ258" s="22"/>
      <c r="AK258" s="22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25"/>
      <c r="BT258" s="25"/>
      <c r="BU258" s="25"/>
      <c r="BV258" s="25"/>
      <c r="BW258" s="25"/>
      <c r="BX258" s="25"/>
      <c r="BY258" s="25"/>
      <c r="BZ258" s="25"/>
    </row>
    <row r="259" spans="1:78" s="12" customFormat="1" ht="18" customHeight="1" x14ac:dyDescent="0.25">
      <c r="A259" s="14" t="s">
        <v>265</v>
      </c>
      <c r="B259" s="1">
        <v>42870</v>
      </c>
      <c r="C259" s="15">
        <v>0.58333333333333337</v>
      </c>
      <c r="D259" s="2" t="str">
        <f t="shared" si="25"/>
        <v>lunedì</v>
      </c>
      <c r="E259" s="2" t="s">
        <v>529</v>
      </c>
      <c r="F259" s="2" t="s">
        <v>531</v>
      </c>
      <c r="G259" s="2"/>
      <c r="H259" s="2"/>
      <c r="I259" s="2"/>
      <c r="J259" s="2" t="s">
        <v>542</v>
      </c>
      <c r="K259" s="2" t="s">
        <v>533</v>
      </c>
      <c r="L259" s="2"/>
      <c r="M259" s="2"/>
      <c r="N259" s="48">
        <v>5.49</v>
      </c>
      <c r="O259" s="3">
        <v>5.0000000000000001E-3</v>
      </c>
      <c r="P259" s="2">
        <v>-5.49</v>
      </c>
      <c r="Q259" s="2">
        <v>-5.49</v>
      </c>
      <c r="R259" s="2">
        <f t="shared" si="26"/>
        <v>-10.98</v>
      </c>
      <c r="S259" s="9">
        <f t="shared" si="27"/>
        <v>-235.3566705836993</v>
      </c>
      <c r="T259" s="8">
        <f t="shared" si="28"/>
        <v>23300.31038778623</v>
      </c>
      <c r="U259">
        <f t="shared" si="32"/>
        <v>-10.98</v>
      </c>
      <c r="V259" s="19">
        <f>IF(T259="","",T259/MAX($T$4:T259)-1)</f>
        <v>-1.0000000000000009E-2</v>
      </c>
      <c r="W259">
        <f t="shared" si="31"/>
        <v>-235.3566705836993</v>
      </c>
      <c r="X259">
        <f t="shared" si="30"/>
        <v>0</v>
      </c>
      <c r="Y259">
        <f t="shared" si="29"/>
        <v>-235.3566705836993</v>
      </c>
      <c r="Z259" s="26"/>
      <c r="AA259" s="27"/>
      <c r="AB259" s="27"/>
      <c r="AC259" s="27"/>
      <c r="AD259" s="27"/>
      <c r="AE259" s="27"/>
      <c r="AF259" s="28"/>
      <c r="AG259" s="22"/>
      <c r="AH259" s="22"/>
      <c r="AI259" s="22"/>
      <c r="AJ259" s="22"/>
      <c r="AK259" s="22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25"/>
      <c r="BT259" s="25"/>
      <c r="BU259" s="25"/>
      <c r="BV259" s="25"/>
      <c r="BW259" s="25"/>
      <c r="BX259" s="25"/>
      <c r="BY259" s="25"/>
      <c r="BZ259" s="25"/>
    </row>
    <row r="260" spans="1:78" s="12" customFormat="1" ht="18" customHeight="1" x14ac:dyDescent="0.25">
      <c r="A260" s="14" t="s">
        <v>277</v>
      </c>
      <c r="B260" s="1">
        <v>42872</v>
      </c>
      <c r="C260" s="15">
        <v>0.29166666666666669</v>
      </c>
      <c r="D260" s="2" t="str">
        <f t="shared" si="25"/>
        <v>mercoledì</v>
      </c>
      <c r="E260" s="2" t="s">
        <v>529</v>
      </c>
      <c r="F260" s="2" t="s">
        <v>522</v>
      </c>
      <c r="G260" s="2"/>
      <c r="H260" s="2"/>
      <c r="I260" s="2"/>
      <c r="J260" s="2" t="s">
        <v>541</v>
      </c>
      <c r="K260" s="2" t="s">
        <v>521</v>
      </c>
      <c r="L260" s="2"/>
      <c r="M260" s="2"/>
      <c r="N260" s="48">
        <v>68</v>
      </c>
      <c r="O260" s="3">
        <v>0.01</v>
      </c>
      <c r="P260" s="2">
        <v>-68</v>
      </c>
      <c r="Q260" s="2">
        <v>0</v>
      </c>
      <c r="R260" s="2">
        <f t="shared" si="26"/>
        <v>-68</v>
      </c>
      <c r="S260" s="9">
        <f t="shared" si="27"/>
        <v>-233.00310387786232</v>
      </c>
      <c r="T260" s="8">
        <f t="shared" si="28"/>
        <v>23067.307283908369</v>
      </c>
      <c r="U260">
        <f t="shared" si="32"/>
        <v>-78.98</v>
      </c>
      <c r="V260" s="19">
        <f>IF(T260="","",T260/MAX($T$4:T260)-1)</f>
        <v>-1.9900000000000029E-2</v>
      </c>
      <c r="W260">
        <f t="shared" si="31"/>
        <v>-468.35977446156164</v>
      </c>
      <c r="X260">
        <f t="shared" si="30"/>
        <v>0</v>
      </c>
      <c r="Y260">
        <f t="shared" si="29"/>
        <v>-233.00310387786232</v>
      </c>
      <c r="Z260" s="26"/>
      <c r="AA260" s="27"/>
      <c r="AB260" s="27"/>
      <c r="AC260" s="27"/>
      <c r="AD260" s="27"/>
      <c r="AE260" s="27"/>
      <c r="AF260" s="28"/>
      <c r="AG260" s="22"/>
      <c r="AH260" s="22"/>
      <c r="AI260" s="22"/>
      <c r="AJ260" s="22"/>
      <c r="AK260" s="22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25"/>
      <c r="BT260" s="25"/>
      <c r="BU260" s="25"/>
      <c r="BV260" s="25"/>
      <c r="BW260" s="25"/>
      <c r="BX260" s="25"/>
      <c r="BY260" s="25"/>
      <c r="BZ260" s="25"/>
    </row>
    <row r="261" spans="1:78" s="12" customFormat="1" ht="18" customHeight="1" x14ac:dyDescent="0.25">
      <c r="A261" s="14" t="s">
        <v>278</v>
      </c>
      <c r="B261" s="1">
        <v>42873</v>
      </c>
      <c r="C261" s="15">
        <v>0.125</v>
      </c>
      <c r="D261" s="2" t="str">
        <f t="shared" si="25"/>
        <v>giovedì</v>
      </c>
      <c r="E261" s="2" t="s">
        <v>529</v>
      </c>
      <c r="F261" s="2" t="s">
        <v>522</v>
      </c>
      <c r="G261" s="2"/>
      <c r="H261" s="2"/>
      <c r="I261" s="2"/>
      <c r="J261" s="2" t="s">
        <v>541</v>
      </c>
      <c r="K261" s="2" t="s">
        <v>521</v>
      </c>
      <c r="L261" s="2"/>
      <c r="M261" s="2"/>
      <c r="N261" s="48">
        <v>58</v>
      </c>
      <c r="O261" s="3">
        <v>0.01</v>
      </c>
      <c r="P261" s="2">
        <v>58</v>
      </c>
      <c r="Q261" s="2">
        <v>0</v>
      </c>
      <c r="R261" s="2">
        <f t="shared" si="26"/>
        <v>58</v>
      </c>
      <c r="S261" s="9">
        <f t="shared" si="27"/>
        <v>230.67307283908369</v>
      </c>
      <c r="T261" s="8">
        <f t="shared" si="28"/>
        <v>23297.980356747452</v>
      </c>
      <c r="U261">
        <f t="shared" si="32"/>
        <v>0</v>
      </c>
      <c r="V261" s="19">
        <f>IF(T261="","",T261/MAX($T$4:T261)-1)</f>
        <v>-1.009900000000008E-2</v>
      </c>
      <c r="W261">
        <f t="shared" si="31"/>
        <v>0</v>
      </c>
      <c r="X261">
        <f t="shared" si="30"/>
        <v>230.67307283908369</v>
      </c>
      <c r="Y261">
        <f t="shared" si="29"/>
        <v>0</v>
      </c>
      <c r="Z261" s="26"/>
      <c r="AA261" s="27"/>
      <c r="AB261" s="27"/>
      <c r="AC261" s="27"/>
      <c r="AD261" s="27"/>
      <c r="AE261" s="27"/>
      <c r="AF261" s="28"/>
      <c r="AG261" s="22"/>
      <c r="AH261" s="22"/>
      <c r="AI261" s="22"/>
      <c r="AJ261" s="22"/>
      <c r="AK261" s="22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25"/>
      <c r="BT261" s="25"/>
      <c r="BU261" s="25"/>
      <c r="BV261" s="25"/>
      <c r="BW261" s="25"/>
      <c r="BX261" s="25"/>
      <c r="BY261" s="25"/>
      <c r="BZ261" s="25"/>
    </row>
    <row r="262" spans="1:78" s="12" customFormat="1" ht="18" customHeight="1" x14ac:dyDescent="0.25">
      <c r="A262" s="14" t="s">
        <v>266</v>
      </c>
      <c r="B262" s="1">
        <v>42878</v>
      </c>
      <c r="C262" s="15">
        <v>0.875</v>
      </c>
      <c r="D262" s="2" t="str">
        <f t="shared" ref="D262:D325" si="33">CHOOSE(WEEKDAY(B262), "domenica", "lunedì", "martedì", "mercoledì", "giovedì", "venerdì","sabato")</f>
        <v>martedì</v>
      </c>
      <c r="E262" s="4" t="s">
        <v>529</v>
      </c>
      <c r="F262" s="2" t="s">
        <v>535</v>
      </c>
      <c r="G262" s="2"/>
      <c r="H262" s="2"/>
      <c r="I262" s="2"/>
      <c r="J262" s="2" t="s">
        <v>539</v>
      </c>
      <c r="K262" s="2" t="s">
        <v>533</v>
      </c>
      <c r="L262" s="2"/>
      <c r="M262" s="2"/>
      <c r="N262" s="49">
        <v>15.1</v>
      </c>
      <c r="O262" s="3">
        <v>5.0000000000000001E-3</v>
      </c>
      <c r="P262" s="4">
        <v>24.4</v>
      </c>
      <c r="Q262" s="4">
        <v>0</v>
      </c>
      <c r="R262" s="2">
        <f t="shared" ref="R262:R325" si="34">P262+Q262</f>
        <v>24.4</v>
      </c>
      <c r="S262" s="9">
        <f t="shared" si="27"/>
        <v>188.23533798166815</v>
      </c>
      <c r="T262" s="8">
        <f t="shared" si="28"/>
        <v>23486.215694729119</v>
      </c>
      <c r="U262">
        <f t="shared" si="32"/>
        <v>0</v>
      </c>
      <c r="V262" s="19">
        <f>IF(T262="","",T262/MAX($T$4:T262)-1)</f>
        <v>-2.1011243708609628E-3</v>
      </c>
      <c r="W262">
        <f t="shared" si="31"/>
        <v>0</v>
      </c>
      <c r="X262">
        <f t="shared" si="30"/>
        <v>188.23533798166815</v>
      </c>
      <c r="Y262">
        <f t="shared" si="29"/>
        <v>0</v>
      </c>
      <c r="Z262" s="26"/>
      <c r="AA262" s="27"/>
      <c r="AB262" s="27"/>
      <c r="AC262" s="27"/>
      <c r="AD262" s="27"/>
      <c r="AE262" s="27"/>
      <c r="AF262" s="28"/>
      <c r="AG262" s="22"/>
      <c r="AH262" s="22"/>
      <c r="AI262" s="22"/>
      <c r="AJ262" s="22"/>
      <c r="AK262" s="22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25"/>
      <c r="BT262" s="25"/>
      <c r="BU262" s="25"/>
      <c r="BV262" s="25"/>
      <c r="BW262" s="25"/>
      <c r="BX262" s="25"/>
      <c r="BY262" s="25"/>
      <c r="BZ262" s="25"/>
    </row>
    <row r="263" spans="1:78" s="12" customFormat="1" ht="18" customHeight="1" x14ac:dyDescent="0.25">
      <c r="A263" s="14" t="s">
        <v>267</v>
      </c>
      <c r="B263" s="1">
        <v>42880</v>
      </c>
      <c r="C263" s="15">
        <v>0.16666666666666666</v>
      </c>
      <c r="D263" s="2" t="str">
        <f t="shared" si="33"/>
        <v>giovedì</v>
      </c>
      <c r="E263" s="4" t="s">
        <v>529</v>
      </c>
      <c r="F263" s="2" t="s">
        <v>531</v>
      </c>
      <c r="G263" s="2"/>
      <c r="H263" s="2"/>
      <c r="I263" s="2"/>
      <c r="J263" s="2" t="s">
        <v>532</v>
      </c>
      <c r="K263" s="2" t="s">
        <v>533</v>
      </c>
      <c r="L263" s="2"/>
      <c r="M263" s="2"/>
      <c r="N263" s="49">
        <v>18.100000000000001</v>
      </c>
      <c r="O263" s="3">
        <v>5.0000000000000001E-3</v>
      </c>
      <c r="P263" s="4">
        <v>21</v>
      </c>
      <c r="Q263" s="4">
        <v>38.200000000000003</v>
      </c>
      <c r="R263" s="2">
        <f t="shared" si="34"/>
        <v>59.2</v>
      </c>
      <c r="S263" s="9">
        <f t="shared" ref="S263:S326" si="35">T262*O263/N263*(P263+Q263)</f>
        <v>384.08396937236569</v>
      </c>
      <c r="T263" s="8">
        <f t="shared" ref="T263:T326" si="36">T262+S263</f>
        <v>23870.299664101483</v>
      </c>
      <c r="U263">
        <f t="shared" si="32"/>
        <v>0</v>
      </c>
      <c r="V263" s="19">
        <f>IF(T263="","",T263/MAX($T$4:T263)-1)</f>
        <v>0</v>
      </c>
      <c r="W263">
        <f t="shared" si="31"/>
        <v>0</v>
      </c>
      <c r="X263">
        <f t="shared" si="30"/>
        <v>384.08396937236569</v>
      </c>
      <c r="Y263">
        <f t="shared" ref="Y263:Y326" si="37">IF(S263&lt;0,S263,0)</f>
        <v>0</v>
      </c>
      <c r="Z263" s="26"/>
      <c r="AA263" s="27"/>
      <c r="AB263" s="27"/>
      <c r="AC263" s="27"/>
      <c r="AD263" s="27"/>
      <c r="AE263" s="27"/>
      <c r="AF263" s="28"/>
      <c r="AG263" s="22"/>
      <c r="AH263" s="22"/>
      <c r="AI263" s="22"/>
      <c r="AJ263" s="22"/>
      <c r="AK263" s="22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25"/>
      <c r="BT263" s="25"/>
      <c r="BU263" s="25"/>
      <c r="BV263" s="25"/>
      <c r="BW263" s="25"/>
      <c r="BX263" s="25"/>
      <c r="BY263" s="25"/>
      <c r="BZ263" s="25"/>
    </row>
    <row r="264" spans="1:78" s="12" customFormat="1" ht="18" customHeight="1" x14ac:dyDescent="0.25">
      <c r="A264" s="14" t="s">
        <v>268</v>
      </c>
      <c r="B264" s="1">
        <v>42881</v>
      </c>
      <c r="C264" s="15">
        <v>0.20833333333333334</v>
      </c>
      <c r="D264" s="2" t="str">
        <f t="shared" si="33"/>
        <v>venerdì</v>
      </c>
      <c r="E264" s="4" t="s">
        <v>523</v>
      </c>
      <c r="F264" s="2" t="s">
        <v>535</v>
      </c>
      <c r="G264" s="2"/>
      <c r="H264" s="2"/>
      <c r="I264" s="2"/>
      <c r="J264" s="2" t="s">
        <v>532</v>
      </c>
      <c r="K264" s="2" t="s">
        <v>533</v>
      </c>
      <c r="L264" s="2"/>
      <c r="M264" s="2"/>
      <c r="N264" s="49">
        <v>31</v>
      </c>
      <c r="O264" s="3">
        <v>5.0000000000000001E-3</v>
      </c>
      <c r="P264" s="4">
        <v>35.799999999999997</v>
      </c>
      <c r="Q264" s="4">
        <v>0</v>
      </c>
      <c r="R264" s="2">
        <f t="shared" si="34"/>
        <v>35.799999999999997</v>
      </c>
      <c r="S264" s="9">
        <f t="shared" si="35"/>
        <v>137.83173031852147</v>
      </c>
      <c r="T264" s="8">
        <f t="shared" si="36"/>
        <v>24008.131394420005</v>
      </c>
      <c r="U264">
        <f t="shared" si="32"/>
        <v>0</v>
      </c>
      <c r="V264" s="19">
        <f>IF(T264="","",T264/MAX($T$4:T264)-1)</f>
        <v>0</v>
      </c>
      <c r="W264">
        <f t="shared" si="31"/>
        <v>0</v>
      </c>
      <c r="X264">
        <f t="shared" ref="X264:X327" si="38">IF(S264&gt;0,S264,0)</f>
        <v>137.83173031852147</v>
      </c>
      <c r="Y264">
        <f t="shared" si="37"/>
        <v>0</v>
      </c>
      <c r="Z264" s="26"/>
      <c r="AA264" s="27"/>
      <c r="AB264" s="27"/>
      <c r="AC264" s="27"/>
      <c r="AD264" s="27"/>
      <c r="AE264" s="27"/>
      <c r="AF264" s="28"/>
      <c r="AG264" s="22"/>
      <c r="AH264" s="22"/>
      <c r="AI264" s="22"/>
      <c r="AJ264" s="22"/>
      <c r="AK264" s="22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25"/>
      <c r="BT264" s="25"/>
      <c r="BU264" s="25"/>
      <c r="BV264" s="25"/>
      <c r="BW264" s="25"/>
      <c r="BX264" s="25"/>
      <c r="BY264" s="25"/>
      <c r="BZ264" s="25"/>
    </row>
    <row r="265" spans="1:78" s="12" customFormat="1" ht="18" customHeight="1" x14ac:dyDescent="0.25">
      <c r="A265" s="14" t="s">
        <v>270</v>
      </c>
      <c r="B265" s="1">
        <v>42885</v>
      </c>
      <c r="C265" s="15">
        <v>0.33333333333333331</v>
      </c>
      <c r="D265" s="2" t="str">
        <f t="shared" si="33"/>
        <v>martedì</v>
      </c>
      <c r="E265" s="4" t="s">
        <v>529</v>
      </c>
      <c r="F265" s="2" t="s">
        <v>535</v>
      </c>
      <c r="G265" s="2"/>
      <c r="H265" s="2"/>
      <c r="I265" s="2"/>
      <c r="J265" s="2" t="s">
        <v>539</v>
      </c>
      <c r="K265" s="2" t="s">
        <v>533</v>
      </c>
      <c r="L265" s="2"/>
      <c r="M265" s="2"/>
      <c r="N265" s="49">
        <v>43.1</v>
      </c>
      <c r="O265" s="3">
        <v>5.0000000000000001E-3</v>
      </c>
      <c r="P265" s="4">
        <v>34.200000000000003</v>
      </c>
      <c r="Q265" s="4">
        <v>60</v>
      </c>
      <c r="R265" s="2">
        <f t="shared" si="34"/>
        <v>94.2</v>
      </c>
      <c r="S265" s="9">
        <f t="shared" si="35"/>
        <v>262.36264238449706</v>
      </c>
      <c r="T265" s="8">
        <f t="shared" si="36"/>
        <v>24270.494036804503</v>
      </c>
      <c r="U265">
        <f t="shared" si="32"/>
        <v>0</v>
      </c>
      <c r="V265" s="19">
        <f>IF(T265="","",T265/MAX($T$4:T265)-1)</f>
        <v>0</v>
      </c>
      <c r="W265">
        <f t="shared" si="31"/>
        <v>0</v>
      </c>
      <c r="X265">
        <f t="shared" si="38"/>
        <v>262.36264238449706</v>
      </c>
      <c r="Y265">
        <f t="shared" si="37"/>
        <v>0</v>
      </c>
      <c r="Z265" s="26"/>
      <c r="AA265" s="27"/>
      <c r="AB265" s="27"/>
      <c r="AC265" s="27"/>
      <c r="AD265" s="27"/>
      <c r="AE265" s="27"/>
      <c r="AF265" s="28"/>
      <c r="AG265" s="22"/>
      <c r="AH265" s="22"/>
      <c r="AI265" s="22"/>
      <c r="AJ265" s="22"/>
      <c r="AK265" s="22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25"/>
      <c r="BT265" s="25"/>
      <c r="BU265" s="25"/>
      <c r="BV265" s="25"/>
      <c r="BW265" s="25"/>
      <c r="BX265" s="25"/>
      <c r="BY265" s="25"/>
      <c r="BZ265" s="25"/>
    </row>
    <row r="266" spans="1:78" s="12" customFormat="1" ht="18" customHeight="1" x14ac:dyDescent="0.25">
      <c r="A266" s="14" t="s">
        <v>271</v>
      </c>
      <c r="B266" s="1">
        <v>42891</v>
      </c>
      <c r="C266" s="15">
        <v>0</v>
      </c>
      <c r="D266" s="2" t="str">
        <f t="shared" si="33"/>
        <v>lunedì</v>
      </c>
      <c r="E266" s="4" t="s">
        <v>523</v>
      </c>
      <c r="F266" s="2" t="s">
        <v>534</v>
      </c>
      <c r="G266" s="2"/>
      <c r="H266" s="2"/>
      <c r="I266" s="2"/>
      <c r="J266" s="2" t="s">
        <v>538</v>
      </c>
      <c r="K266" s="2" t="s">
        <v>533</v>
      </c>
      <c r="L266" s="2"/>
      <c r="M266" s="2"/>
      <c r="N266" s="49">
        <v>75.599999999999994</v>
      </c>
      <c r="O266" s="3">
        <v>0.01</v>
      </c>
      <c r="P266" s="4">
        <v>-75.599999999999994</v>
      </c>
      <c r="Q266" s="4">
        <v>0</v>
      </c>
      <c r="R266" s="2">
        <f t="shared" si="34"/>
        <v>-75.599999999999994</v>
      </c>
      <c r="S266" s="9">
        <f t="shared" si="35"/>
        <v>-242.70494036804504</v>
      </c>
      <c r="T266" s="8">
        <f t="shared" si="36"/>
        <v>24027.789096436456</v>
      </c>
      <c r="U266">
        <f t="shared" si="32"/>
        <v>-75.599999999999994</v>
      </c>
      <c r="V266" s="19">
        <f>IF(T266="","",T266/MAX($T$4:T266)-1)</f>
        <v>-1.000000000000012E-2</v>
      </c>
      <c r="W266">
        <f t="shared" ref="W266:W329" si="39">IF(S266&lt;0,W265+S266,0)</f>
        <v>-242.70494036804504</v>
      </c>
      <c r="X266">
        <f t="shared" si="38"/>
        <v>0</v>
      </c>
      <c r="Y266">
        <f t="shared" si="37"/>
        <v>-242.70494036804504</v>
      </c>
      <c r="Z266" s="26"/>
      <c r="AA266" s="27"/>
      <c r="AB266" s="27"/>
      <c r="AC266" s="27"/>
      <c r="AD266" s="27"/>
      <c r="AE266" s="27"/>
      <c r="AF266" s="28"/>
      <c r="AG266" s="22"/>
      <c r="AH266" s="22"/>
      <c r="AI266" s="22"/>
      <c r="AJ266" s="22"/>
      <c r="AK266" s="22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25"/>
      <c r="BT266" s="25"/>
      <c r="BU266" s="25"/>
      <c r="BV266" s="25"/>
      <c r="BW266" s="25"/>
      <c r="BX266" s="25"/>
      <c r="BY266" s="25"/>
      <c r="BZ266" s="25"/>
    </row>
    <row r="267" spans="1:78" s="12" customFormat="1" ht="18" customHeight="1" x14ac:dyDescent="0.25">
      <c r="A267" s="14" t="s">
        <v>272</v>
      </c>
      <c r="B267" s="1">
        <v>42893</v>
      </c>
      <c r="C267" s="15">
        <v>0.5</v>
      </c>
      <c r="D267" s="2" t="str">
        <f t="shared" si="33"/>
        <v>mercoledì</v>
      </c>
      <c r="E267" s="4" t="s">
        <v>523</v>
      </c>
      <c r="F267" s="2" t="s">
        <v>534</v>
      </c>
      <c r="G267" s="2"/>
      <c r="H267" s="2"/>
      <c r="I267" s="2"/>
      <c r="J267" s="2" t="s">
        <v>537</v>
      </c>
      <c r="K267" s="2" t="s">
        <v>533</v>
      </c>
      <c r="L267" s="2"/>
      <c r="M267" s="2"/>
      <c r="N267" s="49">
        <v>75.5</v>
      </c>
      <c r="O267" s="3">
        <v>0.01</v>
      </c>
      <c r="P267" s="4">
        <v>0</v>
      </c>
      <c r="Q267" s="4">
        <v>114.2</v>
      </c>
      <c r="R267" s="2">
        <f t="shared" si="34"/>
        <v>114.2</v>
      </c>
      <c r="S267" s="9">
        <f t="shared" si="35"/>
        <v>363.44020063748917</v>
      </c>
      <c r="T267" s="8">
        <f t="shared" si="36"/>
        <v>24391.229297073944</v>
      </c>
      <c r="U267">
        <f t="shared" si="32"/>
        <v>0</v>
      </c>
      <c r="V267" s="19">
        <f>IF(T267="","",T267/MAX($T$4:T267)-1)</f>
        <v>0</v>
      </c>
      <c r="W267">
        <f t="shared" si="39"/>
        <v>0</v>
      </c>
      <c r="X267">
        <f t="shared" si="38"/>
        <v>363.44020063748917</v>
      </c>
      <c r="Y267">
        <f t="shared" si="37"/>
        <v>0</v>
      </c>
      <c r="Z267" s="26"/>
      <c r="AA267" s="27"/>
      <c r="AB267" s="27"/>
      <c r="AC267" s="27"/>
      <c r="AD267" s="27"/>
      <c r="AE267" s="27"/>
      <c r="AF267" s="28"/>
      <c r="AG267" s="22"/>
      <c r="AH267" s="22"/>
      <c r="AI267" s="22"/>
      <c r="AJ267" s="22"/>
      <c r="AK267" s="22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25"/>
      <c r="BT267" s="25"/>
      <c r="BU267" s="25"/>
      <c r="BV267" s="25"/>
      <c r="BW267" s="25"/>
      <c r="BX267" s="25"/>
      <c r="BY267" s="25"/>
      <c r="BZ267" s="25"/>
    </row>
    <row r="268" spans="1:78" s="12" customFormat="1" ht="18" customHeight="1" x14ac:dyDescent="0.25">
      <c r="A268" s="14" t="s">
        <v>273</v>
      </c>
      <c r="B268" s="1">
        <v>42893</v>
      </c>
      <c r="C268" s="15">
        <v>0.66666666666666663</v>
      </c>
      <c r="D268" s="2" t="str">
        <f t="shared" si="33"/>
        <v>mercoledì</v>
      </c>
      <c r="E268" s="4" t="s">
        <v>529</v>
      </c>
      <c r="F268" s="2" t="s">
        <v>534</v>
      </c>
      <c r="G268" s="2"/>
      <c r="H268" s="2"/>
      <c r="I268" s="2"/>
      <c r="J268" s="2" t="s">
        <v>537</v>
      </c>
      <c r="K268" s="2" t="s">
        <v>533</v>
      </c>
      <c r="L268" s="2"/>
      <c r="M268" s="2"/>
      <c r="N268" s="49">
        <v>58.8</v>
      </c>
      <c r="O268" s="3">
        <v>0.01</v>
      </c>
      <c r="P268" s="4">
        <v>0</v>
      </c>
      <c r="Q268" s="4">
        <v>87.5</v>
      </c>
      <c r="R268" s="2">
        <f t="shared" si="34"/>
        <v>87.5</v>
      </c>
      <c r="S268" s="9">
        <f t="shared" si="35"/>
        <v>362.96472168264796</v>
      </c>
      <c r="T268" s="8">
        <f t="shared" si="36"/>
        <v>24754.194018756592</v>
      </c>
      <c r="U268">
        <f t="shared" si="32"/>
        <v>0</v>
      </c>
      <c r="V268" s="19">
        <f>IF(T268="","",T268/MAX($T$4:T268)-1)</f>
        <v>0</v>
      </c>
      <c r="W268">
        <f t="shared" si="39"/>
        <v>0</v>
      </c>
      <c r="X268">
        <f t="shared" si="38"/>
        <v>362.96472168264796</v>
      </c>
      <c r="Y268">
        <f t="shared" si="37"/>
        <v>0</v>
      </c>
      <c r="Z268" s="26"/>
      <c r="AA268" s="27"/>
      <c r="AB268" s="27"/>
      <c r="AC268" s="27"/>
      <c r="AD268" s="27"/>
      <c r="AE268" s="27"/>
      <c r="AF268" s="28"/>
      <c r="AG268" s="22"/>
      <c r="AH268" s="22"/>
      <c r="AI268" s="22"/>
      <c r="AJ268" s="22"/>
      <c r="AK268" s="22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25"/>
      <c r="BT268" s="25"/>
      <c r="BU268" s="25"/>
      <c r="BV268" s="25"/>
      <c r="BW268" s="25"/>
      <c r="BX268" s="25"/>
      <c r="BY268" s="25"/>
      <c r="BZ268" s="25"/>
    </row>
    <row r="269" spans="1:78" s="12" customFormat="1" ht="18" customHeight="1" x14ac:dyDescent="0.25">
      <c r="A269" s="14" t="s">
        <v>274</v>
      </c>
      <c r="B269" s="1">
        <v>42893</v>
      </c>
      <c r="C269" s="15">
        <v>0.5</v>
      </c>
      <c r="D269" s="2" t="str">
        <f t="shared" si="33"/>
        <v>mercoledì</v>
      </c>
      <c r="E269" s="4" t="s">
        <v>529</v>
      </c>
      <c r="F269" s="2" t="s">
        <v>534</v>
      </c>
      <c r="G269" s="2"/>
      <c r="H269" s="2"/>
      <c r="I269" s="2"/>
      <c r="J269" s="2" t="s">
        <v>539</v>
      </c>
      <c r="K269" s="2" t="s">
        <v>533</v>
      </c>
      <c r="L269" s="2"/>
      <c r="M269" s="2"/>
      <c r="N269" s="49">
        <v>15.6</v>
      </c>
      <c r="O269" s="3">
        <v>0.01</v>
      </c>
      <c r="P269" s="4">
        <v>-15.6</v>
      </c>
      <c r="Q269" s="4">
        <v>0</v>
      </c>
      <c r="R269" s="2">
        <f t="shared" si="34"/>
        <v>-15.6</v>
      </c>
      <c r="S269" s="9">
        <f t="shared" si="35"/>
        <v>-247.54194018756593</v>
      </c>
      <c r="T269" s="8">
        <f t="shared" si="36"/>
        <v>24506.652078569026</v>
      </c>
      <c r="U269">
        <f t="shared" si="32"/>
        <v>-15.6</v>
      </c>
      <c r="V269" s="19">
        <f>IF(T269="","",T269/MAX($T$4:T269)-1)</f>
        <v>-1.0000000000000009E-2</v>
      </c>
      <c r="W269">
        <f t="shared" si="39"/>
        <v>-247.54194018756593</v>
      </c>
      <c r="X269">
        <f t="shared" si="38"/>
        <v>0</v>
      </c>
      <c r="Y269">
        <f t="shared" si="37"/>
        <v>-247.54194018756593</v>
      </c>
      <c r="Z269" s="26"/>
      <c r="AA269" s="27"/>
      <c r="AB269" s="27"/>
      <c r="AC269" s="27"/>
      <c r="AD269" s="27"/>
      <c r="AE269" s="27"/>
      <c r="AF269" s="28"/>
      <c r="AG269" s="22"/>
      <c r="AH269" s="22"/>
      <c r="AI269" s="22"/>
      <c r="AJ269" s="22"/>
      <c r="AK269" s="22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25"/>
      <c r="BT269" s="25"/>
      <c r="BU269" s="25"/>
      <c r="BV269" s="25"/>
      <c r="BW269" s="25"/>
      <c r="BX269" s="25"/>
      <c r="BY269" s="25"/>
      <c r="BZ269" s="25"/>
    </row>
    <row r="270" spans="1:78" s="12" customFormat="1" ht="18" customHeight="1" x14ac:dyDescent="0.25">
      <c r="A270" s="14" t="s">
        <v>275</v>
      </c>
      <c r="B270" s="1">
        <v>42895</v>
      </c>
      <c r="C270" s="15">
        <v>0.41666666666666669</v>
      </c>
      <c r="D270" s="2" t="str">
        <f t="shared" si="33"/>
        <v>venerdì</v>
      </c>
      <c r="E270" s="4" t="s">
        <v>529</v>
      </c>
      <c r="F270" s="2" t="s">
        <v>531</v>
      </c>
      <c r="G270" s="2"/>
      <c r="H270" s="2"/>
      <c r="I270" s="2"/>
      <c r="J270" s="2" t="s">
        <v>539</v>
      </c>
      <c r="K270" s="2" t="s">
        <v>533</v>
      </c>
      <c r="L270" s="2"/>
      <c r="M270" s="2"/>
      <c r="N270" s="49">
        <v>25.6</v>
      </c>
      <c r="O270" s="3">
        <v>5.0000000000000001E-3</v>
      </c>
      <c r="P270" s="4">
        <v>23.6</v>
      </c>
      <c r="Q270" s="4">
        <v>0</v>
      </c>
      <c r="R270" s="2">
        <f t="shared" si="34"/>
        <v>23.6</v>
      </c>
      <c r="S270" s="9">
        <f t="shared" si="35"/>
        <v>112.96034942465411</v>
      </c>
      <c r="T270" s="8">
        <f t="shared" si="36"/>
        <v>24619.612427993681</v>
      </c>
      <c r="U270">
        <f t="shared" ref="U270:U333" si="40">IF(R270&lt;0,U269+R270,0)</f>
        <v>0</v>
      </c>
      <c r="V270" s="19">
        <f>IF(T270="","",T270/MAX($T$4:T270)-1)</f>
        <v>-5.4367187499999581E-3</v>
      </c>
      <c r="W270">
        <f t="shared" si="39"/>
        <v>0</v>
      </c>
      <c r="X270">
        <f t="shared" si="38"/>
        <v>112.96034942465411</v>
      </c>
      <c r="Y270">
        <f t="shared" si="37"/>
        <v>0</v>
      </c>
      <c r="Z270" s="26"/>
      <c r="AA270" s="27"/>
      <c r="AB270" s="27"/>
      <c r="AC270" s="27"/>
      <c r="AD270" s="27"/>
      <c r="AE270" s="27"/>
      <c r="AF270" s="28"/>
      <c r="AG270" s="22"/>
      <c r="AH270" s="22"/>
      <c r="AI270" s="22"/>
      <c r="AJ270" s="22"/>
      <c r="AK270" s="22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25"/>
      <c r="BT270" s="25"/>
      <c r="BU270" s="25"/>
      <c r="BV270" s="25"/>
      <c r="BW270" s="25"/>
      <c r="BX270" s="25"/>
      <c r="BY270" s="25"/>
      <c r="BZ270" s="25"/>
    </row>
    <row r="271" spans="1:78" s="12" customFormat="1" ht="18" customHeight="1" x14ac:dyDescent="0.25">
      <c r="A271" s="14" t="s">
        <v>276</v>
      </c>
      <c r="B271" s="1">
        <v>42901</v>
      </c>
      <c r="C271" s="15">
        <v>0.58333333333333337</v>
      </c>
      <c r="D271" s="2" t="str">
        <f t="shared" si="33"/>
        <v>giovedì</v>
      </c>
      <c r="E271" s="4" t="s">
        <v>523</v>
      </c>
      <c r="F271" s="2" t="s">
        <v>531</v>
      </c>
      <c r="G271" s="2"/>
      <c r="H271" s="2"/>
      <c r="I271" s="2"/>
      <c r="J271" s="2" t="s">
        <v>537</v>
      </c>
      <c r="K271" s="2" t="s">
        <v>533</v>
      </c>
      <c r="L271" s="2"/>
      <c r="M271" s="2"/>
      <c r="N271" s="49">
        <v>35</v>
      </c>
      <c r="O271" s="3">
        <v>5.0000000000000001E-3</v>
      </c>
      <c r="P271" s="4">
        <v>43.1</v>
      </c>
      <c r="Q271" s="4">
        <v>0</v>
      </c>
      <c r="R271" s="2">
        <f t="shared" si="34"/>
        <v>43.1</v>
      </c>
      <c r="S271" s="9">
        <f t="shared" si="35"/>
        <v>151.58647080664682</v>
      </c>
      <c r="T271" s="8">
        <f t="shared" si="36"/>
        <v>24771.198898800329</v>
      </c>
      <c r="U271">
        <f t="shared" si="40"/>
        <v>0</v>
      </c>
      <c r="V271" s="19">
        <f>IF(T271="","",T271/MAX($T$4:T271)-1)</f>
        <v>0</v>
      </c>
      <c r="W271">
        <f t="shared" si="39"/>
        <v>0</v>
      </c>
      <c r="X271">
        <f t="shared" si="38"/>
        <v>151.58647080664682</v>
      </c>
      <c r="Y271">
        <f t="shared" si="37"/>
        <v>0</v>
      </c>
      <c r="Z271" s="26"/>
      <c r="AA271" s="27"/>
      <c r="AB271" s="27"/>
      <c r="AC271" s="27"/>
      <c r="AD271" s="27"/>
      <c r="AE271" s="27"/>
      <c r="AF271" s="28"/>
      <c r="AG271" s="22"/>
      <c r="AH271" s="22"/>
      <c r="AI271" s="22"/>
      <c r="AJ271" s="22"/>
      <c r="AK271" s="22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25"/>
      <c r="BT271" s="25"/>
      <c r="BU271" s="25"/>
      <c r="BV271" s="25"/>
      <c r="BW271" s="25"/>
      <c r="BX271" s="25"/>
      <c r="BY271" s="25"/>
      <c r="BZ271" s="25"/>
    </row>
    <row r="272" spans="1:78" s="12" customFormat="1" ht="18" customHeight="1" x14ac:dyDescent="0.25">
      <c r="A272" s="14" t="s">
        <v>279</v>
      </c>
      <c r="B272" s="1">
        <v>42902</v>
      </c>
      <c r="C272" s="15">
        <v>0.33333333333333331</v>
      </c>
      <c r="D272" s="2" t="str">
        <f t="shared" si="33"/>
        <v>venerdì</v>
      </c>
      <c r="E272" s="4" t="s">
        <v>529</v>
      </c>
      <c r="F272" s="2" t="s">
        <v>531</v>
      </c>
      <c r="G272" s="2"/>
      <c r="H272" s="2"/>
      <c r="I272" s="2"/>
      <c r="J272" s="2" t="s">
        <v>538</v>
      </c>
      <c r="K272" s="2" t="s">
        <v>533</v>
      </c>
      <c r="L272" s="2"/>
      <c r="M272" s="2"/>
      <c r="N272" s="49">
        <v>99.9</v>
      </c>
      <c r="O272" s="3">
        <v>5.0000000000000001E-3</v>
      </c>
      <c r="P272" s="4">
        <v>123.6</v>
      </c>
      <c r="Q272" s="4">
        <v>216.1</v>
      </c>
      <c r="R272" s="2">
        <f t="shared" si="34"/>
        <v>339.7</v>
      </c>
      <c r="S272" s="9">
        <f t="shared" si="35"/>
        <v>421.15997326939294</v>
      </c>
      <c r="T272" s="8">
        <f t="shared" si="36"/>
        <v>25192.358872069723</v>
      </c>
      <c r="U272">
        <f t="shared" si="40"/>
        <v>0</v>
      </c>
      <c r="V272" s="19">
        <f>IF(T272="","",T272/MAX($T$4:T272)-1)</f>
        <v>0</v>
      </c>
      <c r="W272">
        <f t="shared" si="39"/>
        <v>0</v>
      </c>
      <c r="X272">
        <f t="shared" si="38"/>
        <v>421.15997326939294</v>
      </c>
      <c r="Y272">
        <f t="shared" si="37"/>
        <v>0</v>
      </c>
      <c r="Z272" s="26"/>
      <c r="AA272" s="27"/>
      <c r="AB272" s="27"/>
      <c r="AC272" s="27"/>
      <c r="AD272" s="27"/>
      <c r="AE272" s="27"/>
      <c r="AF272" s="28"/>
      <c r="AG272" s="22"/>
      <c r="AH272" s="22"/>
      <c r="AI272" s="22"/>
      <c r="AJ272" s="22"/>
      <c r="AK272" s="22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25"/>
      <c r="BT272" s="25"/>
      <c r="BU272" s="25"/>
      <c r="BV272" s="25"/>
      <c r="BW272" s="25"/>
      <c r="BX272" s="25"/>
      <c r="BY272" s="25"/>
      <c r="BZ272" s="25"/>
    </row>
    <row r="273" spans="1:78" s="12" customFormat="1" ht="18" customHeight="1" x14ac:dyDescent="0.25">
      <c r="A273" s="14" t="s">
        <v>280</v>
      </c>
      <c r="B273" s="1">
        <v>42905</v>
      </c>
      <c r="C273" s="15">
        <v>0.41666666666666669</v>
      </c>
      <c r="D273" s="2" t="str">
        <f t="shared" si="33"/>
        <v>lunedì</v>
      </c>
      <c r="E273" s="4" t="s">
        <v>523</v>
      </c>
      <c r="F273" s="2" t="s">
        <v>535</v>
      </c>
      <c r="G273" s="2"/>
      <c r="H273" s="2"/>
      <c r="I273" s="2"/>
      <c r="J273" s="2" t="s">
        <v>539</v>
      </c>
      <c r="K273" s="2" t="s">
        <v>533</v>
      </c>
      <c r="L273" s="2"/>
      <c r="M273" s="2"/>
      <c r="N273" s="49">
        <v>21.2</v>
      </c>
      <c r="O273" s="3">
        <v>5.0000000000000001E-3</v>
      </c>
      <c r="P273" s="4">
        <v>8.4</v>
      </c>
      <c r="Q273" s="4">
        <v>26</v>
      </c>
      <c r="R273" s="2">
        <f t="shared" si="34"/>
        <v>34.4</v>
      </c>
      <c r="S273" s="9">
        <f t="shared" si="35"/>
        <v>204.39083613188643</v>
      </c>
      <c r="T273" s="8">
        <f t="shared" si="36"/>
        <v>25396.749708201609</v>
      </c>
      <c r="U273">
        <f t="shared" si="40"/>
        <v>0</v>
      </c>
      <c r="V273" s="19">
        <f>IF(T273="","",T273/MAX($T$4:T273)-1)</f>
        <v>0</v>
      </c>
      <c r="W273">
        <f t="shared" si="39"/>
        <v>0</v>
      </c>
      <c r="X273">
        <f t="shared" si="38"/>
        <v>204.39083613188643</v>
      </c>
      <c r="Y273">
        <f t="shared" si="37"/>
        <v>0</v>
      </c>
      <c r="Z273" s="26"/>
      <c r="AA273" s="27"/>
      <c r="AB273" s="27"/>
      <c r="AC273" s="27"/>
      <c r="AD273" s="27"/>
      <c r="AE273" s="27"/>
      <c r="AF273" s="28"/>
      <c r="AG273" s="22"/>
      <c r="AH273" s="22"/>
      <c r="AI273" s="22"/>
      <c r="AJ273" s="22"/>
      <c r="AK273" s="22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25"/>
      <c r="BT273" s="25"/>
      <c r="BU273" s="25"/>
      <c r="BV273" s="25"/>
      <c r="BW273" s="25"/>
      <c r="BX273" s="25"/>
      <c r="BY273" s="25"/>
      <c r="BZ273" s="25"/>
    </row>
    <row r="274" spans="1:78" s="12" customFormat="1" ht="18" customHeight="1" x14ac:dyDescent="0.25">
      <c r="A274" s="14" t="s">
        <v>281</v>
      </c>
      <c r="B274" s="1">
        <v>42912</v>
      </c>
      <c r="C274" s="15">
        <v>0.41666666666666669</v>
      </c>
      <c r="D274" s="2" t="str">
        <f t="shared" si="33"/>
        <v>lunedì</v>
      </c>
      <c r="E274" s="4" t="s">
        <v>529</v>
      </c>
      <c r="F274" s="2" t="s">
        <v>535</v>
      </c>
      <c r="G274" s="2"/>
      <c r="H274" s="2"/>
      <c r="I274" s="2"/>
      <c r="J274" s="2" t="s">
        <v>538</v>
      </c>
      <c r="K274" s="2" t="s">
        <v>533</v>
      </c>
      <c r="L274" s="2"/>
      <c r="M274" s="2"/>
      <c r="N274" s="49">
        <v>61.1</v>
      </c>
      <c r="O274" s="3">
        <v>5.0000000000000001E-3</v>
      </c>
      <c r="P274" s="4">
        <v>-61.1</v>
      </c>
      <c r="Q274" s="4">
        <v>-61.1</v>
      </c>
      <c r="R274" s="2">
        <f t="shared" si="34"/>
        <v>-122.2</v>
      </c>
      <c r="S274" s="9">
        <f t="shared" si="35"/>
        <v>-253.96749708201611</v>
      </c>
      <c r="T274" s="8">
        <f t="shared" si="36"/>
        <v>25142.782211119593</v>
      </c>
      <c r="U274">
        <f t="shared" si="40"/>
        <v>-122.2</v>
      </c>
      <c r="V274" s="19">
        <f>IF(T274="","",T274/MAX($T$4:T274)-1)</f>
        <v>-1.0000000000000009E-2</v>
      </c>
      <c r="W274">
        <f t="shared" si="39"/>
        <v>-253.96749708201611</v>
      </c>
      <c r="X274">
        <f t="shared" si="38"/>
        <v>0</v>
      </c>
      <c r="Y274">
        <f t="shared" si="37"/>
        <v>-253.96749708201611</v>
      </c>
      <c r="Z274" s="26"/>
      <c r="AA274" s="27"/>
      <c r="AB274" s="27"/>
      <c r="AC274" s="27"/>
      <c r="AD274" s="27"/>
      <c r="AE274" s="27"/>
      <c r="AF274" s="28"/>
      <c r="AG274" s="22"/>
      <c r="AH274" s="22"/>
      <c r="AI274" s="22"/>
      <c r="AJ274" s="22"/>
      <c r="AK274" s="22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25"/>
      <c r="BT274" s="25"/>
      <c r="BU274" s="25"/>
      <c r="BV274" s="25"/>
      <c r="BW274" s="25"/>
      <c r="BX274" s="25"/>
      <c r="BY274" s="25"/>
      <c r="BZ274" s="25"/>
    </row>
    <row r="275" spans="1:78" s="12" customFormat="1" ht="18" customHeight="1" x14ac:dyDescent="0.25">
      <c r="A275" s="14" t="s">
        <v>282</v>
      </c>
      <c r="B275" s="1">
        <v>42913</v>
      </c>
      <c r="C275" s="15">
        <v>0.375</v>
      </c>
      <c r="D275" s="2" t="str">
        <f t="shared" si="33"/>
        <v>martedì</v>
      </c>
      <c r="E275" s="4" t="s">
        <v>529</v>
      </c>
      <c r="F275" s="2" t="s">
        <v>531</v>
      </c>
      <c r="G275" s="2"/>
      <c r="H275" s="2"/>
      <c r="I275" s="2"/>
      <c r="J275" s="2" t="s">
        <v>532</v>
      </c>
      <c r="K275" s="2" t="s">
        <v>533</v>
      </c>
      <c r="L275" s="2"/>
      <c r="M275" s="2"/>
      <c r="N275" s="49">
        <v>23.5</v>
      </c>
      <c r="O275" s="3">
        <v>5.0000000000000001E-3</v>
      </c>
      <c r="P275" s="4">
        <v>23.3</v>
      </c>
      <c r="Q275" s="4">
        <v>0</v>
      </c>
      <c r="R275" s="2">
        <f t="shared" si="34"/>
        <v>23.3</v>
      </c>
      <c r="S275" s="9">
        <f t="shared" si="35"/>
        <v>124.64400542959287</v>
      </c>
      <c r="T275" s="8">
        <f t="shared" si="36"/>
        <v>25267.426216549185</v>
      </c>
      <c r="U275">
        <f t="shared" si="40"/>
        <v>0</v>
      </c>
      <c r="V275" s="19">
        <f>IF(T275="","",T275/MAX($T$4:T275)-1)</f>
        <v>-5.0921276595744525E-3</v>
      </c>
      <c r="W275">
        <f t="shared" si="39"/>
        <v>0</v>
      </c>
      <c r="X275">
        <f t="shared" si="38"/>
        <v>124.64400542959287</v>
      </c>
      <c r="Y275">
        <f t="shared" si="37"/>
        <v>0</v>
      </c>
      <c r="Z275" s="26"/>
      <c r="AA275" s="27"/>
      <c r="AB275" s="27"/>
      <c r="AC275" s="27"/>
      <c r="AD275" s="27"/>
      <c r="AE275" s="27"/>
      <c r="AF275" s="28"/>
      <c r="AG275" s="22"/>
      <c r="AH275" s="22"/>
      <c r="AI275" s="22"/>
      <c r="AJ275" s="22"/>
      <c r="AK275" s="22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25"/>
      <c r="BT275" s="25"/>
      <c r="BU275" s="25"/>
      <c r="BV275" s="25"/>
      <c r="BW275" s="25"/>
      <c r="BX275" s="25"/>
      <c r="BY275" s="25"/>
      <c r="BZ275" s="25"/>
    </row>
    <row r="276" spans="1:78" s="12" customFormat="1" ht="18" customHeight="1" x14ac:dyDescent="0.25">
      <c r="A276" s="14" t="s">
        <v>291</v>
      </c>
      <c r="B276" s="1">
        <v>42914</v>
      </c>
      <c r="C276" s="15">
        <v>0.45833333333333331</v>
      </c>
      <c r="D276" s="2" t="str">
        <f t="shared" si="33"/>
        <v>mercoledì</v>
      </c>
      <c r="E276" s="2" t="s">
        <v>529</v>
      </c>
      <c r="F276" s="2" t="s">
        <v>522</v>
      </c>
      <c r="G276" s="2"/>
      <c r="H276" s="2"/>
      <c r="I276" s="2"/>
      <c r="J276" s="2" t="s">
        <v>541</v>
      </c>
      <c r="K276" s="2" t="s">
        <v>521</v>
      </c>
      <c r="L276" s="2"/>
      <c r="M276" s="2"/>
      <c r="N276" s="48">
        <v>105</v>
      </c>
      <c r="O276" s="3">
        <v>0.01</v>
      </c>
      <c r="P276" s="2">
        <v>-105</v>
      </c>
      <c r="Q276" s="2">
        <v>0</v>
      </c>
      <c r="R276" s="2">
        <f t="shared" si="34"/>
        <v>-105</v>
      </c>
      <c r="S276" s="9">
        <f t="shared" si="35"/>
        <v>-252.67426216549185</v>
      </c>
      <c r="T276" s="8">
        <f t="shared" si="36"/>
        <v>25014.751954383693</v>
      </c>
      <c r="U276">
        <f t="shared" si="40"/>
        <v>-105</v>
      </c>
      <c r="V276" s="19">
        <f>IF(T276="","",T276/MAX($T$4:T276)-1)</f>
        <v>-1.5041206382978789E-2</v>
      </c>
      <c r="W276">
        <f t="shared" si="39"/>
        <v>-252.67426216549185</v>
      </c>
      <c r="X276">
        <f t="shared" si="38"/>
        <v>0</v>
      </c>
      <c r="Y276">
        <f t="shared" si="37"/>
        <v>-252.67426216549185</v>
      </c>
      <c r="Z276" s="26"/>
      <c r="AA276" s="27"/>
      <c r="AB276" s="27"/>
      <c r="AC276" s="27"/>
      <c r="AD276" s="27"/>
      <c r="AE276" s="27"/>
      <c r="AF276" s="28"/>
      <c r="AG276" s="22"/>
      <c r="AH276" s="22"/>
      <c r="AI276" s="22"/>
      <c r="AJ276" s="22"/>
      <c r="AK276" s="22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25"/>
      <c r="BT276" s="25"/>
      <c r="BU276" s="25"/>
      <c r="BV276" s="25"/>
      <c r="BW276" s="25"/>
      <c r="BX276" s="25"/>
      <c r="BY276" s="25"/>
      <c r="BZ276" s="25"/>
    </row>
    <row r="277" spans="1:78" s="12" customFormat="1" ht="18" customHeight="1" x14ac:dyDescent="0.25">
      <c r="A277" s="14" t="s">
        <v>283</v>
      </c>
      <c r="B277" s="1">
        <v>42920</v>
      </c>
      <c r="C277" s="15">
        <v>0.41666666666666669</v>
      </c>
      <c r="D277" s="2" t="str">
        <f t="shared" si="33"/>
        <v>martedì</v>
      </c>
      <c r="E277" s="4" t="s">
        <v>523</v>
      </c>
      <c r="F277" s="2" t="s">
        <v>531</v>
      </c>
      <c r="G277" s="2"/>
      <c r="H277" s="2"/>
      <c r="I277" s="2"/>
      <c r="J277" s="2" t="s">
        <v>532</v>
      </c>
      <c r="K277" s="2" t="s">
        <v>533</v>
      </c>
      <c r="L277" s="2"/>
      <c r="M277" s="2"/>
      <c r="N277" s="49">
        <v>33.4</v>
      </c>
      <c r="O277" s="3">
        <v>5.0000000000000001E-3</v>
      </c>
      <c r="P277" s="4">
        <v>32.6</v>
      </c>
      <c r="Q277" s="4">
        <v>66</v>
      </c>
      <c r="R277" s="2">
        <f t="shared" si="34"/>
        <v>98.6</v>
      </c>
      <c r="S277" s="9">
        <f t="shared" si="35"/>
        <v>369.229721961412</v>
      </c>
      <c r="T277" s="8">
        <f t="shared" si="36"/>
        <v>25383.981676345105</v>
      </c>
      <c r="U277">
        <f t="shared" si="40"/>
        <v>0</v>
      </c>
      <c r="V277" s="19">
        <f>IF(T277="","",T277/MAX($T$4:T277)-1)</f>
        <v>-5.0274275264361457E-4</v>
      </c>
      <c r="W277">
        <f t="shared" si="39"/>
        <v>0</v>
      </c>
      <c r="X277">
        <f t="shared" si="38"/>
        <v>369.229721961412</v>
      </c>
      <c r="Y277">
        <f t="shared" si="37"/>
        <v>0</v>
      </c>
      <c r="Z277" s="26"/>
      <c r="AA277" s="27"/>
      <c r="AB277" s="27"/>
      <c r="AC277" s="27"/>
      <c r="AD277" s="27"/>
      <c r="AE277" s="27"/>
      <c r="AF277" s="28"/>
      <c r="AG277" s="22"/>
      <c r="AH277" s="22"/>
      <c r="AI277" s="22"/>
      <c r="AJ277" s="22"/>
      <c r="AK277" s="22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25"/>
      <c r="BT277" s="25"/>
      <c r="BU277" s="25"/>
      <c r="BV277" s="25"/>
      <c r="BW277" s="25"/>
      <c r="BX277" s="25"/>
      <c r="BY277" s="25"/>
      <c r="BZ277" s="25"/>
    </row>
    <row r="278" spans="1:78" s="12" customFormat="1" ht="18" customHeight="1" x14ac:dyDescent="0.25">
      <c r="A278" s="14" t="s">
        <v>284</v>
      </c>
      <c r="B278" s="1">
        <v>42922</v>
      </c>
      <c r="C278" s="15">
        <v>0.75</v>
      </c>
      <c r="D278" s="2" t="str">
        <f t="shared" si="33"/>
        <v>giovedì</v>
      </c>
      <c r="E278" s="4" t="s">
        <v>529</v>
      </c>
      <c r="F278" s="2" t="s">
        <v>535</v>
      </c>
      <c r="G278" s="2"/>
      <c r="H278" s="2"/>
      <c r="I278" s="2"/>
      <c r="J278" s="2" t="s">
        <v>537</v>
      </c>
      <c r="K278" s="2" t="s">
        <v>533</v>
      </c>
      <c r="L278" s="2"/>
      <c r="M278" s="2"/>
      <c r="N278" s="49">
        <v>35.799999999999997</v>
      </c>
      <c r="O278" s="3">
        <v>5.0000000000000001E-3</v>
      </c>
      <c r="P278" s="4">
        <v>-35.799999999999997</v>
      </c>
      <c r="Q278" s="4">
        <v>-35.799999999999997</v>
      </c>
      <c r="R278" s="2">
        <f t="shared" si="34"/>
        <v>-71.599999999999994</v>
      </c>
      <c r="S278" s="9">
        <f t="shared" si="35"/>
        <v>-253.83981676345107</v>
      </c>
      <c r="T278" s="8">
        <f t="shared" si="36"/>
        <v>25130.141859581654</v>
      </c>
      <c r="U278">
        <f t="shared" si="40"/>
        <v>-71.599999999999994</v>
      </c>
      <c r="V278" s="19">
        <f>IF(T278="","",T278/MAX($T$4:T278)-1)</f>
        <v>-1.0497715325117229E-2</v>
      </c>
      <c r="W278">
        <f t="shared" si="39"/>
        <v>-253.83981676345107</v>
      </c>
      <c r="X278">
        <f t="shared" si="38"/>
        <v>0</v>
      </c>
      <c r="Y278">
        <f t="shared" si="37"/>
        <v>-253.83981676345107</v>
      </c>
      <c r="Z278" s="26"/>
      <c r="AA278" s="27"/>
      <c r="AB278" s="27"/>
      <c r="AC278" s="27"/>
      <c r="AD278" s="27"/>
      <c r="AE278" s="27"/>
      <c r="AF278" s="28"/>
      <c r="AG278" s="22"/>
      <c r="AH278" s="22"/>
      <c r="AI278" s="22"/>
      <c r="AJ278" s="22"/>
      <c r="AK278" s="22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25"/>
      <c r="BT278" s="25"/>
      <c r="BU278" s="25"/>
      <c r="BV278" s="25"/>
      <c r="BW278" s="25"/>
      <c r="BX278" s="25"/>
      <c r="BY278" s="25"/>
      <c r="BZ278" s="25"/>
    </row>
    <row r="279" spans="1:78" s="12" customFormat="1" ht="18" customHeight="1" x14ac:dyDescent="0.25">
      <c r="A279" s="14" t="s">
        <v>285</v>
      </c>
      <c r="B279" s="1">
        <v>42927</v>
      </c>
      <c r="C279" s="15">
        <v>0.79166666666666663</v>
      </c>
      <c r="D279" s="2" t="str">
        <f t="shared" si="33"/>
        <v>martedì</v>
      </c>
      <c r="E279" s="4" t="s">
        <v>523</v>
      </c>
      <c r="F279" s="2" t="s">
        <v>534</v>
      </c>
      <c r="G279" s="2"/>
      <c r="H279" s="2"/>
      <c r="I279" s="2"/>
      <c r="J279" s="2" t="s">
        <v>539</v>
      </c>
      <c r="K279" s="2" t="s">
        <v>533</v>
      </c>
      <c r="L279" s="2"/>
      <c r="M279" s="2"/>
      <c r="N279" s="49">
        <v>15.9</v>
      </c>
      <c r="O279" s="3">
        <v>0.01</v>
      </c>
      <c r="P279" s="4">
        <v>-15.9</v>
      </c>
      <c r="Q279" s="4">
        <v>0</v>
      </c>
      <c r="R279" s="2">
        <f t="shared" si="34"/>
        <v>-15.9</v>
      </c>
      <c r="S279" s="9">
        <f t="shared" si="35"/>
        <v>-251.30141859581656</v>
      </c>
      <c r="T279" s="8">
        <f t="shared" si="36"/>
        <v>24878.840440985838</v>
      </c>
      <c r="U279">
        <f t="shared" si="40"/>
        <v>-87.5</v>
      </c>
      <c r="V279" s="19">
        <f>IF(T279="","",T279/MAX($T$4:T279)-1)</f>
        <v>-2.0392738171866043E-2</v>
      </c>
      <c r="W279">
        <f t="shared" si="39"/>
        <v>-505.14123535926763</v>
      </c>
      <c r="X279">
        <f t="shared" si="38"/>
        <v>0</v>
      </c>
      <c r="Y279">
        <f t="shared" si="37"/>
        <v>-251.30141859581656</v>
      </c>
      <c r="Z279" s="26"/>
      <c r="AA279" s="27"/>
      <c r="AB279" s="27"/>
      <c r="AC279" s="27"/>
      <c r="AD279" s="27"/>
      <c r="AE279" s="27"/>
      <c r="AF279" s="28"/>
      <c r="AG279" s="22"/>
      <c r="AH279" s="22"/>
      <c r="AI279" s="22"/>
      <c r="AJ279" s="22"/>
      <c r="AK279" s="22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25"/>
      <c r="BT279" s="25"/>
      <c r="BU279" s="25"/>
      <c r="BV279" s="25"/>
      <c r="BW279" s="25"/>
      <c r="BX279" s="25"/>
      <c r="BY279" s="25"/>
      <c r="BZ279" s="25"/>
    </row>
    <row r="280" spans="1:78" s="12" customFormat="1" ht="18" customHeight="1" x14ac:dyDescent="0.25">
      <c r="A280" s="14" t="s">
        <v>295</v>
      </c>
      <c r="B280" s="1">
        <v>42928</v>
      </c>
      <c r="C280" s="15">
        <v>0.29166666666666669</v>
      </c>
      <c r="D280" s="2" t="str">
        <f t="shared" si="33"/>
        <v>mercoledì</v>
      </c>
      <c r="E280" s="2" t="s">
        <v>529</v>
      </c>
      <c r="F280" s="2" t="s">
        <v>522</v>
      </c>
      <c r="G280" s="2"/>
      <c r="H280" s="2"/>
      <c r="I280" s="2"/>
      <c r="J280" s="2" t="s">
        <v>541</v>
      </c>
      <c r="K280" s="2" t="s">
        <v>521</v>
      </c>
      <c r="L280" s="2"/>
      <c r="M280" s="2"/>
      <c r="N280" s="48">
        <v>63</v>
      </c>
      <c r="O280" s="3">
        <v>0.01</v>
      </c>
      <c r="P280" s="2">
        <v>63</v>
      </c>
      <c r="Q280" s="2">
        <v>0</v>
      </c>
      <c r="R280" s="2">
        <f t="shared" si="34"/>
        <v>63</v>
      </c>
      <c r="S280" s="9">
        <f t="shared" si="35"/>
        <v>248.78840440985837</v>
      </c>
      <c r="T280" s="8">
        <f t="shared" si="36"/>
        <v>25127.628845395695</v>
      </c>
      <c r="U280">
        <f t="shared" si="40"/>
        <v>0</v>
      </c>
      <c r="V280" s="19">
        <f>IF(T280="","",T280/MAX($T$4:T280)-1)</f>
        <v>-1.0596665553584739E-2</v>
      </c>
      <c r="W280">
        <f t="shared" si="39"/>
        <v>0</v>
      </c>
      <c r="X280">
        <f t="shared" si="38"/>
        <v>248.78840440985837</v>
      </c>
      <c r="Y280">
        <f t="shared" si="37"/>
        <v>0</v>
      </c>
      <c r="Z280" s="26"/>
      <c r="AA280" s="27"/>
      <c r="AB280" s="27"/>
      <c r="AC280" s="27"/>
      <c r="AD280" s="27"/>
      <c r="AE280" s="27"/>
      <c r="AF280" s="28"/>
      <c r="AG280" s="22"/>
      <c r="AH280" s="22"/>
      <c r="AI280" s="22"/>
      <c r="AJ280" s="22"/>
      <c r="AK280" s="22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25"/>
      <c r="BT280" s="25"/>
      <c r="BU280" s="25"/>
      <c r="BV280" s="25"/>
      <c r="BW280" s="25"/>
      <c r="BX280" s="25"/>
      <c r="BY280" s="25"/>
      <c r="BZ280" s="25"/>
    </row>
    <row r="281" spans="1:78" s="12" customFormat="1" ht="18" customHeight="1" x14ac:dyDescent="0.25">
      <c r="A281" s="14" t="s">
        <v>286</v>
      </c>
      <c r="B281" s="1">
        <v>42929</v>
      </c>
      <c r="C281" s="15">
        <v>0.70833333333333337</v>
      </c>
      <c r="D281" s="2" t="str">
        <f t="shared" si="33"/>
        <v>giovedì</v>
      </c>
      <c r="E281" s="4" t="s">
        <v>529</v>
      </c>
      <c r="F281" s="2" t="s">
        <v>535</v>
      </c>
      <c r="G281" s="2"/>
      <c r="H281" s="2"/>
      <c r="I281" s="2"/>
      <c r="J281" s="2" t="s">
        <v>539</v>
      </c>
      <c r="K281" s="2" t="s">
        <v>533</v>
      </c>
      <c r="L281" s="2"/>
      <c r="M281" s="2"/>
      <c r="N281" s="49">
        <v>29.8</v>
      </c>
      <c r="O281" s="3">
        <v>5.0000000000000001E-3</v>
      </c>
      <c r="P281" s="4">
        <v>15.5</v>
      </c>
      <c r="Q281" s="4">
        <v>38.299999999999997</v>
      </c>
      <c r="R281" s="2">
        <f t="shared" si="34"/>
        <v>53.8</v>
      </c>
      <c r="S281" s="9">
        <f t="shared" si="35"/>
        <v>226.82322682588733</v>
      </c>
      <c r="T281" s="8">
        <f t="shared" si="36"/>
        <v>25354.452072221582</v>
      </c>
      <c r="U281">
        <f t="shared" si="40"/>
        <v>0</v>
      </c>
      <c r="V281" s="19">
        <f>IF(T281="","",T281/MAX($T$4:T281)-1)</f>
        <v>-1.6654743802262395E-3</v>
      </c>
      <c r="W281">
        <f t="shared" si="39"/>
        <v>0</v>
      </c>
      <c r="X281">
        <f t="shared" si="38"/>
        <v>226.82322682588733</v>
      </c>
      <c r="Y281">
        <f t="shared" si="37"/>
        <v>0</v>
      </c>
      <c r="Z281" s="26"/>
      <c r="AA281" s="27"/>
      <c r="AB281" s="27"/>
      <c r="AC281" s="27"/>
      <c r="AD281" s="27"/>
      <c r="AE281" s="27"/>
      <c r="AF281" s="28"/>
      <c r="AG281" s="22"/>
      <c r="AH281" s="22"/>
      <c r="AI281" s="22"/>
      <c r="AJ281" s="22"/>
      <c r="AK281" s="22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25"/>
      <c r="BT281" s="25"/>
      <c r="BU281" s="25"/>
      <c r="BV281" s="25"/>
      <c r="BW281" s="25"/>
      <c r="BX281" s="25"/>
      <c r="BY281" s="25"/>
      <c r="BZ281" s="25"/>
    </row>
    <row r="282" spans="1:78" s="12" customFormat="1" ht="18" customHeight="1" x14ac:dyDescent="0.25">
      <c r="A282" s="14" t="s">
        <v>287</v>
      </c>
      <c r="B282" s="1">
        <v>42930</v>
      </c>
      <c r="C282" s="15">
        <v>0.875</v>
      </c>
      <c r="D282" s="2" t="str">
        <f t="shared" si="33"/>
        <v>venerdì</v>
      </c>
      <c r="E282" s="4" t="s">
        <v>529</v>
      </c>
      <c r="F282" s="2" t="s">
        <v>531</v>
      </c>
      <c r="G282" s="2"/>
      <c r="H282" s="2"/>
      <c r="I282" s="2"/>
      <c r="J282" s="2" t="s">
        <v>538</v>
      </c>
      <c r="K282" s="2" t="s">
        <v>533</v>
      </c>
      <c r="L282" s="2"/>
      <c r="M282" s="2"/>
      <c r="N282" s="49">
        <v>60.5</v>
      </c>
      <c r="O282" s="3">
        <v>5.0000000000000001E-3</v>
      </c>
      <c r="P282" s="4">
        <v>77.400000000000006</v>
      </c>
      <c r="Q282" s="4">
        <v>132.69999999999999</v>
      </c>
      <c r="R282" s="2">
        <f t="shared" si="34"/>
        <v>210.1</v>
      </c>
      <c r="S282" s="9">
        <f t="shared" si="35"/>
        <v>440.24548598130201</v>
      </c>
      <c r="T282" s="8">
        <f t="shared" si="36"/>
        <v>25794.697558202883</v>
      </c>
      <c r="U282">
        <f t="shared" si="40"/>
        <v>0</v>
      </c>
      <c r="V282" s="19">
        <f>IF(T282="","",T282/MAX($T$4:T282)-1)</f>
        <v>0</v>
      </c>
      <c r="W282">
        <f t="shared" si="39"/>
        <v>0</v>
      </c>
      <c r="X282">
        <f t="shared" si="38"/>
        <v>440.24548598130201</v>
      </c>
      <c r="Y282">
        <f t="shared" si="37"/>
        <v>0</v>
      </c>
      <c r="Z282" s="26"/>
      <c r="AA282" s="27"/>
      <c r="AB282" s="27"/>
      <c r="AC282" s="27"/>
      <c r="AD282" s="27"/>
      <c r="AE282" s="27"/>
      <c r="AF282" s="28"/>
      <c r="AG282" s="22"/>
      <c r="AH282" s="22"/>
      <c r="AI282" s="22"/>
      <c r="AJ282" s="22"/>
      <c r="AK282" s="22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25"/>
      <c r="BT282" s="25"/>
      <c r="BU282" s="25"/>
      <c r="BV282" s="25"/>
      <c r="BW282" s="25"/>
      <c r="BX282" s="25"/>
      <c r="BY282" s="25"/>
      <c r="BZ282" s="25"/>
    </row>
    <row r="283" spans="1:78" s="12" customFormat="1" ht="18" customHeight="1" x14ac:dyDescent="0.25">
      <c r="A283" s="14" t="s">
        <v>288</v>
      </c>
      <c r="B283" s="1">
        <v>42934</v>
      </c>
      <c r="C283" s="15">
        <v>0.54166666666666663</v>
      </c>
      <c r="D283" s="2" t="str">
        <f t="shared" si="33"/>
        <v>martedì</v>
      </c>
      <c r="E283" s="4" t="s">
        <v>523</v>
      </c>
      <c r="F283" s="2" t="s">
        <v>534</v>
      </c>
      <c r="G283" s="2"/>
      <c r="H283" s="2"/>
      <c r="I283" s="2"/>
      <c r="J283" s="2" t="s">
        <v>538</v>
      </c>
      <c r="K283" s="2" t="s">
        <v>533</v>
      </c>
      <c r="L283" s="2"/>
      <c r="M283" s="2"/>
      <c r="N283" s="49">
        <v>73.599999999999994</v>
      </c>
      <c r="O283" s="3">
        <v>0.01</v>
      </c>
      <c r="P283" s="4">
        <v>-73.599999999999994</v>
      </c>
      <c r="Q283" s="4">
        <v>0</v>
      </c>
      <c r="R283" s="2">
        <f t="shared" si="34"/>
        <v>-73.599999999999994</v>
      </c>
      <c r="S283" s="9">
        <f t="shared" si="35"/>
        <v>-257.94697558202881</v>
      </c>
      <c r="T283" s="8">
        <f t="shared" si="36"/>
        <v>25536.750582620854</v>
      </c>
      <c r="U283">
        <f t="shared" si="40"/>
        <v>-73.599999999999994</v>
      </c>
      <c r="V283" s="19">
        <f>IF(T283="","",T283/MAX($T$4:T283)-1)</f>
        <v>-1.0000000000000009E-2</v>
      </c>
      <c r="W283">
        <f t="shared" si="39"/>
        <v>-257.94697558202881</v>
      </c>
      <c r="X283">
        <f t="shared" si="38"/>
        <v>0</v>
      </c>
      <c r="Y283">
        <f t="shared" si="37"/>
        <v>-257.94697558202881</v>
      </c>
      <c r="Z283" s="26"/>
      <c r="AA283" s="27"/>
      <c r="AB283" s="27"/>
      <c r="AC283" s="27"/>
      <c r="AD283" s="27"/>
      <c r="AE283" s="27"/>
      <c r="AF283" s="28"/>
      <c r="AG283" s="22"/>
      <c r="AH283" s="22"/>
      <c r="AI283" s="22"/>
      <c r="AJ283" s="22"/>
      <c r="AK283" s="22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25"/>
      <c r="BT283" s="25"/>
      <c r="BU283" s="25"/>
      <c r="BV283" s="25"/>
      <c r="BW283" s="25"/>
      <c r="BX283" s="25"/>
      <c r="BY283" s="25"/>
      <c r="BZ283" s="25"/>
    </row>
    <row r="284" spans="1:78" s="12" customFormat="1" ht="18" customHeight="1" x14ac:dyDescent="0.25">
      <c r="A284" s="14" t="s">
        <v>297</v>
      </c>
      <c r="B284" s="1">
        <v>42934</v>
      </c>
      <c r="C284" s="15">
        <v>0.79166666666666663</v>
      </c>
      <c r="D284" s="2" t="str">
        <f t="shared" si="33"/>
        <v>martedì</v>
      </c>
      <c r="E284" s="2" t="s">
        <v>529</v>
      </c>
      <c r="F284" s="2" t="s">
        <v>522</v>
      </c>
      <c r="G284" s="2"/>
      <c r="H284" s="2"/>
      <c r="I284" s="2"/>
      <c r="J284" s="2" t="s">
        <v>541</v>
      </c>
      <c r="K284" s="2" t="s">
        <v>521</v>
      </c>
      <c r="L284" s="2"/>
      <c r="M284" s="2"/>
      <c r="N284" s="48">
        <v>60</v>
      </c>
      <c r="O284" s="3">
        <v>0.01</v>
      </c>
      <c r="P284" s="2">
        <v>60</v>
      </c>
      <c r="Q284" s="2">
        <v>0</v>
      </c>
      <c r="R284" s="2">
        <f t="shared" si="34"/>
        <v>60</v>
      </c>
      <c r="S284" s="9">
        <f t="shared" si="35"/>
        <v>255.36750582620851</v>
      </c>
      <c r="T284" s="8">
        <f t="shared" si="36"/>
        <v>25792.118088447063</v>
      </c>
      <c r="U284">
        <f t="shared" si="40"/>
        <v>0</v>
      </c>
      <c r="V284" s="19">
        <f>IF(T284="","",T284/MAX($T$4:T284)-1)</f>
        <v>-9.9999999999988987E-5</v>
      </c>
      <c r="W284">
        <f t="shared" si="39"/>
        <v>0</v>
      </c>
      <c r="X284">
        <f t="shared" si="38"/>
        <v>255.36750582620851</v>
      </c>
      <c r="Y284">
        <f t="shared" si="37"/>
        <v>0</v>
      </c>
      <c r="Z284" s="26"/>
      <c r="AA284" s="27"/>
      <c r="AB284" s="27"/>
      <c r="AC284" s="27"/>
      <c r="AD284" s="27"/>
      <c r="AE284" s="27"/>
      <c r="AF284" s="28"/>
      <c r="AG284" s="22"/>
      <c r="AH284" s="22"/>
      <c r="AI284" s="22"/>
      <c r="AJ284" s="22"/>
      <c r="AK284" s="22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25"/>
      <c r="BT284" s="25"/>
      <c r="BU284" s="25"/>
      <c r="BV284" s="25"/>
      <c r="BW284" s="25"/>
      <c r="BX284" s="25"/>
      <c r="BY284" s="25"/>
      <c r="BZ284" s="25"/>
    </row>
    <row r="285" spans="1:78" s="12" customFormat="1" ht="18" customHeight="1" x14ac:dyDescent="0.25">
      <c r="A285" s="14" t="s">
        <v>289</v>
      </c>
      <c r="B285" s="1">
        <v>42935</v>
      </c>
      <c r="C285" s="15">
        <v>0.625</v>
      </c>
      <c r="D285" s="2" t="str">
        <f t="shared" si="33"/>
        <v>mercoledì</v>
      </c>
      <c r="E285" s="4" t="s">
        <v>523</v>
      </c>
      <c r="F285" s="2" t="s">
        <v>534</v>
      </c>
      <c r="G285" s="2"/>
      <c r="H285" s="2"/>
      <c r="I285" s="2"/>
      <c r="J285" s="2" t="s">
        <v>537</v>
      </c>
      <c r="K285" s="2" t="s">
        <v>533</v>
      </c>
      <c r="L285" s="2"/>
      <c r="M285" s="2"/>
      <c r="N285" s="49">
        <v>56.8</v>
      </c>
      <c r="O285" s="3">
        <v>0.01</v>
      </c>
      <c r="P285" s="4">
        <v>0</v>
      </c>
      <c r="Q285" s="4">
        <v>74</v>
      </c>
      <c r="R285" s="2">
        <f t="shared" si="34"/>
        <v>74</v>
      </c>
      <c r="S285" s="9">
        <f t="shared" si="35"/>
        <v>336.02407368751454</v>
      </c>
      <c r="T285" s="8">
        <f t="shared" si="36"/>
        <v>26128.142162134576</v>
      </c>
      <c r="U285">
        <f t="shared" si="40"/>
        <v>0</v>
      </c>
      <c r="V285" s="19">
        <f>IF(T285="","",T285/MAX($T$4:T285)-1)</f>
        <v>0</v>
      </c>
      <c r="W285">
        <f t="shared" si="39"/>
        <v>0</v>
      </c>
      <c r="X285">
        <f t="shared" si="38"/>
        <v>336.02407368751454</v>
      </c>
      <c r="Y285">
        <f t="shared" si="37"/>
        <v>0</v>
      </c>
      <c r="Z285" s="26"/>
      <c r="AA285" s="27"/>
      <c r="AB285" s="27"/>
      <c r="AC285" s="27"/>
      <c r="AD285" s="27"/>
      <c r="AE285" s="27"/>
      <c r="AF285" s="28"/>
      <c r="AG285" s="22"/>
      <c r="AH285" s="22"/>
      <c r="AI285" s="22"/>
      <c r="AJ285" s="22"/>
      <c r="AK285" s="22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25"/>
      <c r="BT285" s="25"/>
      <c r="BU285" s="25"/>
      <c r="BV285" s="25"/>
      <c r="BW285" s="25"/>
      <c r="BX285" s="25"/>
      <c r="BY285" s="25"/>
      <c r="BZ285" s="25"/>
    </row>
    <row r="286" spans="1:78" s="12" customFormat="1" ht="18" customHeight="1" x14ac:dyDescent="0.25">
      <c r="A286" s="14" t="s">
        <v>290</v>
      </c>
      <c r="B286" s="1">
        <v>42941</v>
      </c>
      <c r="C286" s="15">
        <v>0.58333333333333337</v>
      </c>
      <c r="D286" s="2" t="str">
        <f t="shared" si="33"/>
        <v>martedì</v>
      </c>
      <c r="E286" s="4" t="s">
        <v>529</v>
      </c>
      <c r="F286" s="2" t="s">
        <v>534</v>
      </c>
      <c r="G286" s="2"/>
      <c r="H286" s="2"/>
      <c r="I286" s="2"/>
      <c r="J286" s="2" t="s">
        <v>538</v>
      </c>
      <c r="K286" s="2" t="s">
        <v>533</v>
      </c>
      <c r="L286" s="2"/>
      <c r="M286" s="2"/>
      <c r="N286" s="49">
        <v>69</v>
      </c>
      <c r="O286" s="3">
        <v>0.01</v>
      </c>
      <c r="P286" s="4">
        <v>-69</v>
      </c>
      <c r="Q286" s="4">
        <v>0</v>
      </c>
      <c r="R286" s="2">
        <f t="shared" si="34"/>
        <v>-69</v>
      </c>
      <c r="S286" s="9">
        <f t="shared" si="35"/>
        <v>-261.28142162134577</v>
      </c>
      <c r="T286" s="8">
        <f t="shared" si="36"/>
        <v>25866.860740513232</v>
      </c>
      <c r="U286">
        <f t="shared" si="40"/>
        <v>-69</v>
      </c>
      <c r="V286" s="19">
        <f>IF(T286="","",T286/MAX($T$4:T286)-1)</f>
        <v>-1.0000000000000009E-2</v>
      </c>
      <c r="W286">
        <f t="shared" si="39"/>
        <v>-261.28142162134577</v>
      </c>
      <c r="X286">
        <f t="shared" si="38"/>
        <v>0</v>
      </c>
      <c r="Y286">
        <f t="shared" si="37"/>
        <v>-261.28142162134577</v>
      </c>
      <c r="Z286" s="26"/>
      <c r="AA286" s="27"/>
      <c r="AB286" s="27"/>
      <c r="AC286" s="27"/>
      <c r="AD286" s="27"/>
      <c r="AE286" s="27"/>
      <c r="AF286" s="28"/>
      <c r="AG286" s="22"/>
      <c r="AH286" s="22"/>
      <c r="AI286" s="22"/>
      <c r="AJ286" s="22"/>
      <c r="AK286" s="22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25"/>
      <c r="BT286" s="25"/>
      <c r="BU286" s="25"/>
      <c r="BV286" s="25"/>
      <c r="BW286" s="25"/>
      <c r="BX286" s="25"/>
      <c r="BY286" s="25"/>
      <c r="BZ286" s="25"/>
    </row>
    <row r="287" spans="1:78" s="12" customFormat="1" ht="18" customHeight="1" x14ac:dyDescent="0.25">
      <c r="A287" s="14" t="s">
        <v>292</v>
      </c>
      <c r="B287" s="1">
        <v>42950</v>
      </c>
      <c r="C287" s="15">
        <v>0.54166666666666663</v>
      </c>
      <c r="D287" s="2" t="str">
        <f t="shared" si="33"/>
        <v>giovedì</v>
      </c>
      <c r="E287" s="4" t="s">
        <v>523</v>
      </c>
      <c r="F287" s="2" t="s">
        <v>534</v>
      </c>
      <c r="G287" s="2"/>
      <c r="H287" s="2"/>
      <c r="I287" s="2"/>
      <c r="J287" s="2" t="s">
        <v>538</v>
      </c>
      <c r="K287" s="2" t="s">
        <v>533</v>
      </c>
      <c r="L287" s="2"/>
      <c r="M287" s="2"/>
      <c r="N287" s="49">
        <v>60.5</v>
      </c>
      <c r="O287" s="3">
        <v>0.01</v>
      </c>
      <c r="P287" s="4">
        <v>-60.5</v>
      </c>
      <c r="Q287" s="4">
        <v>0</v>
      </c>
      <c r="R287" s="2">
        <f t="shared" si="34"/>
        <v>-60.5</v>
      </c>
      <c r="S287" s="9">
        <f t="shared" si="35"/>
        <v>-258.66860740513232</v>
      </c>
      <c r="T287" s="8">
        <f t="shared" si="36"/>
        <v>25608.192133108099</v>
      </c>
      <c r="U287">
        <f t="shared" si="40"/>
        <v>-129.5</v>
      </c>
      <c r="V287" s="19">
        <f>IF(T287="","",T287/MAX($T$4:T287)-1)</f>
        <v>-1.9899999999999918E-2</v>
      </c>
      <c r="W287">
        <f t="shared" si="39"/>
        <v>-519.95002902647809</v>
      </c>
      <c r="X287">
        <f t="shared" si="38"/>
        <v>0</v>
      </c>
      <c r="Y287">
        <f t="shared" si="37"/>
        <v>-258.66860740513232</v>
      </c>
      <c r="Z287" s="26"/>
      <c r="AA287" s="27"/>
      <c r="AB287" s="27"/>
      <c r="AC287" s="27"/>
      <c r="AD287" s="27"/>
      <c r="AE287" s="27"/>
      <c r="AF287" s="28"/>
      <c r="AG287" s="22"/>
      <c r="AH287" s="22"/>
      <c r="AI287" s="22"/>
      <c r="AJ287" s="22"/>
      <c r="AK287" s="22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25"/>
      <c r="BT287" s="25"/>
      <c r="BU287" s="25"/>
      <c r="BV287" s="25"/>
      <c r="BW287" s="25"/>
      <c r="BX287" s="25"/>
      <c r="BY287" s="25"/>
      <c r="BZ287" s="25"/>
    </row>
    <row r="288" spans="1:78" s="12" customFormat="1" ht="18" customHeight="1" x14ac:dyDescent="0.25">
      <c r="A288" s="14" t="s">
        <v>293</v>
      </c>
      <c r="B288" s="1">
        <v>42963</v>
      </c>
      <c r="C288" s="15">
        <v>0.41666666666666669</v>
      </c>
      <c r="D288" s="2" t="str">
        <f t="shared" si="33"/>
        <v>mercoledì</v>
      </c>
      <c r="E288" s="4" t="s">
        <v>523</v>
      </c>
      <c r="F288" s="2" t="s">
        <v>535</v>
      </c>
      <c r="G288" s="2"/>
      <c r="H288" s="2"/>
      <c r="I288" s="2"/>
      <c r="J288" s="2" t="s">
        <v>537</v>
      </c>
      <c r="K288" s="2" t="s">
        <v>533</v>
      </c>
      <c r="L288" s="2"/>
      <c r="M288" s="2"/>
      <c r="N288" s="49">
        <v>40.6</v>
      </c>
      <c r="O288" s="3">
        <v>5.0000000000000001E-3</v>
      </c>
      <c r="P288" s="4">
        <v>44.4</v>
      </c>
      <c r="Q288" s="4">
        <v>0</v>
      </c>
      <c r="R288" s="2">
        <f t="shared" si="34"/>
        <v>44.4</v>
      </c>
      <c r="S288" s="9">
        <f t="shared" si="35"/>
        <v>140.02508998891619</v>
      </c>
      <c r="T288" s="8">
        <f t="shared" si="36"/>
        <v>25748.217223097017</v>
      </c>
      <c r="U288">
        <f t="shared" si="40"/>
        <v>0</v>
      </c>
      <c r="V288" s="19">
        <f>IF(T288="","",T288/MAX($T$4:T288)-1)</f>
        <v>-1.4540832512315194E-2</v>
      </c>
      <c r="W288">
        <f t="shared" si="39"/>
        <v>0</v>
      </c>
      <c r="X288">
        <f t="shared" si="38"/>
        <v>140.02508998891619</v>
      </c>
      <c r="Y288">
        <f t="shared" si="37"/>
        <v>0</v>
      </c>
      <c r="Z288" s="26"/>
      <c r="AA288" s="27"/>
      <c r="AB288" s="27"/>
      <c r="AC288" s="27"/>
      <c r="AD288" s="27"/>
      <c r="AE288" s="27"/>
      <c r="AF288" s="28"/>
      <c r="AG288" s="22"/>
      <c r="AH288" s="22"/>
      <c r="AI288" s="22"/>
      <c r="AJ288" s="22"/>
      <c r="AK288" s="22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25"/>
      <c r="BT288" s="25"/>
      <c r="BU288" s="25"/>
      <c r="BV288" s="25"/>
      <c r="BW288" s="25"/>
      <c r="BX288" s="25"/>
      <c r="BY288" s="25"/>
      <c r="BZ288" s="25"/>
    </row>
    <row r="289" spans="1:78" s="12" customFormat="1" ht="18" customHeight="1" x14ac:dyDescent="0.25">
      <c r="A289" s="14" t="s">
        <v>304</v>
      </c>
      <c r="B289" s="1">
        <v>42975</v>
      </c>
      <c r="C289" s="15">
        <v>0.95833333333333337</v>
      </c>
      <c r="D289" s="2" t="str">
        <f t="shared" si="33"/>
        <v>lunedì</v>
      </c>
      <c r="E289" s="2" t="s">
        <v>529</v>
      </c>
      <c r="F289" s="2" t="s">
        <v>522</v>
      </c>
      <c r="G289" s="2"/>
      <c r="H289" s="2"/>
      <c r="I289" s="2"/>
      <c r="J289" s="2" t="s">
        <v>541</v>
      </c>
      <c r="K289" s="2" t="s">
        <v>521</v>
      </c>
      <c r="L289" s="2"/>
      <c r="M289" s="2"/>
      <c r="N289" s="48">
        <v>53</v>
      </c>
      <c r="O289" s="3">
        <v>0.01</v>
      </c>
      <c r="P289" s="2">
        <v>-53</v>
      </c>
      <c r="Q289" s="2">
        <v>0</v>
      </c>
      <c r="R289" s="2">
        <f t="shared" si="34"/>
        <v>-53</v>
      </c>
      <c r="S289" s="9">
        <f t="shared" si="35"/>
        <v>-257.48217223097015</v>
      </c>
      <c r="T289" s="8">
        <f t="shared" si="36"/>
        <v>25490.735050866046</v>
      </c>
      <c r="U289">
        <f t="shared" si="40"/>
        <v>-53</v>
      </c>
      <c r="V289" s="19">
        <f>IF(T289="","",T289/MAX($T$4:T289)-1)</f>
        <v>-2.4395424187192094E-2</v>
      </c>
      <c r="W289">
        <f t="shared" si="39"/>
        <v>-257.48217223097015</v>
      </c>
      <c r="X289">
        <f t="shared" si="38"/>
        <v>0</v>
      </c>
      <c r="Y289">
        <f t="shared" si="37"/>
        <v>-257.48217223097015</v>
      </c>
      <c r="Z289" s="26"/>
      <c r="AA289" s="27"/>
      <c r="AB289" s="27"/>
      <c r="AC289" s="27"/>
      <c r="AD289" s="27"/>
      <c r="AE289" s="27"/>
      <c r="AF289" s="28"/>
      <c r="AG289" s="22"/>
      <c r="AH289" s="22"/>
      <c r="AI289" s="22"/>
      <c r="AJ289" s="22"/>
      <c r="AK289" s="22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25"/>
      <c r="BT289" s="25"/>
      <c r="BU289" s="25"/>
      <c r="BV289" s="25"/>
      <c r="BW289" s="25"/>
      <c r="BX289" s="25"/>
      <c r="BY289" s="25"/>
      <c r="BZ289" s="25"/>
    </row>
    <row r="290" spans="1:78" s="12" customFormat="1" ht="18" customHeight="1" x14ac:dyDescent="0.25">
      <c r="A290" s="14" t="s">
        <v>294</v>
      </c>
      <c r="B290" s="1">
        <v>42978</v>
      </c>
      <c r="C290" s="15">
        <v>0.58333333333333337</v>
      </c>
      <c r="D290" s="2" t="str">
        <f t="shared" si="33"/>
        <v>giovedì</v>
      </c>
      <c r="E290" s="4" t="s">
        <v>523</v>
      </c>
      <c r="F290" s="2" t="s">
        <v>531</v>
      </c>
      <c r="G290" s="2"/>
      <c r="H290" s="2"/>
      <c r="I290" s="2"/>
      <c r="J290" s="2" t="s">
        <v>537</v>
      </c>
      <c r="K290" s="2" t="s">
        <v>533</v>
      </c>
      <c r="L290" s="2"/>
      <c r="M290" s="2"/>
      <c r="N290" s="49">
        <v>55</v>
      </c>
      <c r="O290" s="3">
        <v>5.0000000000000001E-3</v>
      </c>
      <c r="P290" s="4">
        <v>-55</v>
      </c>
      <c r="Q290" s="4">
        <v>-55</v>
      </c>
      <c r="R290" s="2">
        <f t="shared" si="34"/>
        <v>-110</v>
      </c>
      <c r="S290" s="9">
        <f t="shared" si="35"/>
        <v>-254.90735050866047</v>
      </c>
      <c r="T290" s="8">
        <f t="shared" si="36"/>
        <v>25235.827700357386</v>
      </c>
      <c r="U290">
        <f t="shared" si="40"/>
        <v>-163</v>
      </c>
      <c r="V290" s="19">
        <f>IF(T290="","",T290/MAX($T$4:T290)-1)</f>
        <v>-3.4151469945320145E-2</v>
      </c>
      <c r="W290">
        <f t="shared" si="39"/>
        <v>-512.38952273963059</v>
      </c>
      <c r="X290">
        <f t="shared" si="38"/>
        <v>0</v>
      </c>
      <c r="Y290">
        <f t="shared" si="37"/>
        <v>-254.90735050866047</v>
      </c>
      <c r="Z290" s="26"/>
      <c r="AA290" s="27"/>
      <c r="AB290" s="27"/>
      <c r="AC290" s="27"/>
      <c r="AD290" s="27"/>
      <c r="AE290" s="27"/>
      <c r="AF290" s="28"/>
      <c r="AG290" s="22"/>
      <c r="AH290" s="22"/>
      <c r="AI290" s="22"/>
      <c r="AJ290" s="22"/>
      <c r="AK290" s="22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25"/>
      <c r="BT290" s="25"/>
      <c r="BU290" s="25"/>
      <c r="BV290" s="25"/>
      <c r="BW290" s="25"/>
      <c r="BX290" s="25"/>
      <c r="BY290" s="25"/>
      <c r="BZ290" s="25"/>
    </row>
    <row r="291" spans="1:78" s="12" customFormat="1" ht="18" customHeight="1" x14ac:dyDescent="0.25">
      <c r="A291" s="14" t="s">
        <v>296</v>
      </c>
      <c r="B291" s="1">
        <v>42978</v>
      </c>
      <c r="C291" s="15">
        <v>0.58333333333333337</v>
      </c>
      <c r="D291" s="2" t="str">
        <f t="shared" si="33"/>
        <v>giovedì</v>
      </c>
      <c r="E291" s="4" t="s">
        <v>523</v>
      </c>
      <c r="F291" s="2" t="s">
        <v>531</v>
      </c>
      <c r="G291" s="2"/>
      <c r="H291" s="2"/>
      <c r="I291" s="2"/>
      <c r="J291" s="2" t="s">
        <v>537</v>
      </c>
      <c r="K291" s="2" t="s">
        <v>533</v>
      </c>
      <c r="L291" s="2"/>
      <c r="M291" s="2"/>
      <c r="N291" s="49">
        <v>54.7</v>
      </c>
      <c r="O291" s="3">
        <v>5.0000000000000001E-3</v>
      </c>
      <c r="P291" s="4">
        <v>-54.7</v>
      </c>
      <c r="Q291" s="4">
        <v>-54.7</v>
      </c>
      <c r="R291" s="2">
        <f t="shared" si="34"/>
        <v>-109.4</v>
      </c>
      <c r="S291" s="9">
        <f t="shared" si="35"/>
        <v>-252.35827700357387</v>
      </c>
      <c r="T291" s="8">
        <f t="shared" si="36"/>
        <v>24983.46942335381</v>
      </c>
      <c r="U291">
        <f t="shared" si="40"/>
        <v>-272.39999999999998</v>
      </c>
      <c r="V291" s="19">
        <f>IF(T291="","",T291/MAX($T$4:T291)-1)</f>
        <v>-4.3809955245866949E-2</v>
      </c>
      <c r="W291">
        <f t="shared" si="39"/>
        <v>-764.7477997432045</v>
      </c>
      <c r="X291">
        <f t="shared" si="38"/>
        <v>0</v>
      </c>
      <c r="Y291">
        <f t="shared" si="37"/>
        <v>-252.35827700357387</v>
      </c>
      <c r="Z291" s="26"/>
      <c r="AA291" s="27"/>
      <c r="AB291" s="27"/>
      <c r="AC291" s="27"/>
      <c r="AD291" s="27"/>
      <c r="AE291" s="27"/>
      <c r="AF291" s="28"/>
      <c r="AG291" s="22"/>
      <c r="AH291" s="22"/>
      <c r="AI291" s="22"/>
      <c r="AJ291" s="22"/>
      <c r="AK291" s="22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25"/>
      <c r="BT291" s="25"/>
      <c r="BU291" s="25"/>
      <c r="BV291" s="25"/>
      <c r="BW291" s="25"/>
      <c r="BX291" s="25"/>
      <c r="BY291" s="25"/>
      <c r="BZ291" s="25"/>
    </row>
    <row r="292" spans="1:78" s="12" customFormat="1" ht="18" customHeight="1" x14ac:dyDescent="0.25">
      <c r="A292" s="14" t="s">
        <v>298</v>
      </c>
      <c r="B292" s="1">
        <v>42982</v>
      </c>
      <c r="C292" s="15">
        <v>0</v>
      </c>
      <c r="D292" s="2" t="str">
        <f t="shared" si="33"/>
        <v>lunedì</v>
      </c>
      <c r="E292" s="4" t="s">
        <v>523</v>
      </c>
      <c r="F292" s="2" t="s">
        <v>534</v>
      </c>
      <c r="G292" s="2"/>
      <c r="H292" s="2"/>
      <c r="I292" s="2"/>
      <c r="J292" s="2" t="s">
        <v>538</v>
      </c>
      <c r="K292" s="2" t="s">
        <v>533</v>
      </c>
      <c r="L292" s="2"/>
      <c r="M292" s="2"/>
      <c r="N292" s="49">
        <v>44.6</v>
      </c>
      <c r="O292" s="3">
        <v>0.01</v>
      </c>
      <c r="P292" s="4">
        <v>-44.6</v>
      </c>
      <c r="Q292" s="4">
        <v>0</v>
      </c>
      <c r="R292" s="2">
        <f t="shared" si="34"/>
        <v>-44.6</v>
      </c>
      <c r="S292" s="9">
        <f t="shared" si="35"/>
        <v>-249.8346942335381</v>
      </c>
      <c r="T292" s="8">
        <f t="shared" si="36"/>
        <v>24733.634729120273</v>
      </c>
      <c r="U292">
        <f t="shared" si="40"/>
        <v>-317</v>
      </c>
      <c r="V292" s="19">
        <f>IF(T292="","",T292/MAX($T$4:T292)-1)</f>
        <v>-5.3371855693408299E-2</v>
      </c>
      <c r="W292">
        <f t="shared" si="39"/>
        <v>-1014.5824939767426</v>
      </c>
      <c r="X292">
        <f t="shared" si="38"/>
        <v>0</v>
      </c>
      <c r="Y292">
        <f t="shared" si="37"/>
        <v>-249.8346942335381</v>
      </c>
      <c r="Z292" s="26"/>
      <c r="AA292" s="27"/>
      <c r="AB292" s="27"/>
      <c r="AC292" s="27"/>
      <c r="AD292" s="27"/>
      <c r="AE292" s="27"/>
      <c r="AF292" s="28"/>
      <c r="AG292" s="22"/>
      <c r="AH292" s="22"/>
      <c r="AI292" s="22"/>
      <c r="AJ292" s="22"/>
      <c r="AK292" s="22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25"/>
      <c r="BT292" s="25"/>
      <c r="BU292" s="25"/>
      <c r="BV292" s="25"/>
      <c r="BW292" s="25"/>
      <c r="BX292" s="25"/>
      <c r="BY292" s="25"/>
      <c r="BZ292" s="25"/>
    </row>
    <row r="293" spans="1:78" s="12" customFormat="1" ht="18" customHeight="1" x14ac:dyDescent="0.25">
      <c r="A293" s="14" t="s">
        <v>299</v>
      </c>
      <c r="B293" s="1">
        <v>42984</v>
      </c>
      <c r="C293" s="15">
        <v>0.79166666666666663</v>
      </c>
      <c r="D293" s="2" t="str">
        <f t="shared" si="33"/>
        <v>mercoledì</v>
      </c>
      <c r="E293" s="4" t="s">
        <v>529</v>
      </c>
      <c r="F293" s="2" t="s">
        <v>534</v>
      </c>
      <c r="G293" s="2"/>
      <c r="H293" s="2"/>
      <c r="I293" s="2"/>
      <c r="J293" s="2" t="s">
        <v>538</v>
      </c>
      <c r="K293" s="2" t="s">
        <v>533</v>
      </c>
      <c r="L293" s="2"/>
      <c r="M293" s="2"/>
      <c r="N293" s="49">
        <v>58.2</v>
      </c>
      <c r="O293" s="3">
        <v>0.01</v>
      </c>
      <c r="P293" s="4">
        <v>87.5</v>
      </c>
      <c r="Q293" s="4">
        <v>0</v>
      </c>
      <c r="R293" s="2">
        <f t="shared" si="34"/>
        <v>87.5</v>
      </c>
      <c r="S293" s="9">
        <f t="shared" si="35"/>
        <v>371.85447402027904</v>
      </c>
      <c r="T293" s="8">
        <f t="shared" si="36"/>
        <v>25105.489203140551</v>
      </c>
      <c r="U293">
        <f t="shared" si="40"/>
        <v>0</v>
      </c>
      <c r="V293" s="19">
        <f>IF(T293="","",T293/MAX($T$4:T293)-1)</f>
        <v>-3.9139903352029215E-2</v>
      </c>
      <c r="W293">
        <f t="shared" si="39"/>
        <v>0</v>
      </c>
      <c r="X293">
        <f t="shared" si="38"/>
        <v>371.85447402027904</v>
      </c>
      <c r="Y293">
        <f t="shared" si="37"/>
        <v>0</v>
      </c>
      <c r="Z293" s="26"/>
      <c r="AA293" s="27"/>
      <c r="AB293" s="27"/>
      <c r="AC293" s="27"/>
      <c r="AD293" s="27"/>
      <c r="AE293" s="27"/>
      <c r="AF293" s="28"/>
      <c r="AG293" s="22"/>
      <c r="AH293" s="22"/>
      <c r="AI293" s="22"/>
      <c r="AJ293" s="22"/>
      <c r="AK293" s="22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25"/>
      <c r="BT293" s="25"/>
      <c r="BU293" s="25"/>
      <c r="BV293" s="25"/>
      <c r="BW293" s="25"/>
      <c r="BX293" s="25"/>
      <c r="BY293" s="25"/>
      <c r="BZ293" s="25"/>
    </row>
    <row r="294" spans="1:78" s="12" customFormat="1" ht="18" customHeight="1" x14ac:dyDescent="0.25">
      <c r="A294" s="14" t="s">
        <v>307</v>
      </c>
      <c r="B294" s="1">
        <v>42990</v>
      </c>
      <c r="C294" s="15">
        <v>0.29166666666666669</v>
      </c>
      <c r="D294" s="2" t="str">
        <f t="shared" si="33"/>
        <v>martedì</v>
      </c>
      <c r="E294" s="4" t="s">
        <v>523</v>
      </c>
      <c r="F294" s="2" t="s">
        <v>522</v>
      </c>
      <c r="G294" s="2"/>
      <c r="H294" s="2"/>
      <c r="I294" s="2"/>
      <c r="J294" s="2" t="s">
        <v>520</v>
      </c>
      <c r="K294" s="2" t="s">
        <v>521</v>
      </c>
      <c r="L294" s="2"/>
      <c r="M294" s="2"/>
      <c r="N294" s="49">
        <v>61</v>
      </c>
      <c r="O294" s="3">
        <v>0.01</v>
      </c>
      <c r="P294" s="4">
        <v>61</v>
      </c>
      <c r="Q294" s="2">
        <v>0</v>
      </c>
      <c r="R294" s="2">
        <f t="shared" si="34"/>
        <v>61</v>
      </c>
      <c r="S294" s="9">
        <f t="shared" si="35"/>
        <v>251.0548920314055</v>
      </c>
      <c r="T294" s="8">
        <f t="shared" si="36"/>
        <v>25356.544095171957</v>
      </c>
      <c r="U294">
        <f t="shared" si="40"/>
        <v>0</v>
      </c>
      <c r="V294" s="19">
        <f>IF(T294="","",T294/MAX($T$4:T294)-1)</f>
        <v>-2.9531302385549352E-2</v>
      </c>
      <c r="W294">
        <f t="shared" si="39"/>
        <v>0</v>
      </c>
      <c r="X294">
        <f t="shared" si="38"/>
        <v>251.0548920314055</v>
      </c>
      <c r="Y294">
        <f t="shared" si="37"/>
        <v>0</v>
      </c>
      <c r="Z294" s="26"/>
      <c r="AA294" s="27"/>
      <c r="AB294" s="27"/>
      <c r="AC294" s="27"/>
      <c r="AD294" s="27"/>
      <c r="AE294" s="27"/>
      <c r="AF294" s="28"/>
      <c r="AG294" s="22"/>
      <c r="AH294" s="22"/>
      <c r="AI294" s="22"/>
      <c r="AJ294" s="22"/>
      <c r="AK294" s="22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25"/>
      <c r="BT294" s="25"/>
      <c r="BU294" s="25"/>
      <c r="BV294" s="25"/>
      <c r="BW294" s="25"/>
      <c r="BX294" s="25"/>
      <c r="BY294" s="25"/>
      <c r="BZ294" s="25"/>
    </row>
    <row r="295" spans="1:78" s="12" customFormat="1" ht="18" customHeight="1" x14ac:dyDescent="0.25">
      <c r="A295" s="14" t="s">
        <v>300</v>
      </c>
      <c r="B295" s="1">
        <v>42993</v>
      </c>
      <c r="C295" s="15">
        <v>0.625</v>
      </c>
      <c r="D295" s="2" t="str">
        <f t="shared" si="33"/>
        <v>venerdì</v>
      </c>
      <c r="E295" s="4" t="s">
        <v>529</v>
      </c>
      <c r="F295" s="2" t="s">
        <v>531</v>
      </c>
      <c r="G295" s="2"/>
      <c r="H295" s="2"/>
      <c r="I295" s="2"/>
      <c r="J295" s="2" t="s">
        <v>537</v>
      </c>
      <c r="K295" s="2" t="s">
        <v>533</v>
      </c>
      <c r="L295" s="2"/>
      <c r="M295" s="2"/>
      <c r="N295" s="49">
        <v>36.4</v>
      </c>
      <c r="O295" s="3">
        <v>5.0000000000000001E-3</v>
      </c>
      <c r="P295" s="4">
        <v>30.2</v>
      </c>
      <c r="Q295" s="4">
        <v>0</v>
      </c>
      <c r="R295" s="2">
        <f t="shared" si="34"/>
        <v>30.2</v>
      </c>
      <c r="S295" s="9">
        <f t="shared" si="35"/>
        <v>105.18786149370784</v>
      </c>
      <c r="T295" s="8">
        <f t="shared" si="36"/>
        <v>25461.731956665666</v>
      </c>
      <c r="U295">
        <f t="shared" si="40"/>
        <v>0</v>
      </c>
      <c r="V295" s="19">
        <f>IF(T295="","",T295/MAX($T$4:T295)-1)</f>
        <v>-2.550545696412676E-2</v>
      </c>
      <c r="W295">
        <f t="shared" si="39"/>
        <v>0</v>
      </c>
      <c r="X295">
        <f t="shared" si="38"/>
        <v>105.18786149370784</v>
      </c>
      <c r="Y295">
        <f t="shared" si="37"/>
        <v>0</v>
      </c>
      <c r="Z295" s="26"/>
      <c r="AA295" s="27"/>
      <c r="AB295" s="27"/>
      <c r="AC295" s="27"/>
      <c r="AD295" s="27"/>
      <c r="AE295" s="27"/>
      <c r="AF295" s="28"/>
      <c r="AG295" s="22"/>
      <c r="AH295" s="22"/>
      <c r="AI295" s="22"/>
      <c r="AJ295" s="22"/>
      <c r="AK295" s="22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25"/>
      <c r="BT295" s="25"/>
      <c r="BU295" s="25"/>
      <c r="BV295" s="25"/>
      <c r="BW295" s="25"/>
      <c r="BX295" s="25"/>
      <c r="BY295" s="25"/>
      <c r="BZ295" s="25"/>
    </row>
    <row r="296" spans="1:78" s="12" customFormat="1" ht="18" customHeight="1" x14ac:dyDescent="0.25">
      <c r="A296" s="14" t="s">
        <v>301</v>
      </c>
      <c r="B296" s="1">
        <v>42993</v>
      </c>
      <c r="C296" s="15">
        <v>0.41666666666666669</v>
      </c>
      <c r="D296" s="2" t="str">
        <f t="shared" si="33"/>
        <v>venerdì</v>
      </c>
      <c r="E296" s="4" t="s">
        <v>523</v>
      </c>
      <c r="F296" s="2" t="s">
        <v>534</v>
      </c>
      <c r="G296" s="2"/>
      <c r="H296" s="2"/>
      <c r="I296" s="2"/>
      <c r="J296" s="2" t="s">
        <v>539</v>
      </c>
      <c r="K296" s="2" t="s">
        <v>533</v>
      </c>
      <c r="L296" s="2"/>
      <c r="M296" s="2"/>
      <c r="N296" s="49">
        <v>35.9</v>
      </c>
      <c r="O296" s="3">
        <v>0.01</v>
      </c>
      <c r="P296" s="4">
        <v>-35.9</v>
      </c>
      <c r="Q296" s="4">
        <v>0</v>
      </c>
      <c r="R296" s="2">
        <f t="shared" si="34"/>
        <v>-35.9</v>
      </c>
      <c r="S296" s="9">
        <f t="shared" si="35"/>
        <v>-254.61731956665668</v>
      </c>
      <c r="T296" s="8">
        <f t="shared" si="36"/>
        <v>25207.11463709901</v>
      </c>
      <c r="U296">
        <f t="shared" si="40"/>
        <v>-35.9</v>
      </c>
      <c r="V296" s="19">
        <f>IF(T296="","",T296/MAX($T$4:T296)-1)</f>
        <v>-3.5250402394485514E-2</v>
      </c>
      <c r="W296">
        <f t="shared" si="39"/>
        <v>-254.61731956665668</v>
      </c>
      <c r="X296">
        <f t="shared" si="38"/>
        <v>0</v>
      </c>
      <c r="Y296">
        <f t="shared" si="37"/>
        <v>-254.61731956665668</v>
      </c>
      <c r="Z296" s="26"/>
      <c r="AA296" s="27"/>
      <c r="AB296" s="27"/>
      <c r="AC296" s="27"/>
      <c r="AD296" s="27"/>
      <c r="AE296" s="27"/>
      <c r="AF296" s="28"/>
      <c r="AG296" s="22"/>
      <c r="AH296" s="22"/>
      <c r="AI296" s="22"/>
      <c r="AJ296" s="22"/>
      <c r="AK296" s="22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25"/>
      <c r="BT296" s="25"/>
      <c r="BU296" s="25"/>
      <c r="BV296" s="25"/>
      <c r="BW296" s="25"/>
      <c r="BX296" s="25"/>
      <c r="BY296" s="25"/>
      <c r="BZ296" s="25"/>
    </row>
    <row r="297" spans="1:78" s="12" customFormat="1" ht="18" customHeight="1" x14ac:dyDescent="0.25">
      <c r="A297" s="14" t="s">
        <v>302</v>
      </c>
      <c r="B297" s="1">
        <v>42996</v>
      </c>
      <c r="C297" s="15">
        <v>0.70833333333333337</v>
      </c>
      <c r="D297" s="2" t="str">
        <f t="shared" si="33"/>
        <v>lunedì</v>
      </c>
      <c r="E297" s="4" t="s">
        <v>523</v>
      </c>
      <c r="F297" s="2" t="s">
        <v>531</v>
      </c>
      <c r="G297" s="2"/>
      <c r="H297" s="2"/>
      <c r="I297" s="2"/>
      <c r="J297" s="2" t="s">
        <v>532</v>
      </c>
      <c r="K297" s="2" t="s">
        <v>533</v>
      </c>
      <c r="L297" s="2"/>
      <c r="M297" s="2"/>
      <c r="N297" s="49">
        <v>19.600000000000001</v>
      </c>
      <c r="O297" s="3">
        <v>5.0000000000000001E-3</v>
      </c>
      <c r="P297" s="4">
        <v>-19.600000000000001</v>
      </c>
      <c r="Q297" s="4">
        <v>-19.600000000000001</v>
      </c>
      <c r="R297" s="2">
        <f t="shared" si="34"/>
        <v>-39.200000000000003</v>
      </c>
      <c r="S297" s="9">
        <f t="shared" si="35"/>
        <v>-252.07114637099011</v>
      </c>
      <c r="T297" s="8">
        <f t="shared" si="36"/>
        <v>24955.043490728021</v>
      </c>
      <c r="U297">
        <f t="shared" si="40"/>
        <v>-75.099999999999994</v>
      </c>
      <c r="V297" s="19">
        <f>IF(T297="","",T297/MAX($T$4:T297)-1)</f>
        <v>-4.489789837054059E-2</v>
      </c>
      <c r="W297">
        <f t="shared" si="39"/>
        <v>-506.68846593764681</v>
      </c>
      <c r="X297">
        <f t="shared" si="38"/>
        <v>0</v>
      </c>
      <c r="Y297">
        <f t="shared" si="37"/>
        <v>-252.07114637099011</v>
      </c>
      <c r="Z297" s="26"/>
      <c r="AA297" s="27"/>
      <c r="AB297" s="27"/>
      <c r="AC297" s="27"/>
      <c r="AD297" s="27"/>
      <c r="AE297" s="27"/>
      <c r="AF297" s="28"/>
      <c r="AG297" s="22"/>
      <c r="AH297" s="22"/>
      <c r="AI297" s="22"/>
      <c r="AJ297" s="22"/>
      <c r="AK297" s="22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25"/>
      <c r="BT297" s="25"/>
      <c r="BU297" s="25"/>
      <c r="BV297" s="25"/>
      <c r="BW297" s="25"/>
      <c r="BX297" s="25"/>
      <c r="BY297" s="25"/>
      <c r="BZ297" s="25"/>
    </row>
    <row r="298" spans="1:78" s="12" customFormat="1" ht="18" customHeight="1" x14ac:dyDescent="0.25">
      <c r="A298" s="14" t="s">
        <v>303</v>
      </c>
      <c r="B298" s="1">
        <v>42996</v>
      </c>
      <c r="C298" s="15">
        <v>0.75</v>
      </c>
      <c r="D298" s="2" t="str">
        <f t="shared" si="33"/>
        <v>lunedì</v>
      </c>
      <c r="E298" s="4" t="s">
        <v>529</v>
      </c>
      <c r="F298" s="2" t="s">
        <v>535</v>
      </c>
      <c r="G298" s="2"/>
      <c r="H298" s="2"/>
      <c r="I298" s="2"/>
      <c r="J298" s="2" t="s">
        <v>539</v>
      </c>
      <c r="K298" s="2" t="s">
        <v>533</v>
      </c>
      <c r="L298" s="2"/>
      <c r="M298" s="2"/>
      <c r="N298" s="49">
        <v>22.3</v>
      </c>
      <c r="O298" s="3">
        <v>5.0000000000000001E-3</v>
      </c>
      <c r="P298" s="4">
        <v>23.9</v>
      </c>
      <c r="Q298" s="4">
        <v>0</v>
      </c>
      <c r="R298" s="2">
        <f t="shared" si="34"/>
        <v>23.9</v>
      </c>
      <c r="S298" s="9">
        <f t="shared" si="35"/>
        <v>133.72769942340798</v>
      </c>
      <c r="T298" s="8">
        <f t="shared" si="36"/>
        <v>25088.77119015143</v>
      </c>
      <c r="U298">
        <f t="shared" si="40"/>
        <v>0</v>
      </c>
      <c r="V298" s="19">
        <f>IF(T298="","",T298/MAX($T$4:T298)-1)</f>
        <v>-3.9779750337144981E-2</v>
      </c>
      <c r="W298">
        <f t="shared" si="39"/>
        <v>0</v>
      </c>
      <c r="X298">
        <f t="shared" si="38"/>
        <v>133.72769942340798</v>
      </c>
      <c r="Y298">
        <f t="shared" si="37"/>
        <v>0</v>
      </c>
      <c r="Z298" s="26"/>
      <c r="AA298" s="27"/>
      <c r="AB298" s="27"/>
      <c r="AC298" s="27"/>
      <c r="AD298" s="27"/>
      <c r="AE298" s="27"/>
      <c r="AF298" s="28"/>
      <c r="AG298" s="22"/>
      <c r="AH298" s="22"/>
      <c r="AI298" s="22"/>
      <c r="AJ298" s="22"/>
      <c r="AK298" s="22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25"/>
      <c r="BT298" s="25"/>
      <c r="BU298" s="25"/>
      <c r="BV298" s="25"/>
      <c r="BW298" s="25"/>
      <c r="BX298" s="25"/>
      <c r="BY298" s="25"/>
      <c r="BZ298" s="25"/>
    </row>
    <row r="299" spans="1:78" s="12" customFormat="1" ht="18" customHeight="1" x14ac:dyDescent="0.25">
      <c r="A299" s="14" t="s">
        <v>305</v>
      </c>
      <c r="B299" s="1">
        <v>42998</v>
      </c>
      <c r="C299" s="15">
        <v>0.29166666666666669</v>
      </c>
      <c r="D299" s="2" t="str">
        <f t="shared" si="33"/>
        <v>mercoledì</v>
      </c>
      <c r="E299" s="4" t="s">
        <v>529</v>
      </c>
      <c r="F299" s="2" t="s">
        <v>531</v>
      </c>
      <c r="G299" s="2"/>
      <c r="H299" s="2"/>
      <c r="I299" s="2"/>
      <c r="J299" s="2" t="s">
        <v>532</v>
      </c>
      <c r="K299" s="2" t="s">
        <v>533</v>
      </c>
      <c r="L299" s="2"/>
      <c r="M299" s="2"/>
      <c r="N299" s="49">
        <v>23.3</v>
      </c>
      <c r="O299" s="3">
        <v>5.0000000000000001E-3</v>
      </c>
      <c r="P299" s="4">
        <v>-23.3</v>
      </c>
      <c r="Q299" s="4">
        <v>-23.3</v>
      </c>
      <c r="R299" s="2">
        <f t="shared" si="34"/>
        <v>-46.6</v>
      </c>
      <c r="S299" s="9">
        <f t="shared" si="35"/>
        <v>-250.88771190151428</v>
      </c>
      <c r="T299" s="8">
        <f t="shared" si="36"/>
        <v>24837.883478249914</v>
      </c>
      <c r="U299">
        <f t="shared" si="40"/>
        <v>-46.6</v>
      </c>
      <c r="V299" s="19">
        <f>IF(T299="","",T299/MAX($T$4:T299)-1)</f>
        <v>-4.9381952833773668E-2</v>
      </c>
      <c r="W299">
        <f t="shared" si="39"/>
        <v>-250.88771190151428</v>
      </c>
      <c r="X299">
        <f t="shared" si="38"/>
        <v>0</v>
      </c>
      <c r="Y299">
        <f t="shared" si="37"/>
        <v>-250.88771190151428</v>
      </c>
      <c r="Z299" s="26"/>
      <c r="AA299" s="27"/>
      <c r="AB299" s="27"/>
      <c r="AC299" s="27"/>
      <c r="AD299" s="27"/>
      <c r="AE299" s="27"/>
      <c r="AF299" s="28"/>
      <c r="AG299" s="22"/>
      <c r="AH299" s="22"/>
      <c r="AI299" s="22"/>
      <c r="AJ299" s="22"/>
      <c r="AK299" s="22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25"/>
      <c r="BT299" s="25"/>
      <c r="BU299" s="25"/>
      <c r="BV299" s="25"/>
      <c r="BW299" s="25"/>
      <c r="BX299" s="25"/>
      <c r="BY299" s="25"/>
      <c r="BZ299" s="25"/>
    </row>
    <row r="300" spans="1:78" s="12" customFormat="1" ht="18" customHeight="1" x14ac:dyDescent="0.25">
      <c r="A300" s="14" t="s">
        <v>306</v>
      </c>
      <c r="B300" s="1">
        <v>42998</v>
      </c>
      <c r="C300" s="15">
        <v>0.83333333333333337</v>
      </c>
      <c r="D300" s="2" t="str">
        <f t="shared" si="33"/>
        <v>mercoledì</v>
      </c>
      <c r="E300" s="4" t="s">
        <v>529</v>
      </c>
      <c r="F300" s="2" t="s">
        <v>531</v>
      </c>
      <c r="G300" s="2"/>
      <c r="H300" s="2"/>
      <c r="I300" s="2"/>
      <c r="J300" s="2" t="s">
        <v>539</v>
      </c>
      <c r="K300" s="2" t="s">
        <v>533</v>
      </c>
      <c r="L300" s="2"/>
      <c r="M300" s="2"/>
      <c r="N300" s="49">
        <v>34.200000000000003</v>
      </c>
      <c r="O300" s="3">
        <v>5.0000000000000001E-3</v>
      </c>
      <c r="P300" s="4">
        <v>-34.200000000000003</v>
      </c>
      <c r="Q300" s="4">
        <v>-24.2</v>
      </c>
      <c r="R300" s="2">
        <f t="shared" si="34"/>
        <v>-58.400000000000006</v>
      </c>
      <c r="S300" s="9">
        <f t="shared" si="35"/>
        <v>-212.06613963885894</v>
      </c>
      <c r="T300" s="8">
        <f t="shared" si="36"/>
        <v>24625.817338611054</v>
      </c>
      <c r="U300">
        <f t="shared" si="40"/>
        <v>-105</v>
      </c>
      <c r="V300" s="19">
        <f>IF(T300="","",T300/MAX($T$4:T300)-1)</f>
        <v>-5.7498340838818662E-2</v>
      </c>
      <c r="W300">
        <f t="shared" si="39"/>
        <v>-462.95385154037319</v>
      </c>
      <c r="X300">
        <f t="shared" si="38"/>
        <v>0</v>
      </c>
      <c r="Y300">
        <f t="shared" si="37"/>
        <v>-212.06613963885894</v>
      </c>
      <c r="Z300" s="26"/>
      <c r="AA300" s="27"/>
      <c r="AB300" s="27"/>
      <c r="AC300" s="27"/>
      <c r="AD300" s="27"/>
      <c r="AE300" s="27"/>
      <c r="AF300" s="28"/>
      <c r="AG300" s="22"/>
      <c r="AH300" s="22"/>
      <c r="AI300" s="22"/>
      <c r="AJ300" s="22"/>
      <c r="AK300" s="22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25"/>
      <c r="BT300" s="25"/>
      <c r="BU300" s="25"/>
      <c r="BV300" s="25"/>
      <c r="BW300" s="25"/>
      <c r="BX300" s="25"/>
      <c r="BY300" s="25"/>
      <c r="BZ300" s="25"/>
    </row>
    <row r="301" spans="1:78" s="12" customFormat="1" ht="18" customHeight="1" x14ac:dyDescent="0.25">
      <c r="A301" s="14" t="s">
        <v>308</v>
      </c>
      <c r="B301" s="1">
        <v>42999</v>
      </c>
      <c r="C301" s="15">
        <v>0.625</v>
      </c>
      <c r="D301" s="2" t="str">
        <f t="shared" si="33"/>
        <v>giovedì</v>
      </c>
      <c r="E301" s="4" t="s">
        <v>529</v>
      </c>
      <c r="F301" s="2" t="s">
        <v>534</v>
      </c>
      <c r="G301" s="2"/>
      <c r="H301" s="2"/>
      <c r="I301" s="2"/>
      <c r="J301" s="2" t="s">
        <v>537</v>
      </c>
      <c r="K301" s="2" t="s">
        <v>533</v>
      </c>
      <c r="L301" s="2"/>
      <c r="M301" s="2"/>
      <c r="N301" s="49">
        <v>41.1</v>
      </c>
      <c r="O301" s="3">
        <v>0.01</v>
      </c>
      <c r="P301" s="4">
        <v>0</v>
      </c>
      <c r="Q301" s="4">
        <v>54</v>
      </c>
      <c r="R301" s="2">
        <f t="shared" si="34"/>
        <v>54</v>
      </c>
      <c r="S301" s="9">
        <f t="shared" si="35"/>
        <v>323.55088474087518</v>
      </c>
      <c r="T301" s="8">
        <f t="shared" si="36"/>
        <v>24949.368223351928</v>
      </c>
      <c r="U301">
        <f t="shared" si="40"/>
        <v>0</v>
      </c>
      <c r="V301" s="19">
        <f>IF(T301="","",T301/MAX($T$4:T301)-1)</f>
        <v>-4.5115107360788609E-2</v>
      </c>
      <c r="W301">
        <f t="shared" si="39"/>
        <v>0</v>
      </c>
      <c r="X301">
        <f t="shared" si="38"/>
        <v>323.55088474087518</v>
      </c>
      <c r="Y301">
        <f t="shared" si="37"/>
        <v>0</v>
      </c>
      <c r="Z301" s="26"/>
      <c r="AA301" s="27"/>
      <c r="AB301" s="27"/>
      <c r="AC301" s="27"/>
      <c r="AD301" s="27"/>
      <c r="AE301" s="27"/>
      <c r="AF301" s="28"/>
      <c r="AG301" s="22"/>
      <c r="AH301" s="22"/>
      <c r="AI301" s="22"/>
      <c r="AJ301" s="22"/>
      <c r="AK301" s="22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25"/>
      <c r="BT301" s="25"/>
      <c r="BU301" s="25"/>
      <c r="BV301" s="25"/>
      <c r="BW301" s="25"/>
      <c r="BX301" s="25"/>
      <c r="BY301" s="25"/>
      <c r="BZ301" s="25"/>
    </row>
    <row r="302" spans="1:78" s="12" customFormat="1" ht="18" customHeight="1" x14ac:dyDescent="0.25">
      <c r="A302" s="14" t="s">
        <v>309</v>
      </c>
      <c r="B302" s="1">
        <v>42999</v>
      </c>
      <c r="C302" s="15">
        <v>0.625</v>
      </c>
      <c r="D302" s="2" t="str">
        <f t="shared" si="33"/>
        <v>giovedì</v>
      </c>
      <c r="E302" s="4" t="s">
        <v>529</v>
      </c>
      <c r="F302" s="2" t="s">
        <v>534</v>
      </c>
      <c r="G302" s="2"/>
      <c r="H302" s="2"/>
      <c r="I302" s="2"/>
      <c r="J302" s="2" t="s">
        <v>537</v>
      </c>
      <c r="K302" s="2" t="s">
        <v>533</v>
      </c>
      <c r="L302" s="2"/>
      <c r="M302" s="2"/>
      <c r="N302" s="49">
        <v>41.1</v>
      </c>
      <c r="O302" s="3">
        <v>0.01</v>
      </c>
      <c r="P302" s="4">
        <v>0</v>
      </c>
      <c r="Q302" s="4">
        <v>53.9</v>
      </c>
      <c r="R302" s="2">
        <f t="shared" si="34"/>
        <v>53.9</v>
      </c>
      <c r="S302" s="9">
        <f t="shared" si="35"/>
        <v>327.19487767364205</v>
      </c>
      <c r="T302" s="8">
        <f t="shared" si="36"/>
        <v>25276.563101025571</v>
      </c>
      <c r="U302">
        <f t="shared" si="40"/>
        <v>0</v>
      </c>
      <c r="V302" s="19">
        <f>IF(T302="","",T302/MAX($T$4:T302)-1)</f>
        <v>-3.2592407673865509E-2</v>
      </c>
      <c r="W302">
        <f t="shared" si="39"/>
        <v>0</v>
      </c>
      <c r="X302">
        <f t="shared" si="38"/>
        <v>327.19487767364205</v>
      </c>
      <c r="Y302">
        <f t="shared" si="37"/>
        <v>0</v>
      </c>
      <c r="Z302" s="26"/>
      <c r="AA302" s="27"/>
      <c r="AB302" s="27"/>
      <c r="AC302" s="27"/>
      <c r="AD302" s="27"/>
      <c r="AE302" s="27"/>
      <c r="AF302" s="28"/>
      <c r="AG302" s="22"/>
      <c r="AH302" s="22"/>
      <c r="AI302" s="22"/>
      <c r="AJ302" s="22"/>
      <c r="AK302" s="22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25"/>
      <c r="BT302" s="25"/>
      <c r="BU302" s="25"/>
      <c r="BV302" s="25"/>
      <c r="BW302" s="25"/>
      <c r="BX302" s="25"/>
      <c r="BY302" s="25"/>
      <c r="BZ302" s="25"/>
    </row>
    <row r="303" spans="1:78" s="12" customFormat="1" ht="18" customHeight="1" x14ac:dyDescent="0.25">
      <c r="A303" s="14" t="s">
        <v>310</v>
      </c>
      <c r="B303" s="1">
        <v>43000</v>
      </c>
      <c r="C303" s="15">
        <v>0.625</v>
      </c>
      <c r="D303" s="2" t="str">
        <f t="shared" si="33"/>
        <v>venerdì</v>
      </c>
      <c r="E303" s="4" t="s">
        <v>523</v>
      </c>
      <c r="F303" s="2" t="s">
        <v>534</v>
      </c>
      <c r="G303" s="2"/>
      <c r="H303" s="2"/>
      <c r="I303" s="2"/>
      <c r="J303" s="2" t="s">
        <v>538</v>
      </c>
      <c r="K303" s="2" t="s">
        <v>533</v>
      </c>
      <c r="L303" s="2"/>
      <c r="M303" s="2"/>
      <c r="N303" s="49">
        <v>73.900000000000006</v>
      </c>
      <c r="O303" s="3">
        <v>0.01</v>
      </c>
      <c r="P303" s="4">
        <v>115.5</v>
      </c>
      <c r="Q303" s="4">
        <v>0</v>
      </c>
      <c r="R303" s="2">
        <f t="shared" si="34"/>
        <v>115.5</v>
      </c>
      <c r="S303" s="9">
        <f t="shared" si="35"/>
        <v>395.05318513781503</v>
      </c>
      <c r="T303" s="8">
        <f t="shared" si="36"/>
        <v>25671.616286163386</v>
      </c>
      <c r="U303">
        <f t="shared" si="40"/>
        <v>0</v>
      </c>
      <c r="V303" s="19">
        <f>IF(T303="","",T303/MAX($T$4:T303)-1)</f>
        <v>-1.7472573179458495E-2</v>
      </c>
      <c r="W303">
        <f t="shared" si="39"/>
        <v>0</v>
      </c>
      <c r="X303">
        <f t="shared" si="38"/>
        <v>395.05318513781503</v>
      </c>
      <c r="Y303">
        <f t="shared" si="37"/>
        <v>0</v>
      </c>
      <c r="Z303" s="26"/>
      <c r="AA303" s="27"/>
      <c r="AB303" s="27"/>
      <c r="AC303" s="27"/>
      <c r="AD303" s="27"/>
      <c r="AE303" s="27"/>
      <c r="AF303" s="28"/>
      <c r="AG303" s="22"/>
      <c r="AH303" s="22"/>
      <c r="AI303" s="22"/>
      <c r="AJ303" s="22"/>
      <c r="AK303" s="22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25"/>
      <c r="BT303" s="25"/>
      <c r="BU303" s="25"/>
      <c r="BV303" s="25"/>
      <c r="BW303" s="25"/>
      <c r="BX303" s="25"/>
      <c r="BY303" s="25"/>
      <c r="BZ303" s="25"/>
    </row>
    <row r="304" spans="1:78" s="12" customFormat="1" ht="18" customHeight="1" x14ac:dyDescent="0.25">
      <c r="A304" s="14" t="s">
        <v>311</v>
      </c>
      <c r="B304" s="1">
        <v>43005</v>
      </c>
      <c r="C304" s="15">
        <v>0.33333333333333331</v>
      </c>
      <c r="D304" s="2" t="str">
        <f t="shared" si="33"/>
        <v>mercoledì</v>
      </c>
      <c r="E304" s="4" t="s">
        <v>523</v>
      </c>
      <c r="F304" s="2" t="s">
        <v>531</v>
      </c>
      <c r="G304" s="2"/>
      <c r="H304" s="2"/>
      <c r="I304" s="2"/>
      <c r="J304" s="2" t="s">
        <v>537</v>
      </c>
      <c r="K304" s="2" t="s">
        <v>533</v>
      </c>
      <c r="L304" s="2"/>
      <c r="M304" s="2"/>
      <c r="N304" s="49">
        <v>62.2</v>
      </c>
      <c r="O304" s="3">
        <v>5.0000000000000001E-3</v>
      </c>
      <c r="P304" s="4">
        <v>53.3</v>
      </c>
      <c r="Q304" s="4">
        <v>118.9</v>
      </c>
      <c r="R304" s="2">
        <f t="shared" si="34"/>
        <v>172.2</v>
      </c>
      <c r="S304" s="9">
        <f t="shared" si="35"/>
        <v>355.3579038968918</v>
      </c>
      <c r="T304" s="8">
        <f t="shared" si="36"/>
        <v>26026.974190060278</v>
      </c>
      <c r="U304">
        <f t="shared" si="40"/>
        <v>0</v>
      </c>
      <c r="V304" s="19">
        <f>IF(T304="","",T304/MAX($T$4:T304)-1)</f>
        <v>-3.8719925606082173E-3</v>
      </c>
      <c r="W304">
        <f t="shared" si="39"/>
        <v>0</v>
      </c>
      <c r="X304">
        <f t="shared" si="38"/>
        <v>355.3579038968918</v>
      </c>
      <c r="Y304">
        <f t="shared" si="37"/>
        <v>0</v>
      </c>
      <c r="Z304" s="26"/>
      <c r="AA304" s="27"/>
      <c r="AB304" s="27"/>
      <c r="AC304" s="27"/>
      <c r="AD304" s="27"/>
      <c r="AE304" s="27"/>
      <c r="AF304" s="28"/>
      <c r="AG304" s="22"/>
      <c r="AH304" s="22"/>
      <c r="AI304" s="22"/>
      <c r="AJ304" s="22"/>
      <c r="AK304" s="22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25"/>
      <c r="BT304" s="25"/>
      <c r="BU304" s="25"/>
      <c r="BV304" s="25"/>
      <c r="BW304" s="25"/>
      <c r="BX304" s="25"/>
      <c r="BY304" s="25"/>
      <c r="BZ304" s="25"/>
    </row>
    <row r="305" spans="1:78" s="12" customFormat="1" ht="18" customHeight="1" x14ac:dyDescent="0.25">
      <c r="A305" s="14" t="s">
        <v>312</v>
      </c>
      <c r="B305" s="1">
        <v>43005</v>
      </c>
      <c r="C305" s="15">
        <v>0.33333333333333331</v>
      </c>
      <c r="D305" s="2" t="str">
        <f t="shared" si="33"/>
        <v>mercoledì</v>
      </c>
      <c r="E305" s="4" t="s">
        <v>523</v>
      </c>
      <c r="F305" s="2" t="s">
        <v>531</v>
      </c>
      <c r="G305" s="2"/>
      <c r="H305" s="2"/>
      <c r="I305" s="2"/>
      <c r="J305" s="2" t="s">
        <v>537</v>
      </c>
      <c r="K305" s="2" t="s">
        <v>533</v>
      </c>
      <c r="L305" s="2"/>
      <c r="M305" s="2"/>
      <c r="N305" s="49">
        <v>62.2</v>
      </c>
      <c r="O305" s="3">
        <v>5.0000000000000001E-3</v>
      </c>
      <c r="P305" s="4">
        <v>52.9</v>
      </c>
      <c r="Q305" s="4">
        <v>118.6</v>
      </c>
      <c r="R305" s="2">
        <f t="shared" si="34"/>
        <v>171.5</v>
      </c>
      <c r="S305" s="9">
        <f t="shared" si="35"/>
        <v>358.81238533724581</v>
      </c>
      <c r="T305" s="8">
        <f t="shared" si="36"/>
        <v>26385.786575397524</v>
      </c>
      <c r="U305">
        <f t="shared" si="40"/>
        <v>0</v>
      </c>
      <c r="V305" s="19">
        <f>IF(T305="","",T305/MAX($T$4:T305)-1)</f>
        <v>0</v>
      </c>
      <c r="W305">
        <f t="shared" si="39"/>
        <v>0</v>
      </c>
      <c r="X305">
        <f t="shared" si="38"/>
        <v>358.81238533724581</v>
      </c>
      <c r="Y305">
        <f t="shared" si="37"/>
        <v>0</v>
      </c>
      <c r="Z305" s="26"/>
      <c r="AA305" s="27"/>
      <c r="AB305" s="27"/>
      <c r="AC305" s="27"/>
      <c r="AD305" s="27"/>
      <c r="AE305" s="27"/>
      <c r="AF305" s="28"/>
      <c r="AG305" s="22"/>
      <c r="AH305" s="22"/>
      <c r="AI305" s="22"/>
      <c r="AJ305" s="22"/>
      <c r="AK305" s="22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25"/>
      <c r="BT305" s="25"/>
      <c r="BU305" s="25"/>
      <c r="BV305" s="25"/>
      <c r="BW305" s="25"/>
      <c r="BX305" s="25"/>
      <c r="BY305" s="25"/>
      <c r="BZ305" s="25"/>
    </row>
    <row r="306" spans="1:78" s="12" customFormat="1" ht="18" customHeight="1" x14ac:dyDescent="0.25">
      <c r="A306" s="14" t="s">
        <v>313</v>
      </c>
      <c r="B306" s="1">
        <v>43010</v>
      </c>
      <c r="C306" s="15">
        <v>0.70833333333333337</v>
      </c>
      <c r="D306" s="2" t="str">
        <f t="shared" si="33"/>
        <v>lunedì</v>
      </c>
      <c r="E306" s="4" t="s">
        <v>529</v>
      </c>
      <c r="F306" s="2" t="s">
        <v>535</v>
      </c>
      <c r="G306" s="2"/>
      <c r="H306" s="2"/>
      <c r="I306" s="2"/>
      <c r="J306" s="2" t="s">
        <v>539</v>
      </c>
      <c r="K306" s="2" t="s">
        <v>533</v>
      </c>
      <c r="L306" s="2"/>
      <c r="M306" s="2"/>
      <c r="N306" s="49">
        <v>27.6</v>
      </c>
      <c r="O306" s="3">
        <v>5.0000000000000001E-3</v>
      </c>
      <c r="P306" s="4">
        <v>-27.6</v>
      </c>
      <c r="Q306" s="4">
        <v>-27.6</v>
      </c>
      <c r="R306" s="2">
        <f t="shared" si="34"/>
        <v>-55.2</v>
      </c>
      <c r="S306" s="9">
        <f t="shared" si="35"/>
        <v>-263.85786575397526</v>
      </c>
      <c r="T306" s="8">
        <f t="shared" si="36"/>
        <v>26121.928709643547</v>
      </c>
      <c r="U306">
        <f t="shared" si="40"/>
        <v>-55.2</v>
      </c>
      <c r="V306" s="19">
        <f>IF(T306="","",T306/MAX($T$4:T306)-1)</f>
        <v>-1.0000000000000009E-2</v>
      </c>
      <c r="W306">
        <f t="shared" si="39"/>
        <v>-263.85786575397526</v>
      </c>
      <c r="X306">
        <f t="shared" si="38"/>
        <v>0</v>
      </c>
      <c r="Y306">
        <f t="shared" si="37"/>
        <v>-263.85786575397526</v>
      </c>
      <c r="Z306" s="26"/>
      <c r="AA306" s="27"/>
      <c r="AB306" s="27"/>
      <c r="AC306" s="27"/>
      <c r="AD306" s="27"/>
      <c r="AE306" s="27"/>
      <c r="AF306" s="28"/>
      <c r="AG306" s="22"/>
      <c r="AH306" s="22"/>
      <c r="AI306" s="22"/>
      <c r="AJ306" s="22"/>
      <c r="AK306" s="22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25"/>
      <c r="BT306" s="25"/>
      <c r="BU306" s="25"/>
      <c r="BV306" s="25"/>
      <c r="BW306" s="25"/>
      <c r="BX306" s="25"/>
      <c r="BY306" s="25"/>
      <c r="BZ306" s="25"/>
    </row>
    <row r="307" spans="1:78" s="12" customFormat="1" ht="18" customHeight="1" x14ac:dyDescent="0.25">
      <c r="A307" s="14" t="s">
        <v>314</v>
      </c>
      <c r="B307" s="1">
        <v>43019</v>
      </c>
      <c r="C307" s="15">
        <v>0.625</v>
      </c>
      <c r="D307" s="2" t="str">
        <f t="shared" si="33"/>
        <v>mercoledì</v>
      </c>
      <c r="E307" s="4" t="s">
        <v>523</v>
      </c>
      <c r="F307" s="2" t="s">
        <v>531</v>
      </c>
      <c r="G307" s="2"/>
      <c r="H307" s="2"/>
      <c r="I307" s="2"/>
      <c r="J307" s="2" t="s">
        <v>539</v>
      </c>
      <c r="K307" s="2" t="s">
        <v>533</v>
      </c>
      <c r="L307" s="2"/>
      <c r="M307" s="2"/>
      <c r="N307" s="49">
        <v>30.4</v>
      </c>
      <c r="O307" s="3">
        <v>5.0000000000000001E-3</v>
      </c>
      <c r="P307" s="4">
        <v>34</v>
      </c>
      <c r="Q307" s="4">
        <v>0</v>
      </c>
      <c r="R307" s="2">
        <f t="shared" si="34"/>
        <v>34</v>
      </c>
      <c r="S307" s="9">
        <f t="shared" si="35"/>
        <v>146.07657502103302</v>
      </c>
      <c r="T307" s="8">
        <f t="shared" si="36"/>
        <v>26268.005284664581</v>
      </c>
      <c r="U307">
        <f t="shared" si="40"/>
        <v>0</v>
      </c>
      <c r="V307" s="19">
        <f>IF(T307="","",T307/MAX($T$4:T307)-1)</f>
        <v>-4.4638157894737462E-3</v>
      </c>
      <c r="W307">
        <f t="shared" si="39"/>
        <v>0</v>
      </c>
      <c r="X307">
        <f t="shared" si="38"/>
        <v>146.07657502103302</v>
      </c>
      <c r="Y307">
        <f t="shared" si="37"/>
        <v>0</v>
      </c>
      <c r="Z307" s="26"/>
      <c r="AA307" s="27"/>
      <c r="AB307" s="27"/>
      <c r="AC307" s="27"/>
      <c r="AD307" s="27"/>
      <c r="AE307" s="27"/>
      <c r="AF307" s="28"/>
      <c r="AG307" s="22"/>
      <c r="AH307" s="22"/>
      <c r="AI307" s="22"/>
      <c r="AJ307" s="22"/>
      <c r="AK307" s="22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25"/>
      <c r="BT307" s="25"/>
      <c r="BU307" s="25"/>
      <c r="BV307" s="25"/>
      <c r="BW307" s="25"/>
      <c r="BX307" s="25"/>
      <c r="BY307" s="25"/>
      <c r="BZ307" s="25"/>
    </row>
    <row r="308" spans="1:78" s="12" customFormat="1" ht="18" customHeight="1" x14ac:dyDescent="0.25">
      <c r="A308" s="14" t="s">
        <v>315</v>
      </c>
      <c r="B308" s="1">
        <v>43020</v>
      </c>
      <c r="C308" s="15">
        <v>0.58333333333333337</v>
      </c>
      <c r="D308" s="2" t="str">
        <f t="shared" si="33"/>
        <v>giovedì</v>
      </c>
      <c r="E308" s="4" t="s">
        <v>523</v>
      </c>
      <c r="F308" s="2" t="s">
        <v>534</v>
      </c>
      <c r="G308" s="2"/>
      <c r="H308" s="2"/>
      <c r="I308" s="2"/>
      <c r="J308" s="2" t="s">
        <v>538</v>
      </c>
      <c r="K308" s="2" t="s">
        <v>533</v>
      </c>
      <c r="L308" s="2"/>
      <c r="M308" s="2"/>
      <c r="N308" s="49">
        <v>69.400000000000006</v>
      </c>
      <c r="O308" s="3">
        <v>0.01</v>
      </c>
      <c r="P308" s="4">
        <v>97.7</v>
      </c>
      <c r="Q308" s="4">
        <v>0</v>
      </c>
      <c r="R308" s="2">
        <f t="shared" si="34"/>
        <v>97.7</v>
      </c>
      <c r="S308" s="9">
        <f t="shared" si="35"/>
        <v>369.79598217748264</v>
      </c>
      <c r="T308" s="8">
        <f t="shared" si="36"/>
        <v>26637.801266842063</v>
      </c>
      <c r="U308">
        <f t="shared" si="40"/>
        <v>0</v>
      </c>
      <c r="V308" s="19">
        <f>IF(T308="","",T308/MAX($T$4:T308)-1)</f>
        <v>0</v>
      </c>
      <c r="W308">
        <f t="shared" si="39"/>
        <v>0</v>
      </c>
      <c r="X308">
        <f t="shared" si="38"/>
        <v>369.79598217748264</v>
      </c>
      <c r="Y308">
        <f t="shared" si="37"/>
        <v>0</v>
      </c>
      <c r="Z308" s="26"/>
      <c r="AA308" s="27"/>
      <c r="AB308" s="27"/>
      <c r="AC308" s="27"/>
      <c r="AD308" s="27"/>
      <c r="AE308" s="27"/>
      <c r="AF308" s="28"/>
      <c r="AG308" s="22"/>
      <c r="AH308" s="22"/>
      <c r="AI308" s="22"/>
      <c r="AJ308" s="22"/>
      <c r="AK308" s="22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25"/>
      <c r="BT308" s="25"/>
      <c r="BU308" s="25"/>
      <c r="BV308" s="25"/>
      <c r="BW308" s="25"/>
      <c r="BX308" s="25"/>
      <c r="BY308" s="25"/>
      <c r="BZ308" s="25"/>
    </row>
    <row r="309" spans="1:78" s="12" customFormat="1" ht="18" customHeight="1" x14ac:dyDescent="0.25">
      <c r="A309" s="14" t="s">
        <v>330</v>
      </c>
      <c r="B309" s="1">
        <v>43020</v>
      </c>
      <c r="C309" s="15">
        <v>0.29166666666666669</v>
      </c>
      <c r="D309" s="2" t="str">
        <f t="shared" si="33"/>
        <v>giovedì</v>
      </c>
      <c r="E309" s="2" t="s">
        <v>529</v>
      </c>
      <c r="F309" s="2" t="s">
        <v>522</v>
      </c>
      <c r="G309" s="2"/>
      <c r="H309" s="2"/>
      <c r="I309" s="2"/>
      <c r="J309" s="2" t="s">
        <v>541</v>
      </c>
      <c r="K309" s="2" t="s">
        <v>521</v>
      </c>
      <c r="L309" s="2"/>
      <c r="M309" s="2"/>
      <c r="N309" s="48">
        <v>44</v>
      </c>
      <c r="O309" s="3">
        <v>0.01</v>
      </c>
      <c r="P309" s="2">
        <v>44</v>
      </c>
      <c r="Q309" s="2">
        <v>0</v>
      </c>
      <c r="R309" s="2">
        <f t="shared" si="34"/>
        <v>44</v>
      </c>
      <c r="S309" s="9">
        <f t="shared" si="35"/>
        <v>266.37801266842064</v>
      </c>
      <c r="T309" s="8">
        <f t="shared" si="36"/>
        <v>26904.179279510485</v>
      </c>
      <c r="U309">
        <f t="shared" si="40"/>
        <v>0</v>
      </c>
      <c r="V309" s="19">
        <f>IF(T309="","",T309/MAX($T$4:T309)-1)</f>
        <v>0</v>
      </c>
      <c r="W309">
        <f t="shared" si="39"/>
        <v>0</v>
      </c>
      <c r="X309">
        <f t="shared" si="38"/>
        <v>266.37801266842064</v>
      </c>
      <c r="Y309">
        <f t="shared" si="37"/>
        <v>0</v>
      </c>
      <c r="Z309" s="26"/>
      <c r="AA309" s="27"/>
      <c r="AB309" s="27"/>
      <c r="AC309" s="27"/>
      <c r="AD309" s="27"/>
      <c r="AE309" s="27"/>
      <c r="AF309" s="28"/>
      <c r="AG309" s="22"/>
      <c r="AH309" s="22"/>
      <c r="AI309" s="22"/>
      <c r="AJ309" s="22"/>
      <c r="AK309" s="22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25"/>
      <c r="BT309" s="25"/>
      <c r="BU309" s="25"/>
      <c r="BV309" s="25"/>
      <c r="BW309" s="25"/>
      <c r="BX309" s="25"/>
      <c r="BY309" s="25"/>
      <c r="BZ309" s="25"/>
    </row>
    <row r="310" spans="1:78" s="12" customFormat="1" ht="18" customHeight="1" x14ac:dyDescent="0.25">
      <c r="A310" s="14" t="s">
        <v>331</v>
      </c>
      <c r="B310" s="1">
        <v>43025</v>
      </c>
      <c r="C310" s="15">
        <v>0.79166666666666663</v>
      </c>
      <c r="D310" s="2" t="str">
        <f t="shared" si="33"/>
        <v>martedì</v>
      </c>
      <c r="E310" s="4" t="s">
        <v>523</v>
      </c>
      <c r="F310" s="2" t="s">
        <v>522</v>
      </c>
      <c r="G310" s="2"/>
      <c r="H310" s="2"/>
      <c r="I310" s="2"/>
      <c r="J310" s="2" t="s">
        <v>541</v>
      </c>
      <c r="K310" s="2" t="s">
        <v>521</v>
      </c>
      <c r="L310" s="2"/>
      <c r="M310" s="2"/>
      <c r="N310" s="49">
        <v>54</v>
      </c>
      <c r="O310" s="3">
        <v>0.01</v>
      </c>
      <c r="P310" s="4">
        <v>54</v>
      </c>
      <c r="Q310" s="2">
        <v>0</v>
      </c>
      <c r="R310" s="2">
        <f t="shared" si="34"/>
        <v>54</v>
      </c>
      <c r="S310" s="9">
        <f t="shared" si="35"/>
        <v>269.04179279510487</v>
      </c>
      <c r="T310" s="8">
        <f t="shared" si="36"/>
        <v>27173.22107230559</v>
      </c>
      <c r="U310">
        <f t="shared" si="40"/>
        <v>0</v>
      </c>
      <c r="V310" s="19">
        <f>IF(T310="","",T310/MAX($T$4:T310)-1)</f>
        <v>0</v>
      </c>
      <c r="W310">
        <f t="shared" si="39"/>
        <v>0</v>
      </c>
      <c r="X310">
        <f t="shared" si="38"/>
        <v>269.04179279510487</v>
      </c>
      <c r="Y310">
        <f t="shared" si="37"/>
        <v>0</v>
      </c>
      <c r="Z310" s="26"/>
      <c r="AA310" s="27"/>
      <c r="AB310" s="27"/>
      <c r="AC310" s="27"/>
      <c r="AD310" s="27"/>
      <c r="AE310" s="27"/>
      <c r="AF310" s="28"/>
      <c r="AG310" s="22"/>
      <c r="AH310" s="22"/>
      <c r="AI310" s="22"/>
      <c r="AJ310" s="22"/>
      <c r="AK310" s="22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25"/>
      <c r="BT310" s="25"/>
      <c r="BU310" s="25"/>
      <c r="BV310" s="25"/>
      <c r="BW310" s="25"/>
      <c r="BX310" s="25"/>
      <c r="BY310" s="25"/>
      <c r="BZ310" s="25"/>
    </row>
    <row r="311" spans="1:78" s="12" customFormat="1" ht="18" customHeight="1" x14ac:dyDescent="0.25">
      <c r="A311" s="14" t="s">
        <v>316</v>
      </c>
      <c r="B311" s="1">
        <v>43027</v>
      </c>
      <c r="C311" s="15">
        <v>0.54166666666666663</v>
      </c>
      <c r="D311" s="2" t="str">
        <f t="shared" si="33"/>
        <v>giovedì</v>
      </c>
      <c r="E311" s="4" t="s">
        <v>523</v>
      </c>
      <c r="F311" s="2" t="s">
        <v>534</v>
      </c>
      <c r="G311" s="2"/>
      <c r="H311" s="2"/>
      <c r="I311" s="2"/>
      <c r="J311" s="2" t="s">
        <v>539</v>
      </c>
      <c r="K311" s="2" t="s">
        <v>533</v>
      </c>
      <c r="L311" s="2"/>
      <c r="M311" s="2"/>
      <c r="N311" s="49">
        <v>33.200000000000003</v>
      </c>
      <c r="O311" s="3">
        <v>0.01</v>
      </c>
      <c r="P311" s="4">
        <v>46.7</v>
      </c>
      <c r="Q311" s="4">
        <v>0</v>
      </c>
      <c r="R311" s="2">
        <f t="shared" si="34"/>
        <v>46.7</v>
      </c>
      <c r="S311" s="9">
        <f t="shared" si="35"/>
        <v>382.22573014357562</v>
      </c>
      <c r="T311" s="8">
        <f t="shared" si="36"/>
        <v>27555.446802449165</v>
      </c>
      <c r="U311">
        <f t="shared" si="40"/>
        <v>0</v>
      </c>
      <c r="V311" s="19">
        <f>IF(T311="","",T311/MAX($T$4:T311)-1)</f>
        <v>0</v>
      </c>
      <c r="W311">
        <f t="shared" si="39"/>
        <v>0</v>
      </c>
      <c r="X311">
        <f t="shared" si="38"/>
        <v>382.22573014357562</v>
      </c>
      <c r="Y311">
        <f t="shared" si="37"/>
        <v>0</v>
      </c>
      <c r="Z311" s="26"/>
      <c r="AA311" s="27"/>
      <c r="AB311" s="27"/>
      <c r="AC311" s="27"/>
      <c r="AD311" s="27"/>
      <c r="AE311" s="27"/>
      <c r="AF311" s="28"/>
      <c r="AG311" s="22"/>
      <c r="AH311" s="22"/>
      <c r="AI311" s="22"/>
      <c r="AJ311" s="22"/>
      <c r="AK311" s="22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25"/>
      <c r="BT311" s="25"/>
      <c r="BU311" s="25"/>
      <c r="BV311" s="25"/>
      <c r="BW311" s="25"/>
      <c r="BX311" s="25"/>
      <c r="BY311" s="25"/>
      <c r="BZ311" s="25"/>
    </row>
    <row r="312" spans="1:78" s="12" customFormat="1" ht="18" customHeight="1" x14ac:dyDescent="0.25">
      <c r="A312" s="14" t="s">
        <v>335</v>
      </c>
      <c r="B312" s="1">
        <v>43034</v>
      </c>
      <c r="C312" s="15">
        <v>0.29166666666666669</v>
      </c>
      <c r="D312" s="2" t="str">
        <f t="shared" si="33"/>
        <v>giovedì</v>
      </c>
      <c r="E312" s="4" t="s">
        <v>529</v>
      </c>
      <c r="F312" s="2" t="s">
        <v>522</v>
      </c>
      <c r="G312" s="2"/>
      <c r="H312" s="2"/>
      <c r="I312" s="2"/>
      <c r="J312" s="2" t="s">
        <v>541</v>
      </c>
      <c r="K312" s="2" t="s">
        <v>521</v>
      </c>
      <c r="L312" s="2"/>
      <c r="M312" s="2"/>
      <c r="N312" s="49">
        <v>45</v>
      </c>
      <c r="O312" s="3">
        <v>0.01</v>
      </c>
      <c r="P312" s="4">
        <v>45</v>
      </c>
      <c r="Q312" s="2">
        <v>0</v>
      </c>
      <c r="R312" s="2">
        <f t="shared" si="34"/>
        <v>45</v>
      </c>
      <c r="S312" s="9">
        <f t="shared" si="35"/>
        <v>275.55446802449165</v>
      </c>
      <c r="T312" s="8">
        <f t="shared" si="36"/>
        <v>27831.001270473658</v>
      </c>
      <c r="U312">
        <f t="shared" si="40"/>
        <v>0</v>
      </c>
      <c r="V312" s="19">
        <f>IF(T312="","",T312/MAX($T$4:T312)-1)</f>
        <v>0</v>
      </c>
      <c r="W312">
        <f t="shared" si="39"/>
        <v>0</v>
      </c>
      <c r="X312">
        <f t="shared" si="38"/>
        <v>275.55446802449165</v>
      </c>
      <c r="Y312">
        <f t="shared" si="37"/>
        <v>0</v>
      </c>
      <c r="Z312" s="26"/>
      <c r="AA312" s="27"/>
      <c r="AB312" s="27"/>
      <c r="AC312" s="27"/>
      <c r="AD312" s="27"/>
      <c r="AE312" s="27"/>
      <c r="AF312" s="28"/>
      <c r="AG312" s="22"/>
      <c r="AH312" s="22"/>
      <c r="AI312" s="22"/>
      <c r="AJ312" s="22"/>
      <c r="AK312" s="22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25"/>
      <c r="BT312" s="25"/>
      <c r="BU312" s="25"/>
      <c r="BV312" s="25"/>
      <c r="BW312" s="25"/>
      <c r="BX312" s="25"/>
      <c r="BY312" s="25"/>
      <c r="BZ312" s="25"/>
    </row>
    <row r="313" spans="1:78" s="12" customFormat="1" ht="18" customHeight="1" x14ac:dyDescent="0.25">
      <c r="A313" s="14" t="s">
        <v>317</v>
      </c>
      <c r="B313" s="1">
        <v>43039</v>
      </c>
      <c r="C313" s="15">
        <v>0.45833333333333331</v>
      </c>
      <c r="D313" s="2" t="str">
        <f t="shared" si="33"/>
        <v>martedì</v>
      </c>
      <c r="E313" s="4" t="s">
        <v>523</v>
      </c>
      <c r="F313" s="2" t="s">
        <v>531</v>
      </c>
      <c r="G313" s="2"/>
      <c r="H313" s="2"/>
      <c r="I313" s="2"/>
      <c r="J313" s="2" t="s">
        <v>532</v>
      </c>
      <c r="K313" s="2" t="s">
        <v>536</v>
      </c>
      <c r="L313" s="2"/>
      <c r="M313" s="2"/>
      <c r="N313" s="49">
        <v>14.2</v>
      </c>
      <c r="O313" s="3">
        <v>5.0000000000000001E-3</v>
      </c>
      <c r="P313" s="4">
        <v>-14.2</v>
      </c>
      <c r="Q313" s="4">
        <v>-14.2</v>
      </c>
      <c r="R313" s="2">
        <f t="shared" si="34"/>
        <v>-28.4</v>
      </c>
      <c r="S313" s="9">
        <f t="shared" si="35"/>
        <v>-278.31001270473661</v>
      </c>
      <c r="T313" s="8">
        <f t="shared" si="36"/>
        <v>27552.691257768922</v>
      </c>
      <c r="U313">
        <f t="shared" si="40"/>
        <v>-28.4</v>
      </c>
      <c r="V313" s="19">
        <f>IF(T313="","",T313/MAX($T$4:T313)-1)</f>
        <v>-1.0000000000000009E-2</v>
      </c>
      <c r="W313">
        <f t="shared" si="39"/>
        <v>-278.31001270473661</v>
      </c>
      <c r="X313">
        <f t="shared" si="38"/>
        <v>0</v>
      </c>
      <c r="Y313">
        <f t="shared" si="37"/>
        <v>-278.31001270473661</v>
      </c>
      <c r="Z313" s="26"/>
      <c r="AA313" s="27"/>
      <c r="AB313" s="27"/>
      <c r="AC313" s="27"/>
      <c r="AD313" s="27"/>
      <c r="AE313" s="27"/>
      <c r="AF313" s="28"/>
      <c r="AG313" s="22"/>
      <c r="AH313" s="22"/>
      <c r="AI313" s="22"/>
      <c r="AJ313" s="22"/>
      <c r="AK313" s="22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25"/>
      <c r="BT313" s="25"/>
      <c r="BU313" s="25"/>
      <c r="BV313" s="25"/>
      <c r="BW313" s="25"/>
      <c r="BX313" s="25"/>
      <c r="BY313" s="25"/>
      <c r="BZ313" s="25"/>
    </row>
    <row r="314" spans="1:78" s="12" customFormat="1" ht="18" customHeight="1" x14ac:dyDescent="0.25">
      <c r="A314" s="14" t="s">
        <v>318</v>
      </c>
      <c r="B314" s="1">
        <v>43039</v>
      </c>
      <c r="C314" s="15">
        <v>0.54166666666666663</v>
      </c>
      <c r="D314" s="2" t="str">
        <f t="shared" si="33"/>
        <v>martedì</v>
      </c>
      <c r="E314" s="4" t="s">
        <v>529</v>
      </c>
      <c r="F314" s="2" t="s">
        <v>531</v>
      </c>
      <c r="G314" s="2"/>
      <c r="H314" s="2"/>
      <c r="I314" s="2"/>
      <c r="J314" s="2" t="s">
        <v>537</v>
      </c>
      <c r="K314" s="2" t="s">
        <v>533</v>
      </c>
      <c r="L314" s="2"/>
      <c r="M314" s="2"/>
      <c r="N314" s="49">
        <v>30.7</v>
      </c>
      <c r="O314" s="3">
        <v>5.0000000000000001E-3</v>
      </c>
      <c r="P314" s="4">
        <v>-30.7</v>
      </c>
      <c r="Q314" s="4">
        <v>-30.7</v>
      </c>
      <c r="R314" s="2">
        <f t="shared" si="34"/>
        <v>-61.4</v>
      </c>
      <c r="S314" s="9">
        <f t="shared" si="35"/>
        <v>-275.52691257768925</v>
      </c>
      <c r="T314" s="8">
        <f t="shared" si="36"/>
        <v>27277.164345191231</v>
      </c>
      <c r="U314">
        <f t="shared" si="40"/>
        <v>-89.8</v>
      </c>
      <c r="V314" s="19">
        <f>IF(T314="","",T314/MAX($T$4:T314)-1)</f>
        <v>-1.9900000000000029E-2</v>
      </c>
      <c r="W314">
        <f t="shared" si="39"/>
        <v>-553.83692528242591</v>
      </c>
      <c r="X314">
        <f t="shared" si="38"/>
        <v>0</v>
      </c>
      <c r="Y314">
        <f t="shared" si="37"/>
        <v>-275.52691257768925</v>
      </c>
      <c r="Z314" s="26"/>
      <c r="AA314" s="27"/>
      <c r="AB314" s="27"/>
      <c r="AC314" s="27"/>
      <c r="AD314" s="27"/>
      <c r="AE314" s="27"/>
      <c r="AF314" s="28"/>
      <c r="AG314" s="22"/>
      <c r="AH314" s="22"/>
      <c r="AI314" s="22"/>
      <c r="AJ314" s="22"/>
      <c r="AK314" s="22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25"/>
      <c r="BT314" s="25"/>
      <c r="BU314" s="25"/>
      <c r="BV314" s="25"/>
      <c r="BW314" s="25"/>
      <c r="BX314" s="25"/>
      <c r="BY314" s="25"/>
      <c r="BZ314" s="25"/>
    </row>
    <row r="315" spans="1:78" s="12" customFormat="1" ht="18" customHeight="1" x14ac:dyDescent="0.25">
      <c r="A315" s="14" t="s">
        <v>319</v>
      </c>
      <c r="B315" s="1">
        <v>43039</v>
      </c>
      <c r="C315" s="15">
        <v>0.54166666666666663</v>
      </c>
      <c r="D315" s="2" t="str">
        <f t="shared" si="33"/>
        <v>martedì</v>
      </c>
      <c r="E315" s="4" t="s">
        <v>529</v>
      </c>
      <c r="F315" s="2" t="s">
        <v>531</v>
      </c>
      <c r="G315" s="2"/>
      <c r="H315" s="2"/>
      <c r="I315" s="2"/>
      <c r="J315" s="2" t="s">
        <v>537</v>
      </c>
      <c r="K315" s="2" t="s">
        <v>533</v>
      </c>
      <c r="L315" s="2"/>
      <c r="M315" s="2"/>
      <c r="N315" s="49">
        <v>31.1</v>
      </c>
      <c r="O315" s="3">
        <v>5.0000000000000001E-3</v>
      </c>
      <c r="P315" s="4">
        <v>-31.1</v>
      </c>
      <c r="Q315" s="4">
        <v>-31.1</v>
      </c>
      <c r="R315" s="2">
        <f t="shared" si="34"/>
        <v>-62.2</v>
      </c>
      <c r="S315" s="9">
        <f t="shared" si="35"/>
        <v>-272.77164345191233</v>
      </c>
      <c r="T315" s="8">
        <f t="shared" si="36"/>
        <v>27004.392701739318</v>
      </c>
      <c r="U315">
        <f t="shared" si="40"/>
        <v>-152</v>
      </c>
      <c r="V315" s="19">
        <f>IF(T315="","",T315/MAX($T$4:T315)-1)</f>
        <v>-2.9701000000000088E-2</v>
      </c>
      <c r="W315">
        <f t="shared" si="39"/>
        <v>-826.60856873433818</v>
      </c>
      <c r="X315">
        <f t="shared" si="38"/>
        <v>0</v>
      </c>
      <c r="Y315">
        <f t="shared" si="37"/>
        <v>-272.77164345191233</v>
      </c>
      <c r="Z315" s="26"/>
      <c r="AA315" s="27"/>
      <c r="AB315" s="27"/>
      <c r="AC315" s="27"/>
      <c r="AD315" s="27"/>
      <c r="AE315" s="27"/>
      <c r="AF315" s="28"/>
      <c r="AG315" s="22"/>
      <c r="AH315" s="22"/>
      <c r="AI315" s="22"/>
      <c r="AJ315" s="22"/>
      <c r="AK315" s="22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25"/>
      <c r="BT315" s="25"/>
      <c r="BU315" s="25"/>
      <c r="BV315" s="25"/>
      <c r="BW315" s="25"/>
      <c r="BX315" s="25"/>
      <c r="BY315" s="25"/>
      <c r="BZ315" s="25"/>
    </row>
    <row r="316" spans="1:78" s="12" customFormat="1" ht="18" customHeight="1" x14ac:dyDescent="0.25">
      <c r="A316" s="14" t="s">
        <v>320</v>
      </c>
      <c r="B316" s="1">
        <v>43040</v>
      </c>
      <c r="C316" s="15">
        <v>0.625</v>
      </c>
      <c r="D316" s="2" t="str">
        <f t="shared" si="33"/>
        <v>mercoledì</v>
      </c>
      <c r="E316" s="4" t="s">
        <v>529</v>
      </c>
      <c r="F316" s="2" t="s">
        <v>531</v>
      </c>
      <c r="G316" s="2"/>
      <c r="H316" s="2"/>
      <c r="I316" s="2"/>
      <c r="J316" s="2" t="s">
        <v>532</v>
      </c>
      <c r="K316" s="2" t="s">
        <v>533</v>
      </c>
      <c r="L316" s="2"/>
      <c r="M316" s="2"/>
      <c r="N316" s="49">
        <v>14.5</v>
      </c>
      <c r="O316" s="3">
        <v>5.0000000000000001E-3</v>
      </c>
      <c r="P316" s="4">
        <v>17.7</v>
      </c>
      <c r="Q316" s="4">
        <v>0</v>
      </c>
      <c r="R316" s="2">
        <f t="shared" si="34"/>
        <v>17.7</v>
      </c>
      <c r="S316" s="9">
        <f t="shared" si="35"/>
        <v>164.81991407613307</v>
      </c>
      <c r="T316" s="8">
        <f t="shared" si="36"/>
        <v>27169.21261581545</v>
      </c>
      <c r="U316">
        <f t="shared" si="40"/>
        <v>0</v>
      </c>
      <c r="V316" s="19">
        <f>IF(T316="","",T316/MAX($T$4:T316)-1)</f>
        <v>-2.3778830241379389E-2</v>
      </c>
      <c r="W316">
        <f t="shared" si="39"/>
        <v>0</v>
      </c>
      <c r="X316">
        <f t="shared" si="38"/>
        <v>164.81991407613307</v>
      </c>
      <c r="Y316">
        <f t="shared" si="37"/>
        <v>0</v>
      </c>
      <c r="Z316" s="26"/>
      <c r="AA316" s="27"/>
      <c r="AB316" s="27"/>
      <c r="AC316" s="27"/>
      <c r="AD316" s="27"/>
      <c r="AE316" s="27"/>
      <c r="AF316" s="28"/>
      <c r="AG316" s="22"/>
      <c r="AH316" s="22"/>
      <c r="AI316" s="22"/>
      <c r="AJ316" s="22"/>
      <c r="AK316" s="22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25"/>
      <c r="BT316" s="25"/>
      <c r="BU316" s="25"/>
      <c r="BV316" s="25"/>
      <c r="BW316" s="25"/>
      <c r="BX316" s="25"/>
      <c r="BY316" s="25"/>
      <c r="BZ316" s="25"/>
    </row>
    <row r="317" spans="1:78" s="12" customFormat="1" ht="18" customHeight="1" x14ac:dyDescent="0.25">
      <c r="A317" s="14" t="s">
        <v>321</v>
      </c>
      <c r="B317" s="1">
        <v>43042</v>
      </c>
      <c r="C317" s="15">
        <v>0.54166666666666663</v>
      </c>
      <c r="D317" s="2" t="str">
        <f t="shared" si="33"/>
        <v>venerdì</v>
      </c>
      <c r="E317" s="4" t="s">
        <v>523</v>
      </c>
      <c r="F317" s="2" t="s">
        <v>531</v>
      </c>
      <c r="G317" s="2"/>
      <c r="H317" s="2"/>
      <c r="I317" s="2"/>
      <c r="J317" s="2" t="s">
        <v>537</v>
      </c>
      <c r="K317" s="2" t="s">
        <v>533</v>
      </c>
      <c r="L317" s="2"/>
      <c r="M317" s="2"/>
      <c r="N317" s="49">
        <v>41.9</v>
      </c>
      <c r="O317" s="3">
        <v>5.0000000000000001E-3</v>
      </c>
      <c r="P317" s="4">
        <v>-41.9</v>
      </c>
      <c r="Q317" s="4">
        <v>-41.9</v>
      </c>
      <c r="R317" s="2">
        <f t="shared" si="34"/>
        <v>-83.8</v>
      </c>
      <c r="S317" s="9">
        <f t="shared" si="35"/>
        <v>-271.69212615815451</v>
      </c>
      <c r="T317" s="8">
        <f t="shared" si="36"/>
        <v>26897.520489657294</v>
      </c>
      <c r="U317">
        <f t="shared" si="40"/>
        <v>-83.8</v>
      </c>
      <c r="V317" s="19">
        <f>IF(T317="","",T317/MAX($T$4:T317)-1)</f>
        <v>-3.3541041938965677E-2</v>
      </c>
      <c r="W317">
        <f t="shared" si="39"/>
        <v>-271.69212615815451</v>
      </c>
      <c r="X317">
        <f t="shared" si="38"/>
        <v>0</v>
      </c>
      <c r="Y317">
        <f t="shared" si="37"/>
        <v>-271.69212615815451</v>
      </c>
      <c r="Z317" s="26"/>
      <c r="AA317" s="27"/>
      <c r="AB317" s="27"/>
      <c r="AC317" s="27"/>
      <c r="AD317" s="27"/>
      <c r="AE317" s="27"/>
      <c r="AF317" s="28"/>
      <c r="AG317" s="22"/>
      <c r="AH317" s="22"/>
      <c r="AI317" s="22"/>
      <c r="AJ317" s="22"/>
      <c r="AK317" s="22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25"/>
      <c r="BT317" s="25"/>
      <c r="BU317" s="25"/>
      <c r="BV317" s="25"/>
      <c r="BW317" s="25"/>
      <c r="BX317" s="25"/>
      <c r="BY317" s="25"/>
      <c r="BZ317" s="25"/>
    </row>
    <row r="318" spans="1:78" s="12" customFormat="1" ht="18" customHeight="1" x14ac:dyDescent="0.25">
      <c r="A318" s="14" t="s">
        <v>322</v>
      </c>
      <c r="B318" s="1">
        <v>43042</v>
      </c>
      <c r="C318" s="15">
        <v>0.54166666666666663</v>
      </c>
      <c r="D318" s="2" t="str">
        <f t="shared" si="33"/>
        <v>venerdì</v>
      </c>
      <c r="E318" s="4" t="s">
        <v>523</v>
      </c>
      <c r="F318" s="2" t="s">
        <v>531</v>
      </c>
      <c r="G318" s="2"/>
      <c r="H318" s="2"/>
      <c r="I318" s="2"/>
      <c r="J318" s="2" t="s">
        <v>537</v>
      </c>
      <c r="K318" s="2" t="s">
        <v>533</v>
      </c>
      <c r="L318" s="2"/>
      <c r="M318" s="2"/>
      <c r="N318" s="49">
        <v>42</v>
      </c>
      <c r="O318" s="3">
        <v>5.0000000000000001E-3</v>
      </c>
      <c r="P318" s="4">
        <v>-42</v>
      </c>
      <c r="Q318" s="4">
        <v>-42</v>
      </c>
      <c r="R318" s="2">
        <f t="shared" si="34"/>
        <v>-84</v>
      </c>
      <c r="S318" s="9">
        <f t="shared" si="35"/>
        <v>-268.97520489657296</v>
      </c>
      <c r="T318" s="8">
        <f t="shared" si="36"/>
        <v>26628.545284760719</v>
      </c>
      <c r="U318">
        <f t="shared" si="40"/>
        <v>-167.8</v>
      </c>
      <c r="V318" s="19">
        <f>IF(T318="","",T318/MAX($T$4:T318)-1)</f>
        <v>-4.3205631519576126E-2</v>
      </c>
      <c r="W318">
        <f t="shared" si="39"/>
        <v>-540.66733105472747</v>
      </c>
      <c r="X318">
        <f t="shared" si="38"/>
        <v>0</v>
      </c>
      <c r="Y318">
        <f t="shared" si="37"/>
        <v>-268.97520489657296</v>
      </c>
      <c r="Z318" s="26"/>
      <c r="AA318" s="27"/>
      <c r="AB318" s="27"/>
      <c r="AC318" s="27"/>
      <c r="AD318" s="27"/>
      <c r="AE318" s="27"/>
      <c r="AF318" s="28"/>
      <c r="AG318" s="22"/>
      <c r="AH318" s="22"/>
      <c r="AI318" s="22"/>
      <c r="AJ318" s="22"/>
      <c r="AK318" s="22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25"/>
      <c r="BT318" s="25"/>
      <c r="BU318" s="25"/>
      <c r="BV318" s="25"/>
      <c r="BW318" s="25"/>
      <c r="BX318" s="25"/>
      <c r="BY318" s="25"/>
      <c r="BZ318" s="25"/>
    </row>
    <row r="319" spans="1:78" s="12" customFormat="1" ht="18" customHeight="1" x14ac:dyDescent="0.25">
      <c r="A319" s="14" t="s">
        <v>323</v>
      </c>
      <c r="B319" s="1">
        <v>43053</v>
      </c>
      <c r="C319" s="15">
        <v>0.375</v>
      </c>
      <c r="D319" s="2" t="str">
        <f t="shared" si="33"/>
        <v>martedì</v>
      </c>
      <c r="E319" s="2" t="s">
        <v>523</v>
      </c>
      <c r="F319" s="2" t="s">
        <v>534</v>
      </c>
      <c r="G319" s="2"/>
      <c r="H319" s="2"/>
      <c r="I319" s="2"/>
      <c r="J319" s="2" t="s">
        <v>542</v>
      </c>
      <c r="K319" s="2" t="s">
        <v>533</v>
      </c>
      <c r="L319" s="2"/>
      <c r="M319" s="2"/>
      <c r="N319" s="48">
        <v>8.0399999999999991</v>
      </c>
      <c r="O319" s="3">
        <v>0.01</v>
      </c>
      <c r="P319" s="2">
        <v>11.15</v>
      </c>
      <c r="Q319" s="2">
        <v>0</v>
      </c>
      <c r="R319" s="2">
        <f t="shared" si="34"/>
        <v>11.15</v>
      </c>
      <c r="S319" s="9">
        <f t="shared" si="35"/>
        <v>369.28890537945529</v>
      </c>
      <c r="T319" s="8">
        <f t="shared" si="36"/>
        <v>26997.834190140176</v>
      </c>
      <c r="U319">
        <f t="shared" si="40"/>
        <v>0</v>
      </c>
      <c r="V319" s="19">
        <f>IF(T319="","",T319/MAX($T$4:T319)-1)</f>
        <v>-2.9936654892017911E-2</v>
      </c>
      <c r="W319">
        <f t="shared" si="39"/>
        <v>0</v>
      </c>
      <c r="X319">
        <f t="shared" si="38"/>
        <v>369.28890537945529</v>
      </c>
      <c r="Y319">
        <f t="shared" si="37"/>
        <v>0</v>
      </c>
      <c r="Z319" s="26"/>
      <c r="AA319" s="27"/>
      <c r="AB319" s="27"/>
      <c r="AC319" s="27"/>
      <c r="AD319" s="27"/>
      <c r="AE319" s="27"/>
      <c r="AF319" s="28"/>
      <c r="AG319" s="22"/>
      <c r="AH319" s="22"/>
      <c r="AI319" s="22"/>
      <c r="AJ319" s="22"/>
      <c r="AK319" s="22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25"/>
      <c r="BT319" s="25"/>
      <c r="BU319" s="25"/>
      <c r="BV319" s="25"/>
      <c r="BW319" s="25"/>
      <c r="BX319" s="25"/>
      <c r="BY319" s="25"/>
      <c r="BZ319" s="25"/>
    </row>
    <row r="320" spans="1:78" s="12" customFormat="1" ht="18" customHeight="1" x14ac:dyDescent="0.25">
      <c r="A320" s="14" t="s">
        <v>343</v>
      </c>
      <c r="B320" s="1">
        <v>43054</v>
      </c>
      <c r="C320" s="15">
        <v>0.45833333333333331</v>
      </c>
      <c r="D320" s="2" t="str">
        <f t="shared" si="33"/>
        <v>mercoledì</v>
      </c>
      <c r="E320" s="4" t="s">
        <v>523</v>
      </c>
      <c r="F320" s="2" t="s">
        <v>522</v>
      </c>
      <c r="G320" s="2"/>
      <c r="H320" s="2"/>
      <c r="I320" s="2"/>
      <c r="J320" s="2" t="s">
        <v>520</v>
      </c>
      <c r="K320" s="2" t="s">
        <v>521</v>
      </c>
      <c r="L320" s="2"/>
      <c r="M320" s="2"/>
      <c r="N320" s="49">
        <v>103</v>
      </c>
      <c r="O320" s="3">
        <v>0.01</v>
      </c>
      <c r="P320" s="4">
        <v>-103</v>
      </c>
      <c r="Q320" s="2">
        <v>0</v>
      </c>
      <c r="R320" s="2">
        <f t="shared" si="34"/>
        <v>-103</v>
      </c>
      <c r="S320" s="9">
        <f t="shared" si="35"/>
        <v>-269.97834190140179</v>
      </c>
      <c r="T320" s="8">
        <f t="shared" si="36"/>
        <v>26727.855848238774</v>
      </c>
      <c r="U320">
        <f t="shared" si="40"/>
        <v>-103</v>
      </c>
      <c r="V320" s="19">
        <f>IF(T320="","",T320/MAX($T$4:T320)-1)</f>
        <v>-3.9637288343097765E-2</v>
      </c>
      <c r="W320">
        <f t="shared" si="39"/>
        <v>-269.97834190140179</v>
      </c>
      <c r="X320">
        <f t="shared" si="38"/>
        <v>0</v>
      </c>
      <c r="Y320">
        <f t="shared" si="37"/>
        <v>-269.97834190140179</v>
      </c>
      <c r="Z320" s="26"/>
      <c r="AA320" s="27"/>
      <c r="AB320" s="27"/>
      <c r="AC320" s="27"/>
      <c r="AD320" s="27"/>
      <c r="AE320" s="27"/>
      <c r="AF320" s="28"/>
      <c r="AG320" s="22"/>
      <c r="AH320" s="22"/>
      <c r="AI320" s="22"/>
      <c r="AJ320" s="22"/>
      <c r="AK320" s="22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25"/>
      <c r="BT320" s="25"/>
      <c r="BU320" s="25"/>
      <c r="BV320" s="25"/>
      <c r="BW320" s="25"/>
      <c r="BX320" s="25"/>
      <c r="BY320" s="25"/>
      <c r="BZ320" s="25"/>
    </row>
    <row r="321" spans="1:78" s="12" customFormat="1" ht="18" customHeight="1" x14ac:dyDescent="0.25">
      <c r="A321" s="14" t="s">
        <v>344</v>
      </c>
      <c r="B321" s="1">
        <v>43054</v>
      </c>
      <c r="C321" s="15">
        <v>0.625</v>
      </c>
      <c r="D321" s="2" t="str">
        <f t="shared" si="33"/>
        <v>mercoledì</v>
      </c>
      <c r="E321" s="4" t="s">
        <v>529</v>
      </c>
      <c r="F321" s="2" t="s">
        <v>522</v>
      </c>
      <c r="G321" s="2"/>
      <c r="H321" s="2"/>
      <c r="I321" s="2"/>
      <c r="J321" s="2" t="s">
        <v>541</v>
      </c>
      <c r="K321" s="2" t="s">
        <v>521</v>
      </c>
      <c r="L321" s="2"/>
      <c r="M321" s="2"/>
      <c r="N321" s="49">
        <v>104</v>
      </c>
      <c r="O321" s="3">
        <v>0.01</v>
      </c>
      <c r="P321" s="4">
        <v>-104</v>
      </c>
      <c r="Q321" s="2">
        <v>0</v>
      </c>
      <c r="R321" s="2">
        <f t="shared" si="34"/>
        <v>-104</v>
      </c>
      <c r="S321" s="9">
        <f t="shared" si="35"/>
        <v>-267.27855848238772</v>
      </c>
      <c r="T321" s="8">
        <f t="shared" si="36"/>
        <v>26460.577289756387</v>
      </c>
      <c r="U321">
        <f t="shared" si="40"/>
        <v>-207</v>
      </c>
      <c r="V321" s="19">
        <f>IF(T321="","",T321/MAX($T$4:T321)-1)</f>
        <v>-4.924091545966669E-2</v>
      </c>
      <c r="W321">
        <f t="shared" si="39"/>
        <v>-537.25690038378957</v>
      </c>
      <c r="X321">
        <f t="shared" si="38"/>
        <v>0</v>
      </c>
      <c r="Y321">
        <f t="shared" si="37"/>
        <v>-267.27855848238772</v>
      </c>
      <c r="Z321" s="26"/>
      <c r="AA321" s="27"/>
      <c r="AB321" s="27"/>
      <c r="AC321" s="27"/>
      <c r="AD321" s="27"/>
      <c r="AE321" s="27"/>
      <c r="AF321" s="28"/>
      <c r="AG321" s="22"/>
      <c r="AH321" s="22"/>
      <c r="AI321" s="22"/>
      <c r="AJ321" s="22"/>
      <c r="AK321" s="22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25"/>
      <c r="BT321" s="25"/>
      <c r="BU321" s="25"/>
      <c r="BV321" s="25"/>
      <c r="BW321" s="25"/>
      <c r="BX321" s="25"/>
      <c r="BY321" s="25"/>
      <c r="BZ321" s="25"/>
    </row>
    <row r="322" spans="1:78" s="12" customFormat="1" ht="18" customHeight="1" x14ac:dyDescent="0.25">
      <c r="A322" s="14" t="s">
        <v>324</v>
      </c>
      <c r="B322" s="1">
        <v>43056</v>
      </c>
      <c r="C322" s="15">
        <v>0.58333333333333337</v>
      </c>
      <c r="D322" s="2" t="str">
        <f t="shared" si="33"/>
        <v>venerdì</v>
      </c>
      <c r="E322" s="4" t="s">
        <v>529</v>
      </c>
      <c r="F322" s="2" t="s">
        <v>534</v>
      </c>
      <c r="G322" s="2"/>
      <c r="H322" s="2"/>
      <c r="I322" s="2"/>
      <c r="J322" s="2" t="s">
        <v>537</v>
      </c>
      <c r="K322" s="2" t="s">
        <v>533</v>
      </c>
      <c r="L322" s="2"/>
      <c r="M322" s="2"/>
      <c r="N322" s="49">
        <v>44.1</v>
      </c>
      <c r="O322" s="3">
        <v>0.01</v>
      </c>
      <c r="P322" s="4">
        <v>0</v>
      </c>
      <c r="Q322" s="4">
        <v>58.5</v>
      </c>
      <c r="R322" s="2">
        <f t="shared" si="34"/>
        <v>58.5</v>
      </c>
      <c r="S322" s="9">
        <f t="shared" si="35"/>
        <v>351.00765792533986</v>
      </c>
      <c r="T322" s="8">
        <f t="shared" si="36"/>
        <v>26811.584947681727</v>
      </c>
      <c r="U322">
        <f t="shared" si="40"/>
        <v>0</v>
      </c>
      <c r="V322" s="19">
        <f>IF(T322="","",T322/MAX($T$4:T322)-1)</f>
        <v>-3.6628805154539812E-2</v>
      </c>
      <c r="W322">
        <f t="shared" si="39"/>
        <v>0</v>
      </c>
      <c r="X322">
        <f t="shared" si="38"/>
        <v>351.00765792533986</v>
      </c>
      <c r="Y322">
        <f t="shared" si="37"/>
        <v>0</v>
      </c>
      <c r="Z322" s="26"/>
      <c r="AA322" s="27"/>
      <c r="AB322" s="27"/>
      <c r="AC322" s="27"/>
      <c r="AD322" s="27"/>
      <c r="AE322" s="27"/>
      <c r="AF322" s="28"/>
      <c r="AG322" s="22"/>
      <c r="AH322" s="22"/>
      <c r="AI322" s="22"/>
      <c r="AJ322" s="22"/>
      <c r="AK322" s="22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25"/>
      <c r="BT322" s="25"/>
      <c r="BU322" s="25"/>
      <c r="BV322" s="25"/>
      <c r="BW322" s="25"/>
      <c r="BX322" s="25"/>
      <c r="BY322" s="25"/>
      <c r="BZ322" s="25"/>
    </row>
    <row r="323" spans="1:78" s="12" customFormat="1" ht="18" customHeight="1" x14ac:dyDescent="0.25">
      <c r="A323" s="14" t="s">
        <v>325</v>
      </c>
      <c r="B323" s="1">
        <v>43056</v>
      </c>
      <c r="C323" s="15">
        <v>0.58333333333333337</v>
      </c>
      <c r="D323" s="2" t="str">
        <f t="shared" si="33"/>
        <v>venerdì</v>
      </c>
      <c r="E323" s="4" t="s">
        <v>529</v>
      </c>
      <c r="F323" s="2" t="s">
        <v>534</v>
      </c>
      <c r="G323" s="2"/>
      <c r="H323" s="2"/>
      <c r="I323" s="2"/>
      <c r="J323" s="2" t="s">
        <v>537</v>
      </c>
      <c r="K323" s="2" t="s">
        <v>533</v>
      </c>
      <c r="L323" s="2"/>
      <c r="M323" s="2"/>
      <c r="N323" s="49">
        <v>43.7</v>
      </c>
      <c r="O323" s="3">
        <v>0.01</v>
      </c>
      <c r="P323" s="4">
        <v>0</v>
      </c>
      <c r="Q323" s="4">
        <v>58.4</v>
      </c>
      <c r="R323" s="2">
        <f t="shared" si="34"/>
        <v>58.4</v>
      </c>
      <c r="S323" s="9">
        <f t="shared" si="35"/>
        <v>358.30584918641023</v>
      </c>
      <c r="T323" s="8">
        <f t="shared" si="36"/>
        <v>27169.890796868138</v>
      </c>
      <c r="U323">
        <f t="shared" si="40"/>
        <v>0</v>
      </c>
      <c r="V323" s="19">
        <f>IF(T323="","",T323/MAX($T$4:T323)-1)</f>
        <v>-2.3754462413355659E-2</v>
      </c>
      <c r="W323">
        <f t="shared" si="39"/>
        <v>0</v>
      </c>
      <c r="X323">
        <f t="shared" si="38"/>
        <v>358.30584918641023</v>
      </c>
      <c r="Y323">
        <f t="shared" si="37"/>
        <v>0</v>
      </c>
      <c r="Z323" s="26"/>
      <c r="AA323" s="27"/>
      <c r="AB323" s="27"/>
      <c r="AC323" s="27"/>
      <c r="AD323" s="27"/>
      <c r="AE323" s="27"/>
      <c r="AF323" s="28"/>
      <c r="AG323" s="22"/>
      <c r="AH323" s="22"/>
      <c r="AI323" s="22"/>
      <c r="AJ323" s="22"/>
      <c r="AK323" s="22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25"/>
      <c r="BT323" s="25"/>
      <c r="BU323" s="25"/>
      <c r="BV323" s="25"/>
      <c r="BW323" s="25"/>
      <c r="BX323" s="25"/>
      <c r="BY323" s="25"/>
      <c r="BZ323" s="25"/>
    </row>
    <row r="324" spans="1:78" s="12" customFormat="1" ht="18" customHeight="1" x14ac:dyDescent="0.25">
      <c r="A324" s="14" t="s">
        <v>326</v>
      </c>
      <c r="B324" s="1">
        <v>43062</v>
      </c>
      <c r="C324" s="15">
        <v>0.58333333333333337</v>
      </c>
      <c r="D324" s="2" t="str">
        <f t="shared" si="33"/>
        <v>giovedì</v>
      </c>
      <c r="E324" s="4" t="s">
        <v>529</v>
      </c>
      <c r="F324" s="2" t="s">
        <v>531</v>
      </c>
      <c r="G324" s="2"/>
      <c r="H324" s="2"/>
      <c r="I324" s="2"/>
      <c r="J324" s="2" t="s">
        <v>537</v>
      </c>
      <c r="K324" s="2" t="s">
        <v>533</v>
      </c>
      <c r="L324" s="2"/>
      <c r="M324" s="2"/>
      <c r="N324" s="49">
        <v>29.2</v>
      </c>
      <c r="O324" s="3">
        <v>5.0000000000000001E-3</v>
      </c>
      <c r="P324" s="4">
        <v>-29.2</v>
      </c>
      <c r="Q324" s="4">
        <v>-29.2</v>
      </c>
      <c r="R324" s="2">
        <f t="shared" si="34"/>
        <v>-58.4</v>
      </c>
      <c r="S324" s="9">
        <f t="shared" si="35"/>
        <v>-271.6989079686814</v>
      </c>
      <c r="T324" s="8">
        <f t="shared" si="36"/>
        <v>26898.191888899455</v>
      </c>
      <c r="U324">
        <f t="shared" si="40"/>
        <v>-58.4</v>
      </c>
      <c r="V324" s="19">
        <f>IF(T324="","",T324/MAX($T$4:T324)-1)</f>
        <v>-3.3516917789222167E-2</v>
      </c>
      <c r="W324">
        <f t="shared" si="39"/>
        <v>-271.6989079686814</v>
      </c>
      <c r="X324">
        <f t="shared" si="38"/>
        <v>0</v>
      </c>
      <c r="Y324">
        <f t="shared" si="37"/>
        <v>-271.6989079686814</v>
      </c>
      <c r="Z324" s="26"/>
      <c r="AA324" s="27"/>
      <c r="AB324" s="27"/>
      <c r="AC324" s="27"/>
      <c r="AD324" s="27"/>
      <c r="AE324" s="27"/>
      <c r="AF324" s="28"/>
      <c r="AG324" s="22"/>
      <c r="AH324" s="22"/>
      <c r="AI324" s="22"/>
      <c r="AJ324" s="22"/>
      <c r="AK324" s="22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25"/>
      <c r="BT324" s="25"/>
      <c r="BU324" s="25"/>
      <c r="BV324" s="25"/>
      <c r="BW324" s="25"/>
      <c r="BX324" s="25"/>
      <c r="BY324" s="25"/>
      <c r="BZ324" s="25"/>
    </row>
    <row r="325" spans="1:78" s="12" customFormat="1" ht="18" customHeight="1" x14ac:dyDescent="0.25">
      <c r="A325" s="14" t="s">
        <v>327</v>
      </c>
      <c r="B325" s="1">
        <v>43062</v>
      </c>
      <c r="C325" s="15">
        <v>0.58333333333333337</v>
      </c>
      <c r="D325" s="2" t="str">
        <f t="shared" si="33"/>
        <v>giovedì</v>
      </c>
      <c r="E325" s="4" t="s">
        <v>529</v>
      </c>
      <c r="F325" s="2" t="s">
        <v>531</v>
      </c>
      <c r="G325" s="2"/>
      <c r="H325" s="2"/>
      <c r="I325" s="2"/>
      <c r="J325" s="2" t="s">
        <v>537</v>
      </c>
      <c r="K325" s="2" t="s">
        <v>533</v>
      </c>
      <c r="L325" s="2"/>
      <c r="M325" s="2"/>
      <c r="N325" s="49">
        <v>29.4</v>
      </c>
      <c r="O325" s="3">
        <v>5.0000000000000001E-3</v>
      </c>
      <c r="P325" s="4">
        <v>-29.4</v>
      </c>
      <c r="Q325" s="4">
        <v>-29.4</v>
      </c>
      <c r="R325" s="2">
        <f t="shared" si="34"/>
        <v>-58.8</v>
      </c>
      <c r="S325" s="9">
        <f t="shared" si="35"/>
        <v>-268.98191888899453</v>
      </c>
      <c r="T325" s="8">
        <f t="shared" si="36"/>
        <v>26629.209970010459</v>
      </c>
      <c r="U325">
        <f t="shared" si="40"/>
        <v>-117.19999999999999</v>
      </c>
      <c r="V325" s="19">
        <f>IF(T325="","",T325/MAX($T$4:T325)-1)</f>
        <v>-4.3181748611329951E-2</v>
      </c>
      <c r="W325">
        <f t="shared" si="39"/>
        <v>-540.68082685767592</v>
      </c>
      <c r="X325">
        <f t="shared" si="38"/>
        <v>0</v>
      </c>
      <c r="Y325">
        <f t="shared" si="37"/>
        <v>-268.98191888899453</v>
      </c>
      <c r="Z325" s="26"/>
      <c r="AA325" s="27"/>
      <c r="AB325" s="27"/>
      <c r="AC325" s="27"/>
      <c r="AD325" s="27"/>
      <c r="AE325" s="27"/>
      <c r="AF325" s="28"/>
      <c r="AG325" s="22"/>
      <c r="AH325" s="22"/>
      <c r="AI325" s="22"/>
      <c r="AJ325" s="22"/>
      <c r="AK325" s="22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25"/>
      <c r="BT325" s="25"/>
      <c r="BU325" s="25"/>
      <c r="BV325" s="25"/>
      <c r="BW325" s="25"/>
      <c r="BX325" s="25"/>
      <c r="BY325" s="25"/>
      <c r="BZ325" s="25"/>
    </row>
    <row r="326" spans="1:78" s="12" customFormat="1" ht="18" customHeight="1" x14ac:dyDescent="0.25">
      <c r="A326" s="14" t="s">
        <v>353</v>
      </c>
      <c r="B326" s="1">
        <v>43066</v>
      </c>
      <c r="C326" s="15">
        <v>0.625</v>
      </c>
      <c r="D326" s="2" t="str">
        <f t="shared" ref="D326:D389" si="41">CHOOSE(WEEKDAY(B326), "domenica", "lunedì", "martedì", "mercoledì", "giovedì", "venerdì","sabato")</f>
        <v>lunedì</v>
      </c>
      <c r="E326" s="4" t="s">
        <v>529</v>
      </c>
      <c r="F326" s="2" t="s">
        <v>522</v>
      </c>
      <c r="G326" s="2"/>
      <c r="H326" s="2"/>
      <c r="I326" s="2"/>
      <c r="J326" s="2" t="s">
        <v>541</v>
      </c>
      <c r="K326" s="2" t="s">
        <v>521</v>
      </c>
      <c r="L326" s="2"/>
      <c r="M326" s="2"/>
      <c r="N326" s="49">
        <v>97</v>
      </c>
      <c r="O326" s="3">
        <v>0.01</v>
      </c>
      <c r="P326" s="4">
        <v>97</v>
      </c>
      <c r="Q326" s="2">
        <v>0</v>
      </c>
      <c r="R326" s="2">
        <f t="shared" ref="R326:R389" si="42">P326+Q326</f>
        <v>97</v>
      </c>
      <c r="S326" s="9">
        <f t="shared" si="35"/>
        <v>266.29209970010459</v>
      </c>
      <c r="T326" s="8">
        <f t="shared" si="36"/>
        <v>26895.502069710565</v>
      </c>
      <c r="U326">
        <f t="shared" si="40"/>
        <v>0</v>
      </c>
      <c r="V326" s="19">
        <f>IF(T326="","",T326/MAX($T$4:T326)-1)</f>
        <v>-3.3613566097443259E-2</v>
      </c>
      <c r="W326">
        <f t="shared" si="39"/>
        <v>0</v>
      </c>
      <c r="X326">
        <f t="shared" si="38"/>
        <v>266.29209970010459</v>
      </c>
      <c r="Y326">
        <f t="shared" si="37"/>
        <v>0</v>
      </c>
      <c r="Z326" s="26"/>
      <c r="AA326" s="27"/>
      <c r="AB326" s="27"/>
      <c r="AC326" s="27"/>
      <c r="AD326" s="27"/>
      <c r="AE326" s="27"/>
      <c r="AF326" s="28"/>
      <c r="AG326" s="22"/>
      <c r="AH326" s="22"/>
      <c r="AI326" s="22"/>
      <c r="AJ326" s="22"/>
      <c r="AK326" s="22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25"/>
      <c r="BT326" s="25"/>
      <c r="BU326" s="25"/>
      <c r="BV326" s="25"/>
      <c r="BW326" s="25"/>
      <c r="BX326" s="25"/>
      <c r="BY326" s="25"/>
      <c r="BZ326" s="25"/>
    </row>
    <row r="327" spans="1:78" s="12" customFormat="1" ht="18" customHeight="1" x14ac:dyDescent="0.25">
      <c r="A327" s="14" t="s">
        <v>328</v>
      </c>
      <c r="B327" s="1">
        <v>43068</v>
      </c>
      <c r="C327" s="15">
        <v>0.58333333333333337</v>
      </c>
      <c r="D327" s="2" t="str">
        <f t="shared" si="41"/>
        <v>mercoledì</v>
      </c>
      <c r="E327" s="2" t="s">
        <v>523</v>
      </c>
      <c r="F327" s="2" t="s">
        <v>535</v>
      </c>
      <c r="G327" s="2"/>
      <c r="H327" s="2"/>
      <c r="I327" s="2"/>
      <c r="J327" s="2" t="s">
        <v>542</v>
      </c>
      <c r="K327" s="2" t="s">
        <v>533</v>
      </c>
      <c r="L327" s="2"/>
      <c r="M327" s="2"/>
      <c r="N327" s="48">
        <v>4.6500000000000004</v>
      </c>
      <c r="O327" s="3">
        <v>5.0000000000000001E-3</v>
      </c>
      <c r="P327" s="2">
        <v>-4.6500000000000004</v>
      </c>
      <c r="Q327" s="2">
        <v>-4.6500000000000004</v>
      </c>
      <c r="R327" s="2">
        <f t="shared" si="42"/>
        <v>-9.3000000000000007</v>
      </c>
      <c r="S327" s="9">
        <f t="shared" ref="S327:S390" si="43">T326*O327/N327*(P327+Q327)</f>
        <v>-268.95502069710562</v>
      </c>
      <c r="T327" s="8">
        <f t="shared" ref="T327:T390" si="44">T326+S327</f>
        <v>26626.547049013458</v>
      </c>
      <c r="U327">
        <f t="shared" si="40"/>
        <v>-9.3000000000000007</v>
      </c>
      <c r="V327" s="19">
        <f>IF(T327="","",T327/MAX($T$4:T327)-1)</f>
        <v>-4.3277430436468922E-2</v>
      </c>
      <c r="W327">
        <f t="shared" si="39"/>
        <v>-268.95502069710562</v>
      </c>
      <c r="X327">
        <f t="shared" si="38"/>
        <v>0</v>
      </c>
      <c r="Y327">
        <f t="shared" ref="Y327:Y390" si="45">IF(S327&lt;0,S327,0)</f>
        <v>-268.95502069710562</v>
      </c>
      <c r="Z327" s="26"/>
      <c r="AA327" s="27"/>
      <c r="AB327" s="27"/>
      <c r="AC327" s="27"/>
      <c r="AD327" s="27"/>
      <c r="AE327" s="27"/>
      <c r="AF327" s="28"/>
      <c r="AG327" s="22"/>
      <c r="AH327" s="22"/>
      <c r="AI327" s="22"/>
      <c r="AJ327" s="22"/>
      <c r="AK327" s="22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25"/>
      <c r="BT327" s="25"/>
      <c r="BU327" s="25"/>
      <c r="BV327" s="25"/>
      <c r="BW327" s="25"/>
      <c r="BX327" s="25"/>
      <c r="BY327" s="25"/>
      <c r="BZ327" s="25"/>
    </row>
    <row r="328" spans="1:78" s="12" customFormat="1" ht="18" customHeight="1" x14ac:dyDescent="0.25">
      <c r="A328" s="14" t="s">
        <v>329</v>
      </c>
      <c r="B328" s="1">
        <v>43068</v>
      </c>
      <c r="C328" s="15">
        <v>0.66666666666666663</v>
      </c>
      <c r="D328" s="2" t="str">
        <f t="shared" si="41"/>
        <v>mercoledì</v>
      </c>
      <c r="E328" s="2" t="s">
        <v>523</v>
      </c>
      <c r="F328" s="2" t="s">
        <v>534</v>
      </c>
      <c r="G328" s="2"/>
      <c r="H328" s="2"/>
      <c r="I328" s="2"/>
      <c r="J328" s="2" t="s">
        <v>542</v>
      </c>
      <c r="K328" s="2" t="s">
        <v>533</v>
      </c>
      <c r="L328" s="2"/>
      <c r="M328" s="2"/>
      <c r="N328" s="48">
        <v>6.98</v>
      </c>
      <c r="O328" s="3">
        <v>0.01</v>
      </c>
      <c r="P328" s="2">
        <v>-6.98</v>
      </c>
      <c r="Q328" s="2">
        <v>0</v>
      </c>
      <c r="R328" s="2">
        <f t="shared" si="42"/>
        <v>-6.98</v>
      </c>
      <c r="S328" s="9">
        <f t="shared" si="43"/>
        <v>-266.26547049013459</v>
      </c>
      <c r="T328" s="8">
        <f t="shared" si="44"/>
        <v>26360.281578523322</v>
      </c>
      <c r="U328">
        <f t="shared" si="40"/>
        <v>-16.28</v>
      </c>
      <c r="V328" s="19">
        <f>IF(T328="","",T328/MAX($T$4:T328)-1)</f>
        <v>-5.2844656132104206E-2</v>
      </c>
      <c r="W328">
        <f t="shared" si="39"/>
        <v>-535.22049118724021</v>
      </c>
      <c r="X328">
        <f t="shared" ref="X328:X391" si="46">IF(S328&gt;0,S328,0)</f>
        <v>0</v>
      </c>
      <c r="Y328">
        <f t="shared" si="45"/>
        <v>-266.26547049013459</v>
      </c>
      <c r="Z328" s="26"/>
      <c r="AA328" s="27"/>
      <c r="AB328" s="27"/>
      <c r="AC328" s="27"/>
      <c r="AD328" s="27"/>
      <c r="AE328" s="27"/>
      <c r="AF328" s="28"/>
      <c r="AG328" s="22"/>
      <c r="AH328" s="22"/>
      <c r="AI328" s="22"/>
      <c r="AJ328" s="22"/>
      <c r="AK328" s="22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100"/>
      <c r="BS328" s="25"/>
      <c r="BT328" s="25"/>
      <c r="BU328" s="25"/>
      <c r="BV328" s="25"/>
      <c r="BW328" s="25"/>
      <c r="BX328" s="25"/>
      <c r="BY328" s="25"/>
      <c r="BZ328" s="25"/>
    </row>
    <row r="329" spans="1:78" s="12" customFormat="1" ht="18" customHeight="1" x14ac:dyDescent="0.25">
      <c r="A329" s="14" t="s">
        <v>332</v>
      </c>
      <c r="B329" s="1">
        <v>43070</v>
      </c>
      <c r="C329" s="15">
        <v>0.70833333333333337</v>
      </c>
      <c r="D329" s="2" t="str">
        <f t="shared" si="41"/>
        <v>venerdì</v>
      </c>
      <c r="E329" s="4" t="s">
        <v>523</v>
      </c>
      <c r="F329" s="2" t="s">
        <v>535</v>
      </c>
      <c r="G329" s="2"/>
      <c r="H329" s="2"/>
      <c r="I329" s="2"/>
      <c r="J329" s="2" t="s">
        <v>538</v>
      </c>
      <c r="K329" s="2" t="s">
        <v>533</v>
      </c>
      <c r="L329" s="2"/>
      <c r="M329" s="2"/>
      <c r="N329" s="49">
        <v>46.5</v>
      </c>
      <c r="O329" s="3">
        <v>5.0000000000000001E-3</v>
      </c>
      <c r="P329" s="4">
        <v>-46.5</v>
      </c>
      <c r="Q329" s="4">
        <v>-46.5</v>
      </c>
      <c r="R329" s="2">
        <f t="shared" si="42"/>
        <v>-93</v>
      </c>
      <c r="S329" s="9">
        <f t="shared" si="43"/>
        <v>-263.60281578523325</v>
      </c>
      <c r="T329" s="8">
        <f t="shared" si="44"/>
        <v>26096.678762738087</v>
      </c>
      <c r="U329">
        <f t="shared" si="40"/>
        <v>-109.28</v>
      </c>
      <c r="V329" s="19">
        <f>IF(T329="","",T329/MAX($T$4:T329)-1)</f>
        <v>-6.231620957078321E-2</v>
      </c>
      <c r="W329">
        <f t="shared" si="39"/>
        <v>-798.82330697247346</v>
      </c>
      <c r="X329">
        <f t="shared" si="46"/>
        <v>0</v>
      </c>
      <c r="Y329">
        <f t="shared" si="45"/>
        <v>-263.60281578523325</v>
      </c>
      <c r="Z329" s="26"/>
      <c r="AA329" s="27"/>
      <c r="AB329" s="27"/>
      <c r="AC329" s="27"/>
      <c r="AD329" s="27"/>
      <c r="AE329" s="27"/>
      <c r="AF329" s="28"/>
      <c r="AG329" s="22"/>
      <c r="AH329" s="22"/>
      <c r="AI329" s="22"/>
      <c r="AJ329" s="22"/>
      <c r="AK329" s="22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100"/>
      <c r="BS329" s="25"/>
      <c r="BT329" s="25"/>
      <c r="BU329" s="25"/>
      <c r="BV329" s="25"/>
      <c r="BW329" s="25"/>
      <c r="BX329" s="25"/>
      <c r="BY329" s="25"/>
      <c r="BZ329" s="25"/>
    </row>
    <row r="330" spans="1:78" s="12" customFormat="1" ht="18" customHeight="1" x14ac:dyDescent="0.25">
      <c r="A330" s="14" t="s">
        <v>333</v>
      </c>
      <c r="B330" s="1">
        <v>43070</v>
      </c>
      <c r="C330" s="15">
        <v>0.5</v>
      </c>
      <c r="D330" s="2" t="str">
        <f t="shared" si="41"/>
        <v>venerdì</v>
      </c>
      <c r="E330" s="4" t="s">
        <v>523</v>
      </c>
      <c r="F330" s="2" t="s">
        <v>535</v>
      </c>
      <c r="G330" s="2"/>
      <c r="H330" s="2"/>
      <c r="I330" s="2"/>
      <c r="J330" s="2" t="s">
        <v>539</v>
      </c>
      <c r="K330" s="2" t="s">
        <v>533</v>
      </c>
      <c r="L330" s="2"/>
      <c r="M330" s="2"/>
      <c r="N330" s="49">
        <v>34.299999999999997</v>
      </c>
      <c r="O330" s="3">
        <v>5.0000000000000001E-3</v>
      </c>
      <c r="P330" s="4">
        <v>-34.299999999999997</v>
      </c>
      <c r="Q330" s="4">
        <v>-34.299999999999997</v>
      </c>
      <c r="R330" s="2">
        <f t="shared" si="42"/>
        <v>-68.599999999999994</v>
      </c>
      <c r="S330" s="9">
        <f t="shared" si="43"/>
        <v>-260.96678762738088</v>
      </c>
      <c r="T330" s="8">
        <f t="shared" si="44"/>
        <v>25835.711975110706</v>
      </c>
      <c r="U330">
        <f t="shared" si="40"/>
        <v>-177.88</v>
      </c>
      <c r="V330" s="19">
        <f>IF(T330="","",T330/MAX($T$4:T330)-1)</f>
        <v>-7.1693047475075433E-2</v>
      </c>
      <c r="W330">
        <f t="shared" ref="W330:W393" si="47">IF(S330&lt;0,W329+S330,0)</f>
        <v>-1059.7900945998545</v>
      </c>
      <c r="X330">
        <f t="shared" si="46"/>
        <v>0</v>
      </c>
      <c r="Y330">
        <f t="shared" si="45"/>
        <v>-260.96678762738088</v>
      </c>
      <c r="Z330" s="26"/>
      <c r="AA330" s="27"/>
      <c r="AB330" s="27"/>
      <c r="AC330" s="27"/>
      <c r="AD330" s="27"/>
      <c r="AE330" s="27"/>
      <c r="AF330" s="28"/>
      <c r="AG330" s="22"/>
      <c r="AH330" s="22"/>
      <c r="AI330" s="22"/>
      <c r="AJ330" s="22"/>
      <c r="AK330" s="22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100"/>
      <c r="BS330" s="25"/>
      <c r="BT330" s="25"/>
      <c r="BU330" s="25"/>
      <c r="BV330" s="25"/>
      <c r="BW330" s="25"/>
      <c r="BX330" s="25"/>
      <c r="BY330" s="25"/>
      <c r="BZ330" s="25"/>
    </row>
    <row r="331" spans="1:78" s="12" customFormat="1" ht="18" customHeight="1" x14ac:dyDescent="0.25">
      <c r="A331" s="14" t="s">
        <v>334</v>
      </c>
      <c r="B331" s="1">
        <v>43074</v>
      </c>
      <c r="C331" s="15">
        <v>0.33333333333333331</v>
      </c>
      <c r="D331" s="2" t="str">
        <f t="shared" si="41"/>
        <v>martedì</v>
      </c>
      <c r="E331" s="4" t="s">
        <v>523</v>
      </c>
      <c r="F331" s="2" t="s">
        <v>534</v>
      </c>
      <c r="G331" s="2"/>
      <c r="H331" s="2"/>
      <c r="I331" s="2"/>
      <c r="J331" s="2" t="s">
        <v>538</v>
      </c>
      <c r="K331" s="2" t="s">
        <v>533</v>
      </c>
      <c r="L331" s="2"/>
      <c r="M331" s="2"/>
      <c r="N331" s="49">
        <v>80.900000000000006</v>
      </c>
      <c r="O331" s="3">
        <v>0.01</v>
      </c>
      <c r="P331" s="4">
        <v>-80.900000000000006</v>
      </c>
      <c r="Q331" s="4">
        <v>0</v>
      </c>
      <c r="R331" s="2">
        <f t="shared" si="42"/>
        <v>-80.900000000000006</v>
      </c>
      <c r="S331" s="9">
        <f t="shared" si="43"/>
        <v>-258.35711975110706</v>
      </c>
      <c r="T331" s="8">
        <f t="shared" si="44"/>
        <v>25577.354855359597</v>
      </c>
      <c r="U331">
        <f t="shared" si="40"/>
        <v>-258.77999999999997</v>
      </c>
      <c r="V331" s="19">
        <f>IF(T331="","",T331/MAX($T$4:T331)-1)</f>
        <v>-8.0976117000324699E-2</v>
      </c>
      <c r="W331">
        <f t="shared" si="47"/>
        <v>-1318.1472143509616</v>
      </c>
      <c r="X331">
        <f t="shared" si="46"/>
        <v>0</v>
      </c>
      <c r="Y331">
        <f t="shared" si="45"/>
        <v>-258.35711975110706</v>
      </c>
      <c r="Z331" s="26"/>
      <c r="AA331" s="27"/>
      <c r="AB331" s="27"/>
      <c r="AC331" s="27"/>
      <c r="AD331" s="27"/>
      <c r="AE331" s="27"/>
      <c r="AF331" s="28"/>
      <c r="AG331" s="22"/>
      <c r="AH331" s="22"/>
      <c r="AI331" s="22"/>
      <c r="AJ331" s="22"/>
      <c r="AK331" s="22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100"/>
      <c r="BS331" s="25"/>
      <c r="BT331" s="25"/>
      <c r="BU331" s="25"/>
      <c r="BV331" s="25"/>
      <c r="BW331" s="25"/>
      <c r="BX331" s="25"/>
      <c r="BY331" s="25"/>
      <c r="BZ331" s="25"/>
    </row>
    <row r="332" spans="1:78" s="12" customFormat="1" ht="18" customHeight="1" x14ac:dyDescent="0.25">
      <c r="A332" s="14" t="s">
        <v>336</v>
      </c>
      <c r="B332" s="1">
        <v>43076</v>
      </c>
      <c r="C332" s="15">
        <v>0.83333333333333337</v>
      </c>
      <c r="D332" s="2" t="str">
        <f t="shared" si="41"/>
        <v>giovedì</v>
      </c>
      <c r="E332" s="4" t="s">
        <v>529</v>
      </c>
      <c r="F332" s="2" t="s">
        <v>534</v>
      </c>
      <c r="G332" s="2"/>
      <c r="H332" s="2"/>
      <c r="I332" s="2"/>
      <c r="J332" s="2" t="s">
        <v>538</v>
      </c>
      <c r="K332" s="2" t="s">
        <v>533</v>
      </c>
      <c r="L332" s="2"/>
      <c r="M332" s="2"/>
      <c r="N332" s="49">
        <v>99.8</v>
      </c>
      <c r="O332" s="3">
        <v>0.01</v>
      </c>
      <c r="P332" s="4">
        <v>-99.8</v>
      </c>
      <c r="Q332" s="4">
        <v>0</v>
      </c>
      <c r="R332" s="2">
        <f t="shared" si="42"/>
        <v>-99.8</v>
      </c>
      <c r="S332" s="9">
        <f t="shared" si="43"/>
        <v>-255.77354855359599</v>
      </c>
      <c r="T332" s="8">
        <f t="shared" si="44"/>
        <v>25321.581306806002</v>
      </c>
      <c r="U332">
        <f t="shared" si="40"/>
        <v>-358.58</v>
      </c>
      <c r="V332" s="19">
        <f>IF(T332="","",T332/MAX($T$4:T332)-1)</f>
        <v>-9.016635583032151E-2</v>
      </c>
      <c r="W332">
        <f t="shared" si="47"/>
        <v>-1573.9207629045575</v>
      </c>
      <c r="X332">
        <f t="shared" si="46"/>
        <v>0</v>
      </c>
      <c r="Y332">
        <f t="shared" si="45"/>
        <v>-255.77354855359599</v>
      </c>
      <c r="Z332" s="26"/>
      <c r="AA332" s="27"/>
      <c r="AB332" s="27"/>
      <c r="AC332" s="27"/>
      <c r="AD332" s="27"/>
      <c r="AE332" s="27"/>
      <c r="AF332" s="28"/>
      <c r="AG332" s="22"/>
      <c r="AH332" s="22"/>
      <c r="AI332" s="22"/>
      <c r="AJ332" s="22"/>
      <c r="AK332" s="22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100"/>
      <c r="BS332" s="25"/>
      <c r="BT332" s="25"/>
      <c r="BU332" s="25"/>
      <c r="BV332" s="25"/>
      <c r="BW332" s="25"/>
      <c r="BX332" s="25"/>
      <c r="BY332" s="25"/>
      <c r="BZ332" s="25"/>
    </row>
    <row r="333" spans="1:78" s="12" customFormat="1" ht="18" customHeight="1" x14ac:dyDescent="0.25">
      <c r="A333" s="14" t="s">
        <v>337</v>
      </c>
      <c r="B333" s="1">
        <v>43082</v>
      </c>
      <c r="C333" s="15">
        <v>0.83333333333333337</v>
      </c>
      <c r="D333" s="2" t="str">
        <f t="shared" si="41"/>
        <v>mercoledì</v>
      </c>
      <c r="E333" s="4" t="s">
        <v>523</v>
      </c>
      <c r="F333" s="2" t="s">
        <v>531</v>
      </c>
      <c r="G333" s="2"/>
      <c r="H333" s="2"/>
      <c r="I333" s="2"/>
      <c r="J333" s="2" t="s">
        <v>538</v>
      </c>
      <c r="K333" s="2" t="s">
        <v>533</v>
      </c>
      <c r="L333" s="2"/>
      <c r="M333" s="2"/>
      <c r="N333" s="49">
        <v>78</v>
      </c>
      <c r="O333" s="3">
        <v>5.0000000000000001E-3</v>
      </c>
      <c r="P333" s="4">
        <v>105.2</v>
      </c>
      <c r="Q333" s="4">
        <v>0</v>
      </c>
      <c r="R333" s="2">
        <f t="shared" si="42"/>
        <v>105.2</v>
      </c>
      <c r="S333" s="9">
        <f t="shared" si="43"/>
        <v>170.75835599205072</v>
      </c>
      <c r="T333" s="8">
        <f t="shared" si="44"/>
        <v>25492.339662798051</v>
      </c>
      <c r="U333">
        <f t="shared" si="40"/>
        <v>0</v>
      </c>
      <c r="V333" s="19">
        <f>IF(T333="","",T333/MAX($T$4:T333)-1)</f>
        <v>-8.4030810999126015E-2</v>
      </c>
      <c r="W333">
        <f t="shared" si="47"/>
        <v>0</v>
      </c>
      <c r="X333">
        <f t="shared" si="46"/>
        <v>170.75835599205072</v>
      </c>
      <c r="Y333">
        <f t="shared" si="45"/>
        <v>0</v>
      </c>
      <c r="Z333" s="26"/>
      <c r="AA333" s="27"/>
      <c r="AB333" s="27"/>
      <c r="AC333" s="27"/>
      <c r="AD333" s="27"/>
      <c r="AE333" s="27"/>
      <c r="AF333" s="28"/>
      <c r="AG333" s="22"/>
      <c r="AH333" s="22"/>
      <c r="AI333" s="22"/>
      <c r="AJ333" s="22"/>
      <c r="AK333" s="22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100"/>
      <c r="BS333" s="25"/>
      <c r="BT333" s="25"/>
      <c r="BU333" s="25"/>
      <c r="BV333" s="25"/>
      <c r="BW333" s="25"/>
      <c r="BX333" s="25"/>
      <c r="BY333" s="25"/>
      <c r="BZ333" s="25"/>
    </row>
    <row r="334" spans="1:78" s="12" customFormat="1" ht="18" customHeight="1" x14ac:dyDescent="0.25">
      <c r="A334" s="14" t="s">
        <v>338</v>
      </c>
      <c r="B334" s="1">
        <v>43082</v>
      </c>
      <c r="C334" s="15">
        <v>0.79166666666666663</v>
      </c>
      <c r="D334" s="2" t="str">
        <f t="shared" si="41"/>
        <v>mercoledì</v>
      </c>
      <c r="E334" s="2" t="s">
        <v>529</v>
      </c>
      <c r="F334" s="2" t="s">
        <v>534</v>
      </c>
      <c r="G334" s="2"/>
      <c r="H334" s="2"/>
      <c r="I334" s="2"/>
      <c r="J334" s="2" t="s">
        <v>542</v>
      </c>
      <c r="K334" s="2" t="s">
        <v>533</v>
      </c>
      <c r="L334" s="2"/>
      <c r="M334" s="2"/>
      <c r="N334" s="48">
        <v>4.5999999999999996</v>
      </c>
      <c r="O334" s="3">
        <v>0.01</v>
      </c>
      <c r="P334" s="2">
        <v>-4.5999999999999996</v>
      </c>
      <c r="Q334" s="2">
        <v>0</v>
      </c>
      <c r="R334" s="2">
        <f t="shared" si="42"/>
        <v>-4.5999999999999996</v>
      </c>
      <c r="S334" s="9">
        <f t="shared" si="43"/>
        <v>-254.92339662798051</v>
      </c>
      <c r="T334" s="8">
        <f t="shared" si="44"/>
        <v>25237.416266170072</v>
      </c>
      <c r="U334">
        <f t="shared" ref="U334:U397" si="48">IF(R334&lt;0,U333+R334,0)</f>
        <v>-4.5999999999999996</v>
      </c>
      <c r="V334" s="19">
        <f>IF(T334="","",T334/MAX($T$4:T334)-1)</f>
        <v>-9.3190502889134663E-2</v>
      </c>
      <c r="W334">
        <f t="shared" si="47"/>
        <v>-254.92339662798051</v>
      </c>
      <c r="X334">
        <f t="shared" si="46"/>
        <v>0</v>
      </c>
      <c r="Y334">
        <f t="shared" si="45"/>
        <v>-254.92339662798051</v>
      </c>
      <c r="Z334" s="26"/>
      <c r="AA334" s="27"/>
      <c r="AB334" s="27"/>
      <c r="AC334" s="27"/>
      <c r="AD334" s="27"/>
      <c r="AE334" s="27"/>
      <c r="AF334" s="28"/>
      <c r="AG334" s="22"/>
      <c r="AH334" s="22"/>
      <c r="AI334" s="22"/>
      <c r="AJ334" s="22"/>
      <c r="AK334" s="22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100"/>
      <c r="BS334" s="25"/>
      <c r="BT334" s="25"/>
      <c r="BU334" s="25"/>
      <c r="BV334" s="25"/>
      <c r="BW334" s="25"/>
      <c r="BX334" s="25"/>
      <c r="BY334" s="25"/>
      <c r="BZ334" s="25"/>
    </row>
    <row r="335" spans="1:78" s="12" customFormat="1" ht="18" customHeight="1" x14ac:dyDescent="0.25">
      <c r="A335" s="14" t="s">
        <v>359</v>
      </c>
      <c r="B335" s="1">
        <v>43082</v>
      </c>
      <c r="C335" s="15">
        <v>0.29166666666666669</v>
      </c>
      <c r="D335" s="2" t="str">
        <f t="shared" si="41"/>
        <v>mercoledì</v>
      </c>
      <c r="E335" s="4" t="s">
        <v>529</v>
      </c>
      <c r="F335" s="2" t="s">
        <v>522</v>
      </c>
      <c r="G335" s="2"/>
      <c r="H335" s="2"/>
      <c r="I335" s="2"/>
      <c r="J335" s="2" t="s">
        <v>520</v>
      </c>
      <c r="K335" s="2" t="s">
        <v>521</v>
      </c>
      <c r="L335" s="2"/>
      <c r="M335" s="2"/>
      <c r="N335" s="49">
        <v>34</v>
      </c>
      <c r="O335" s="3">
        <v>0.01</v>
      </c>
      <c r="P335" s="4">
        <v>-34</v>
      </c>
      <c r="Q335" s="2">
        <v>0</v>
      </c>
      <c r="R335" s="2">
        <f t="shared" si="42"/>
        <v>-34</v>
      </c>
      <c r="S335" s="9">
        <f t="shared" si="43"/>
        <v>-252.37416266170072</v>
      </c>
      <c r="T335" s="8">
        <f t="shared" si="44"/>
        <v>24985.042103508371</v>
      </c>
      <c r="U335">
        <f t="shared" si="48"/>
        <v>-38.6</v>
      </c>
      <c r="V335" s="19">
        <f>IF(T335="","",T335/MAX($T$4:T335)-1)</f>
        <v>-0.10225859786024338</v>
      </c>
      <c r="W335">
        <f t="shared" si="47"/>
        <v>-507.2975592896812</v>
      </c>
      <c r="X335">
        <f t="shared" si="46"/>
        <v>0</v>
      </c>
      <c r="Y335">
        <f t="shared" si="45"/>
        <v>-252.37416266170072</v>
      </c>
      <c r="Z335" s="26"/>
      <c r="AA335" s="27"/>
      <c r="AB335" s="27"/>
      <c r="AC335" s="27"/>
      <c r="AD335" s="27"/>
      <c r="AE335" s="27"/>
      <c r="AF335" s="28"/>
      <c r="AG335" s="22"/>
      <c r="AH335" s="22"/>
      <c r="AI335" s="22"/>
      <c r="AJ335" s="22"/>
      <c r="AK335" s="22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100"/>
      <c r="BS335" s="25"/>
      <c r="BT335" s="25"/>
      <c r="BU335" s="25"/>
      <c r="BV335" s="25"/>
      <c r="BW335" s="25"/>
      <c r="BX335" s="25"/>
      <c r="BY335" s="25"/>
      <c r="BZ335" s="25"/>
    </row>
    <row r="336" spans="1:78" s="12" customFormat="1" ht="18" customHeight="1" x14ac:dyDescent="0.25">
      <c r="A336" s="14" t="s">
        <v>363</v>
      </c>
      <c r="B336" s="1">
        <v>43083</v>
      </c>
      <c r="C336" s="15">
        <v>0.625</v>
      </c>
      <c r="D336" s="2" t="str">
        <f t="shared" si="41"/>
        <v>giovedì</v>
      </c>
      <c r="E336" s="4" t="s">
        <v>529</v>
      </c>
      <c r="F336" s="2" t="s">
        <v>522</v>
      </c>
      <c r="G336" s="2"/>
      <c r="H336" s="2"/>
      <c r="I336" s="2"/>
      <c r="J336" s="2" t="s">
        <v>520</v>
      </c>
      <c r="K336" s="2" t="s">
        <v>521</v>
      </c>
      <c r="L336" s="2"/>
      <c r="M336" s="2"/>
      <c r="N336" s="49">
        <v>84</v>
      </c>
      <c r="O336" s="3">
        <v>0.01</v>
      </c>
      <c r="P336" s="4">
        <v>84</v>
      </c>
      <c r="Q336" s="2">
        <v>0</v>
      </c>
      <c r="R336" s="2">
        <f t="shared" si="42"/>
        <v>84</v>
      </c>
      <c r="S336" s="9">
        <f t="shared" si="43"/>
        <v>249.85042103508368</v>
      </c>
      <c r="T336" s="8">
        <f t="shared" si="44"/>
        <v>25234.892524543455</v>
      </c>
      <c r="U336">
        <f t="shared" si="48"/>
        <v>0</v>
      </c>
      <c r="V336" s="19">
        <f>IF(T336="","",T336/MAX($T$4:T336)-1)</f>
        <v>-9.328118383884576E-2</v>
      </c>
      <c r="W336">
        <f t="shared" si="47"/>
        <v>0</v>
      </c>
      <c r="X336">
        <f t="shared" si="46"/>
        <v>249.85042103508368</v>
      </c>
      <c r="Y336">
        <f t="shared" si="45"/>
        <v>0</v>
      </c>
      <c r="Z336" s="26"/>
      <c r="AA336" s="27"/>
      <c r="AB336" s="27"/>
      <c r="AC336" s="27"/>
      <c r="AD336" s="27"/>
      <c r="AE336" s="27"/>
      <c r="AF336" s="28"/>
      <c r="AG336" s="22"/>
      <c r="AH336" s="22"/>
      <c r="AI336" s="22"/>
      <c r="AJ336" s="22"/>
      <c r="AK336" s="22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100"/>
      <c r="BS336" s="25"/>
      <c r="BT336" s="25"/>
      <c r="BU336" s="25"/>
      <c r="BV336" s="25"/>
      <c r="BW336" s="25"/>
      <c r="BX336" s="25"/>
      <c r="BY336" s="25"/>
      <c r="BZ336" s="25"/>
    </row>
    <row r="337" spans="1:78" s="12" customFormat="1" ht="18" customHeight="1" x14ac:dyDescent="0.25">
      <c r="A337" s="14" t="s">
        <v>339</v>
      </c>
      <c r="B337" s="1">
        <v>43084</v>
      </c>
      <c r="C337" s="15">
        <v>0.66666666666666663</v>
      </c>
      <c r="D337" s="2" t="str">
        <f t="shared" si="41"/>
        <v>venerdì</v>
      </c>
      <c r="E337" s="4" t="s">
        <v>529</v>
      </c>
      <c r="F337" s="2" t="s">
        <v>531</v>
      </c>
      <c r="G337" s="2"/>
      <c r="H337" s="2"/>
      <c r="I337" s="2"/>
      <c r="J337" s="2" t="s">
        <v>539</v>
      </c>
      <c r="K337" s="2" t="s">
        <v>533</v>
      </c>
      <c r="L337" s="2"/>
      <c r="M337" s="2"/>
      <c r="N337" s="49">
        <v>21.8</v>
      </c>
      <c r="O337" s="3">
        <v>5.0000000000000001E-3</v>
      </c>
      <c r="P337" s="4">
        <v>20.2</v>
      </c>
      <c r="Q337" s="4">
        <v>42.3</v>
      </c>
      <c r="R337" s="2">
        <f t="shared" si="42"/>
        <v>62.5</v>
      </c>
      <c r="S337" s="9">
        <f t="shared" si="43"/>
        <v>361.73871164769861</v>
      </c>
      <c r="T337" s="8">
        <f t="shared" si="44"/>
        <v>25596.631236191155</v>
      </c>
      <c r="U337">
        <f t="shared" si="48"/>
        <v>0</v>
      </c>
      <c r="V337" s="19">
        <f>IF(T337="","",T337/MAX($T$4:T337)-1)</f>
        <v>-8.0283494386994336E-2</v>
      </c>
      <c r="W337">
        <f t="shared" si="47"/>
        <v>0</v>
      </c>
      <c r="X337">
        <f t="shared" si="46"/>
        <v>361.73871164769861</v>
      </c>
      <c r="Y337">
        <f t="shared" si="45"/>
        <v>0</v>
      </c>
      <c r="Z337" s="26"/>
      <c r="AA337" s="27"/>
      <c r="AB337" s="27"/>
      <c r="AC337" s="27"/>
      <c r="AD337" s="27"/>
      <c r="AE337" s="27"/>
      <c r="AF337" s="28"/>
      <c r="AG337" s="22"/>
      <c r="AH337" s="22"/>
      <c r="AI337" s="22"/>
      <c r="AJ337" s="22"/>
      <c r="AK337" s="22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100"/>
      <c r="BS337" s="25"/>
      <c r="BT337" s="25"/>
      <c r="BU337" s="25"/>
      <c r="BV337" s="25"/>
      <c r="BW337" s="25"/>
      <c r="BX337" s="25"/>
      <c r="BY337" s="25"/>
      <c r="BZ337" s="25"/>
    </row>
    <row r="338" spans="1:78" s="12" customFormat="1" ht="18" customHeight="1" x14ac:dyDescent="0.25">
      <c r="A338" s="14" t="s">
        <v>365</v>
      </c>
      <c r="B338" s="1">
        <v>43089</v>
      </c>
      <c r="C338" s="15">
        <v>0.29166666666666669</v>
      </c>
      <c r="D338" s="2" t="str">
        <f t="shared" si="41"/>
        <v>mercoledì</v>
      </c>
      <c r="E338" s="4" t="s">
        <v>529</v>
      </c>
      <c r="F338" s="2" t="s">
        <v>522</v>
      </c>
      <c r="G338" s="2"/>
      <c r="H338" s="2"/>
      <c r="I338" s="2"/>
      <c r="J338" s="2" t="s">
        <v>541</v>
      </c>
      <c r="K338" s="2" t="s">
        <v>521</v>
      </c>
      <c r="L338" s="2"/>
      <c r="M338" s="2"/>
      <c r="N338" s="49">
        <v>38</v>
      </c>
      <c r="O338" s="3">
        <v>0.01</v>
      </c>
      <c r="P338" s="4">
        <v>-38</v>
      </c>
      <c r="Q338" s="2">
        <v>0</v>
      </c>
      <c r="R338" s="2">
        <f t="shared" si="42"/>
        <v>-38</v>
      </c>
      <c r="S338" s="9">
        <f t="shared" si="43"/>
        <v>-255.96631236191155</v>
      </c>
      <c r="T338" s="8">
        <f t="shared" si="44"/>
        <v>25340.664923829245</v>
      </c>
      <c r="U338">
        <f t="shared" si="48"/>
        <v>-38</v>
      </c>
      <c r="V338" s="19">
        <f>IF(T338="","",T338/MAX($T$4:T338)-1)</f>
        <v>-8.9480659443124333E-2</v>
      </c>
      <c r="W338">
        <f t="shared" si="47"/>
        <v>-255.96631236191155</v>
      </c>
      <c r="X338">
        <f t="shared" si="46"/>
        <v>0</v>
      </c>
      <c r="Y338">
        <f t="shared" si="45"/>
        <v>-255.96631236191155</v>
      </c>
      <c r="Z338" s="26"/>
      <c r="AA338" s="27"/>
      <c r="AB338" s="27"/>
      <c r="AC338" s="27"/>
      <c r="AD338" s="27"/>
      <c r="AE338" s="27"/>
      <c r="AF338" s="28"/>
      <c r="AG338" s="22"/>
      <c r="AH338" s="22"/>
      <c r="AI338" s="22"/>
      <c r="AJ338" s="22"/>
      <c r="AK338" s="22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100"/>
      <c r="BS338" s="25"/>
      <c r="BT338" s="25"/>
      <c r="BU338" s="25"/>
      <c r="BV338" s="25"/>
      <c r="BW338" s="25"/>
      <c r="BX338" s="25"/>
      <c r="BY338" s="25"/>
      <c r="BZ338" s="25"/>
    </row>
    <row r="339" spans="1:78" s="12" customFormat="1" ht="18" customHeight="1" x14ac:dyDescent="0.25">
      <c r="A339" s="14" t="s">
        <v>340</v>
      </c>
      <c r="B339" s="1">
        <v>43103</v>
      </c>
      <c r="C339" s="15">
        <v>0.66666666666666663</v>
      </c>
      <c r="D339" s="2" t="str">
        <f t="shared" si="41"/>
        <v>mercoledì</v>
      </c>
      <c r="E339" s="4" t="s">
        <v>523</v>
      </c>
      <c r="F339" s="2" t="s">
        <v>534</v>
      </c>
      <c r="G339" s="2"/>
      <c r="H339" s="2"/>
      <c r="I339" s="2"/>
      <c r="J339" s="2" t="s">
        <v>538</v>
      </c>
      <c r="K339" s="2" t="s">
        <v>533</v>
      </c>
      <c r="L339" s="2"/>
      <c r="M339" s="2"/>
      <c r="N339" s="49">
        <v>41.6</v>
      </c>
      <c r="O339" s="3">
        <v>0.01</v>
      </c>
      <c r="P339" s="4">
        <v>62.9</v>
      </c>
      <c r="Q339" s="4">
        <v>0</v>
      </c>
      <c r="R339" s="2">
        <f t="shared" si="42"/>
        <v>62.9</v>
      </c>
      <c r="S339" s="9">
        <f t="shared" si="43"/>
        <v>383.15572685309121</v>
      </c>
      <c r="T339" s="8">
        <f t="shared" si="44"/>
        <v>25723.820650682337</v>
      </c>
      <c r="U339">
        <f t="shared" si="48"/>
        <v>0</v>
      </c>
      <c r="V339" s="19">
        <f>IF(T339="","",T339/MAX($T$4:T339)-1)</f>
        <v>-7.5713431914031126E-2</v>
      </c>
      <c r="W339">
        <f t="shared" si="47"/>
        <v>0</v>
      </c>
      <c r="X339">
        <f t="shared" si="46"/>
        <v>383.15572685309121</v>
      </c>
      <c r="Y339">
        <f t="shared" si="45"/>
        <v>0</v>
      </c>
      <c r="Z339" s="26"/>
      <c r="AA339" s="27"/>
      <c r="AB339" s="27"/>
      <c r="AC339" s="27"/>
      <c r="AD339" s="27"/>
      <c r="AE339" s="27"/>
      <c r="AF339" s="28"/>
      <c r="AG339" s="22"/>
      <c r="AH339" s="22"/>
      <c r="AI339" s="22"/>
      <c r="AJ339" s="22"/>
      <c r="AK339" s="22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100"/>
      <c r="BS339" s="25"/>
      <c r="BT339" s="25"/>
      <c r="BU339" s="25"/>
      <c r="BV339" s="25"/>
      <c r="BW339" s="25"/>
      <c r="BX339" s="25"/>
      <c r="BY339" s="25"/>
      <c r="BZ339" s="25"/>
    </row>
    <row r="340" spans="1:78" s="12" customFormat="1" ht="18" customHeight="1" x14ac:dyDescent="0.25">
      <c r="A340" s="14" t="s">
        <v>341</v>
      </c>
      <c r="B340" s="1">
        <v>43104</v>
      </c>
      <c r="C340" s="15">
        <v>0.625</v>
      </c>
      <c r="D340" s="2" t="str">
        <f t="shared" si="41"/>
        <v>giovedì</v>
      </c>
      <c r="E340" s="4" t="s">
        <v>529</v>
      </c>
      <c r="F340" s="2" t="s">
        <v>531</v>
      </c>
      <c r="G340" s="2"/>
      <c r="H340" s="2"/>
      <c r="I340" s="2"/>
      <c r="J340" s="2" t="s">
        <v>537</v>
      </c>
      <c r="K340" s="2" t="s">
        <v>533</v>
      </c>
      <c r="L340" s="2"/>
      <c r="M340" s="2"/>
      <c r="N340" s="49">
        <v>26.5</v>
      </c>
      <c r="O340" s="3">
        <v>5.0000000000000001E-3</v>
      </c>
      <c r="P340" s="4">
        <v>31.1</v>
      </c>
      <c r="Q340" s="4">
        <v>56.2</v>
      </c>
      <c r="R340" s="2">
        <f t="shared" si="42"/>
        <v>87.300000000000011</v>
      </c>
      <c r="S340" s="9">
        <f t="shared" si="43"/>
        <v>423.71500807633367</v>
      </c>
      <c r="T340" s="8">
        <f t="shared" si="44"/>
        <v>26147.535658758672</v>
      </c>
      <c r="U340">
        <f t="shared" si="48"/>
        <v>0</v>
      </c>
      <c r="V340" s="19">
        <f>IF(T340="","",T340/MAX($T$4:T340)-1)</f>
        <v>-6.0488862594426318E-2</v>
      </c>
      <c r="W340">
        <f t="shared" si="47"/>
        <v>0</v>
      </c>
      <c r="X340">
        <f t="shared" si="46"/>
        <v>423.71500807633367</v>
      </c>
      <c r="Y340">
        <f t="shared" si="45"/>
        <v>0</v>
      </c>
      <c r="Z340" s="26"/>
      <c r="AA340" s="27"/>
      <c r="AB340" s="27"/>
      <c r="AC340" s="27"/>
      <c r="AD340" s="27"/>
      <c r="AE340" s="27"/>
      <c r="AF340" s="28"/>
      <c r="AG340" s="22"/>
      <c r="AH340" s="22"/>
      <c r="AI340" s="22"/>
      <c r="AJ340" s="22"/>
      <c r="AK340" s="22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100"/>
      <c r="BS340" s="25"/>
      <c r="BT340" s="25"/>
      <c r="BU340" s="25"/>
      <c r="BV340" s="25"/>
      <c r="BW340" s="25"/>
      <c r="BX340" s="25"/>
      <c r="BY340" s="25"/>
      <c r="BZ340" s="25"/>
    </row>
    <row r="341" spans="1:78" s="12" customFormat="1" ht="18" customHeight="1" x14ac:dyDescent="0.25">
      <c r="A341" s="14" t="s">
        <v>342</v>
      </c>
      <c r="B341" s="1">
        <v>43109</v>
      </c>
      <c r="C341" s="15">
        <v>0.54166666666666663</v>
      </c>
      <c r="D341" s="2" t="str">
        <f t="shared" si="41"/>
        <v>martedì</v>
      </c>
      <c r="E341" s="4" t="s">
        <v>523</v>
      </c>
      <c r="F341" s="2" t="s">
        <v>531</v>
      </c>
      <c r="G341" s="2"/>
      <c r="H341" s="2"/>
      <c r="I341" s="2"/>
      <c r="J341" s="2" t="s">
        <v>538</v>
      </c>
      <c r="K341" s="2" t="s">
        <v>533</v>
      </c>
      <c r="L341" s="2"/>
      <c r="M341" s="2"/>
      <c r="N341" s="49">
        <v>37.5</v>
      </c>
      <c r="O341" s="3">
        <v>5.0000000000000001E-3</v>
      </c>
      <c r="P341" s="4">
        <v>-37.5</v>
      </c>
      <c r="Q341" s="4">
        <v>-37.5</v>
      </c>
      <c r="R341" s="2">
        <f t="shared" si="42"/>
        <v>-75</v>
      </c>
      <c r="S341" s="9">
        <f t="shared" si="43"/>
        <v>-261.4753565875867</v>
      </c>
      <c r="T341" s="8">
        <f t="shared" si="44"/>
        <v>25886.060302171085</v>
      </c>
      <c r="U341">
        <f t="shared" si="48"/>
        <v>-75</v>
      </c>
      <c r="V341" s="19">
        <f>IF(T341="","",T341/MAX($T$4:T341)-1)</f>
        <v>-6.9883973968482116E-2</v>
      </c>
      <c r="W341">
        <f t="shared" si="47"/>
        <v>-261.4753565875867</v>
      </c>
      <c r="X341">
        <f t="shared" si="46"/>
        <v>0</v>
      </c>
      <c r="Y341">
        <f t="shared" si="45"/>
        <v>-261.4753565875867</v>
      </c>
      <c r="Z341" s="26"/>
      <c r="AA341" s="27"/>
      <c r="AB341" s="27"/>
      <c r="AC341" s="27"/>
      <c r="AD341" s="27"/>
      <c r="AE341" s="27"/>
      <c r="AF341" s="28"/>
      <c r="AG341" s="22"/>
      <c r="AH341" s="22"/>
      <c r="AI341" s="22"/>
      <c r="AJ341" s="22"/>
      <c r="AK341" s="22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100"/>
      <c r="BS341" s="25"/>
      <c r="BT341" s="25"/>
      <c r="BU341" s="25"/>
      <c r="BV341" s="25"/>
      <c r="BW341" s="25"/>
      <c r="BX341" s="25"/>
      <c r="BY341" s="25"/>
      <c r="BZ341" s="25"/>
    </row>
    <row r="342" spans="1:78" s="12" customFormat="1" ht="18" customHeight="1" x14ac:dyDescent="0.25">
      <c r="A342" s="14" t="s">
        <v>345</v>
      </c>
      <c r="B342" s="1">
        <v>43110</v>
      </c>
      <c r="C342" s="15">
        <v>0.5</v>
      </c>
      <c r="D342" s="2" t="str">
        <f t="shared" si="41"/>
        <v>mercoledì</v>
      </c>
      <c r="E342" s="4" t="s">
        <v>529</v>
      </c>
      <c r="F342" s="2" t="s">
        <v>531</v>
      </c>
      <c r="G342" s="2"/>
      <c r="H342" s="2"/>
      <c r="I342" s="2"/>
      <c r="J342" s="2" t="s">
        <v>537</v>
      </c>
      <c r="K342" s="2" t="s">
        <v>533</v>
      </c>
      <c r="L342" s="2"/>
      <c r="M342" s="2"/>
      <c r="N342" s="49">
        <v>32.5</v>
      </c>
      <c r="O342" s="3">
        <v>5.0000000000000001E-3</v>
      </c>
      <c r="P342" s="4">
        <v>-32.5</v>
      </c>
      <c r="Q342" s="4">
        <v>-32.5</v>
      </c>
      <c r="R342" s="2">
        <f t="shared" si="42"/>
        <v>-65</v>
      </c>
      <c r="S342" s="9">
        <f t="shared" si="43"/>
        <v>-258.86060302171086</v>
      </c>
      <c r="T342" s="8">
        <f t="shared" si="44"/>
        <v>25627.199699149372</v>
      </c>
      <c r="U342">
        <f t="shared" si="48"/>
        <v>-140</v>
      </c>
      <c r="V342" s="19">
        <f>IF(T342="","",T342/MAX($T$4:T342)-1)</f>
        <v>-7.918513422879736E-2</v>
      </c>
      <c r="W342">
        <f t="shared" si="47"/>
        <v>-520.33595960929756</v>
      </c>
      <c r="X342">
        <f t="shared" si="46"/>
        <v>0</v>
      </c>
      <c r="Y342">
        <f t="shared" si="45"/>
        <v>-258.86060302171086</v>
      </c>
      <c r="Z342" s="26"/>
      <c r="AA342" s="27"/>
      <c r="AB342" s="27"/>
      <c r="AC342" s="27"/>
      <c r="AD342" s="27"/>
      <c r="AE342" s="27"/>
      <c r="AF342" s="28"/>
      <c r="AG342" s="22"/>
      <c r="AH342" s="22"/>
      <c r="AI342" s="22"/>
      <c r="AJ342" s="22"/>
      <c r="AK342" s="22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100"/>
      <c r="BS342" s="25"/>
      <c r="BT342" s="25"/>
      <c r="BU342" s="25"/>
      <c r="BV342" s="25"/>
      <c r="BW342" s="25"/>
      <c r="BX342" s="25"/>
      <c r="BY342" s="25"/>
      <c r="BZ342" s="25"/>
    </row>
    <row r="343" spans="1:78" s="12" customFormat="1" ht="18" customHeight="1" x14ac:dyDescent="0.25">
      <c r="A343" s="14" t="s">
        <v>346</v>
      </c>
      <c r="B343" s="1">
        <v>43116</v>
      </c>
      <c r="C343" s="15">
        <v>0.45833333333333331</v>
      </c>
      <c r="D343" s="2" t="str">
        <f t="shared" si="41"/>
        <v>martedì</v>
      </c>
      <c r="E343" s="4" t="s">
        <v>523</v>
      </c>
      <c r="F343" s="2" t="s">
        <v>534</v>
      </c>
      <c r="G343" s="2"/>
      <c r="H343" s="2"/>
      <c r="I343" s="2"/>
      <c r="J343" s="2" t="s">
        <v>538</v>
      </c>
      <c r="K343" s="2" t="s">
        <v>533</v>
      </c>
      <c r="L343" s="2"/>
      <c r="M343" s="2"/>
      <c r="N343" s="49">
        <v>36.299999999999997</v>
      </c>
      <c r="O343" s="3">
        <v>0.01</v>
      </c>
      <c r="P343" s="4">
        <v>51.3</v>
      </c>
      <c r="Q343" s="4">
        <v>0</v>
      </c>
      <c r="R343" s="2">
        <f t="shared" si="42"/>
        <v>51.3</v>
      </c>
      <c r="S343" s="9">
        <f t="shared" si="43"/>
        <v>362.16951640946633</v>
      </c>
      <c r="T343" s="8">
        <f t="shared" si="44"/>
        <v>25989.36921555884</v>
      </c>
      <c r="U343">
        <f t="shared" si="48"/>
        <v>0</v>
      </c>
      <c r="V343" s="19">
        <f>IF(T343="","",T343/MAX($T$4:T343)-1)</f>
        <v>-6.6171965464592697E-2</v>
      </c>
      <c r="W343">
        <f t="shared" si="47"/>
        <v>0</v>
      </c>
      <c r="X343">
        <f t="shared" si="46"/>
        <v>362.16951640946633</v>
      </c>
      <c r="Y343">
        <f t="shared" si="45"/>
        <v>0</v>
      </c>
      <c r="Z343" s="26"/>
      <c r="AA343" s="27"/>
      <c r="AB343" s="27"/>
      <c r="AC343" s="27"/>
      <c r="AD343" s="27"/>
      <c r="AE343" s="27"/>
      <c r="AF343" s="28"/>
      <c r="AG343" s="22"/>
      <c r="AH343" s="22"/>
      <c r="AI343" s="22"/>
      <c r="AJ343" s="22"/>
      <c r="AK343" s="22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100"/>
      <c r="BS343" s="25"/>
      <c r="BT343" s="25"/>
      <c r="BU343" s="25"/>
      <c r="BV343" s="25"/>
      <c r="BW343" s="25"/>
      <c r="BX343" s="25"/>
      <c r="BY343" s="25"/>
      <c r="BZ343" s="25"/>
    </row>
    <row r="344" spans="1:78" s="12" customFormat="1" ht="18" customHeight="1" x14ac:dyDescent="0.25">
      <c r="A344" s="14" t="s">
        <v>347</v>
      </c>
      <c r="B344" s="1">
        <v>43124</v>
      </c>
      <c r="C344" s="15">
        <v>0.58333333333333337</v>
      </c>
      <c r="D344" s="2" t="str">
        <f t="shared" si="41"/>
        <v>mercoledì</v>
      </c>
      <c r="E344" s="4" t="s">
        <v>529</v>
      </c>
      <c r="F344" s="2" t="s">
        <v>531</v>
      </c>
      <c r="G344" s="2"/>
      <c r="H344" s="2"/>
      <c r="I344" s="2"/>
      <c r="J344" s="2" t="s">
        <v>538</v>
      </c>
      <c r="K344" s="2" t="s">
        <v>533</v>
      </c>
      <c r="L344" s="2"/>
      <c r="M344" s="2"/>
      <c r="N344" s="49">
        <v>41</v>
      </c>
      <c r="O344" s="3">
        <v>5.0000000000000001E-3</v>
      </c>
      <c r="P344" s="4">
        <v>31</v>
      </c>
      <c r="Q344" s="4">
        <v>0</v>
      </c>
      <c r="R344" s="2">
        <f t="shared" si="42"/>
        <v>31</v>
      </c>
      <c r="S344" s="9">
        <f t="shared" si="43"/>
        <v>98.252493375893167</v>
      </c>
      <c r="T344" s="8">
        <f t="shared" si="44"/>
        <v>26087.621708934734</v>
      </c>
      <c r="U344">
        <f t="shared" si="48"/>
        <v>0</v>
      </c>
      <c r="V344" s="19">
        <f>IF(T344="","",T344/MAX($T$4:T344)-1)</f>
        <v>-6.2641639968178287E-2</v>
      </c>
      <c r="W344">
        <f t="shared" si="47"/>
        <v>0</v>
      </c>
      <c r="X344">
        <f t="shared" si="46"/>
        <v>98.252493375893167</v>
      </c>
      <c r="Y344">
        <f t="shared" si="45"/>
        <v>0</v>
      </c>
      <c r="Z344" s="26"/>
      <c r="AA344" s="27"/>
      <c r="AB344" s="27"/>
      <c r="AC344" s="27"/>
      <c r="AD344" s="27"/>
      <c r="AE344" s="27"/>
      <c r="AF344" s="28"/>
      <c r="AG344" s="22"/>
      <c r="AH344" s="22"/>
      <c r="AI344" s="22"/>
      <c r="AJ344" s="22"/>
      <c r="AK344" s="22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100"/>
      <c r="BS344" s="25"/>
      <c r="BT344" s="25"/>
      <c r="BU344" s="25"/>
      <c r="BV344" s="25"/>
      <c r="BW344" s="25"/>
      <c r="BX344" s="25"/>
      <c r="BY344" s="25"/>
      <c r="BZ344" s="25"/>
    </row>
    <row r="345" spans="1:78" s="12" customFormat="1" ht="18" customHeight="1" x14ac:dyDescent="0.25">
      <c r="A345" s="14" t="s">
        <v>348</v>
      </c>
      <c r="B345" s="1">
        <v>43125</v>
      </c>
      <c r="C345" s="15">
        <v>0.83333333333333337</v>
      </c>
      <c r="D345" s="2" t="str">
        <f t="shared" si="41"/>
        <v>giovedì</v>
      </c>
      <c r="E345" s="4" t="s">
        <v>523</v>
      </c>
      <c r="F345" s="2" t="s">
        <v>534</v>
      </c>
      <c r="G345" s="2"/>
      <c r="H345" s="2"/>
      <c r="I345" s="2"/>
      <c r="J345" s="2" t="s">
        <v>538</v>
      </c>
      <c r="K345" s="2" t="s">
        <v>533</v>
      </c>
      <c r="L345" s="2"/>
      <c r="M345" s="2"/>
      <c r="N345" s="49">
        <v>61</v>
      </c>
      <c r="O345" s="3">
        <v>0.01</v>
      </c>
      <c r="P345" s="4">
        <v>90.7</v>
      </c>
      <c r="Q345" s="4">
        <v>0</v>
      </c>
      <c r="R345" s="2">
        <f t="shared" si="42"/>
        <v>90.7</v>
      </c>
      <c r="S345" s="9">
        <f t="shared" si="43"/>
        <v>387.89299819678365</v>
      </c>
      <c r="T345" s="8">
        <f t="shared" si="44"/>
        <v>26475.514707131519</v>
      </c>
      <c r="U345">
        <f t="shared" si="48"/>
        <v>0</v>
      </c>
      <c r="V345" s="19">
        <f>IF(T345="","",T345/MAX($T$4:T345)-1)</f>
        <v>-4.8704196811639511E-2</v>
      </c>
      <c r="W345">
        <f t="shared" si="47"/>
        <v>0</v>
      </c>
      <c r="X345">
        <f t="shared" si="46"/>
        <v>387.89299819678365</v>
      </c>
      <c r="Y345">
        <f t="shared" si="45"/>
        <v>0</v>
      </c>
      <c r="Z345" s="26"/>
      <c r="AA345" s="27"/>
      <c r="AB345" s="27"/>
      <c r="AC345" s="27"/>
      <c r="AD345" s="27"/>
      <c r="AE345" s="27"/>
      <c r="AF345" s="28"/>
      <c r="AG345" s="22"/>
      <c r="AH345" s="22"/>
      <c r="AI345" s="22"/>
      <c r="AJ345" s="22"/>
      <c r="AK345" s="22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100"/>
      <c r="BS345" s="25"/>
      <c r="BT345" s="25"/>
      <c r="BU345" s="25"/>
      <c r="BV345" s="25"/>
      <c r="BW345" s="25"/>
      <c r="BX345" s="25"/>
      <c r="BY345" s="25"/>
      <c r="BZ345" s="25"/>
    </row>
    <row r="346" spans="1:78" s="12" customFormat="1" ht="18" customHeight="1" x14ac:dyDescent="0.25">
      <c r="A346" s="14" t="s">
        <v>349</v>
      </c>
      <c r="B346" s="1">
        <v>43125</v>
      </c>
      <c r="C346" s="15">
        <v>0.79166666666666663</v>
      </c>
      <c r="D346" s="2" t="str">
        <f t="shared" si="41"/>
        <v>giovedì</v>
      </c>
      <c r="E346" s="4" t="s">
        <v>523</v>
      </c>
      <c r="F346" s="2" t="s">
        <v>535</v>
      </c>
      <c r="G346" s="2"/>
      <c r="H346" s="2"/>
      <c r="I346" s="2"/>
      <c r="J346" s="2" t="s">
        <v>532</v>
      </c>
      <c r="K346" s="2" t="s">
        <v>533</v>
      </c>
      <c r="L346" s="2"/>
      <c r="M346" s="2"/>
      <c r="N346" s="49">
        <v>21.9</v>
      </c>
      <c r="O346" s="3">
        <v>5.0000000000000001E-3</v>
      </c>
      <c r="P346" s="4">
        <v>-21.9</v>
      </c>
      <c r="Q346" s="4">
        <v>-21.9</v>
      </c>
      <c r="R346" s="2">
        <f t="shared" si="42"/>
        <v>-43.8</v>
      </c>
      <c r="S346" s="9">
        <f t="shared" si="43"/>
        <v>-264.75514707131521</v>
      </c>
      <c r="T346" s="8">
        <f t="shared" si="44"/>
        <v>26210.759560060204</v>
      </c>
      <c r="U346">
        <f t="shared" si="48"/>
        <v>-43.8</v>
      </c>
      <c r="V346" s="19">
        <f>IF(T346="","",T346/MAX($T$4:T346)-1)</f>
        <v>-5.8217154843523189E-2</v>
      </c>
      <c r="W346">
        <f t="shared" si="47"/>
        <v>-264.75514707131521</v>
      </c>
      <c r="X346">
        <f t="shared" si="46"/>
        <v>0</v>
      </c>
      <c r="Y346">
        <f t="shared" si="45"/>
        <v>-264.75514707131521</v>
      </c>
      <c r="Z346" s="26"/>
      <c r="AA346" s="27"/>
      <c r="AB346" s="27"/>
      <c r="AC346" s="27"/>
      <c r="AD346" s="27"/>
      <c r="AE346" s="27"/>
      <c r="AF346" s="28"/>
      <c r="AG346" s="22"/>
      <c r="AH346" s="22"/>
      <c r="AI346" s="22"/>
      <c r="AJ346" s="22"/>
      <c r="AK346" s="22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100"/>
      <c r="BS346" s="25"/>
      <c r="BT346" s="25"/>
      <c r="BU346" s="25"/>
      <c r="BV346" s="25"/>
      <c r="BW346" s="25"/>
      <c r="BX346" s="25"/>
      <c r="BY346" s="25"/>
      <c r="BZ346" s="25"/>
    </row>
    <row r="347" spans="1:78" s="12" customFormat="1" ht="18" customHeight="1" x14ac:dyDescent="0.25">
      <c r="A347" s="14" t="s">
        <v>350</v>
      </c>
      <c r="B347" s="1">
        <v>43126</v>
      </c>
      <c r="C347" s="15">
        <v>0.66666666666666663</v>
      </c>
      <c r="D347" s="2" t="str">
        <f t="shared" si="41"/>
        <v>venerdì</v>
      </c>
      <c r="E347" s="4" t="s">
        <v>523</v>
      </c>
      <c r="F347" s="2" t="s">
        <v>535</v>
      </c>
      <c r="G347" s="2"/>
      <c r="H347" s="2"/>
      <c r="I347" s="2"/>
      <c r="J347" s="2" t="s">
        <v>538</v>
      </c>
      <c r="K347" s="2" t="s">
        <v>533</v>
      </c>
      <c r="L347" s="2"/>
      <c r="M347" s="2"/>
      <c r="N347" s="49">
        <v>55.3</v>
      </c>
      <c r="O347" s="3">
        <v>5.0000000000000001E-3</v>
      </c>
      <c r="P347" s="4">
        <v>-55.3</v>
      </c>
      <c r="Q347" s="4">
        <v>-55.3</v>
      </c>
      <c r="R347" s="2">
        <f t="shared" si="42"/>
        <v>-110.6</v>
      </c>
      <c r="S347" s="9">
        <f t="shared" si="43"/>
        <v>-262.10759560060205</v>
      </c>
      <c r="T347" s="8">
        <f t="shared" si="44"/>
        <v>25948.651964459601</v>
      </c>
      <c r="U347">
        <f t="shared" si="48"/>
        <v>-154.39999999999998</v>
      </c>
      <c r="V347" s="19">
        <f>IF(T347="","",T347/MAX($T$4:T347)-1)</f>
        <v>-6.7634983295087991E-2</v>
      </c>
      <c r="W347">
        <f t="shared" si="47"/>
        <v>-526.8627426719172</v>
      </c>
      <c r="X347">
        <f t="shared" si="46"/>
        <v>0</v>
      </c>
      <c r="Y347">
        <f t="shared" si="45"/>
        <v>-262.10759560060205</v>
      </c>
      <c r="Z347" s="26"/>
      <c r="AA347" s="27"/>
      <c r="AB347" s="27"/>
      <c r="AC347" s="27"/>
      <c r="AD347" s="27"/>
      <c r="AE347" s="27"/>
      <c r="AF347" s="28"/>
      <c r="AG347" s="22"/>
      <c r="AH347" s="22"/>
      <c r="AI347" s="22"/>
      <c r="AJ347" s="22"/>
      <c r="AK347" s="22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100"/>
      <c r="BS347" s="25"/>
      <c r="BT347" s="25"/>
      <c r="BU347" s="25"/>
      <c r="BV347" s="25"/>
      <c r="BW347" s="25"/>
      <c r="BX347" s="25"/>
      <c r="BY347" s="25"/>
      <c r="BZ347" s="25"/>
    </row>
    <row r="348" spans="1:78" s="12" customFormat="1" ht="18" customHeight="1" x14ac:dyDescent="0.25">
      <c r="A348" s="14" t="s">
        <v>351</v>
      </c>
      <c r="B348" s="1">
        <v>43129</v>
      </c>
      <c r="C348" s="15">
        <v>0.58333333333333337</v>
      </c>
      <c r="D348" s="2" t="str">
        <f t="shared" si="41"/>
        <v>lunedì</v>
      </c>
      <c r="E348" s="4" t="s">
        <v>523</v>
      </c>
      <c r="F348" s="2" t="s">
        <v>535</v>
      </c>
      <c r="G348" s="2"/>
      <c r="H348" s="2"/>
      <c r="I348" s="2"/>
      <c r="J348" s="2" t="s">
        <v>537</v>
      </c>
      <c r="K348" s="2" t="s">
        <v>533</v>
      </c>
      <c r="L348" s="2"/>
      <c r="M348" s="2"/>
      <c r="N348" s="49">
        <v>35.700000000000003</v>
      </c>
      <c r="O348" s="3">
        <v>5.0000000000000001E-3</v>
      </c>
      <c r="P348" s="4">
        <v>-35.700000000000003</v>
      </c>
      <c r="Q348" s="4">
        <v>-35.700000000000003</v>
      </c>
      <c r="R348" s="2">
        <f t="shared" si="42"/>
        <v>-71.400000000000006</v>
      </c>
      <c r="S348" s="9">
        <f t="shared" si="43"/>
        <v>-259.486519644596</v>
      </c>
      <c r="T348" s="8">
        <f t="shared" si="44"/>
        <v>25689.165444815004</v>
      </c>
      <c r="U348">
        <f t="shared" si="48"/>
        <v>-225.79999999999998</v>
      </c>
      <c r="V348" s="19">
        <f>IF(T348="","",T348/MAX($T$4:T348)-1)</f>
        <v>-7.695863346213716E-2</v>
      </c>
      <c r="W348">
        <f t="shared" si="47"/>
        <v>-786.3492623165132</v>
      </c>
      <c r="X348">
        <f t="shared" si="46"/>
        <v>0</v>
      </c>
      <c r="Y348">
        <f t="shared" si="45"/>
        <v>-259.486519644596</v>
      </c>
      <c r="Z348" s="26"/>
      <c r="AA348" s="27"/>
      <c r="AB348" s="27"/>
      <c r="AC348" s="27"/>
      <c r="AD348" s="27"/>
      <c r="AE348" s="27"/>
      <c r="AF348" s="28"/>
      <c r="AG348" s="22"/>
      <c r="AH348" s="22"/>
      <c r="AI348" s="22"/>
      <c r="AJ348" s="22"/>
      <c r="AK348" s="22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100"/>
      <c r="BS348" s="25"/>
      <c r="BT348" s="25"/>
      <c r="BU348" s="25"/>
      <c r="BV348" s="25"/>
      <c r="BW348" s="25"/>
      <c r="BX348" s="25"/>
      <c r="BY348" s="25"/>
      <c r="BZ348" s="25"/>
    </row>
    <row r="349" spans="1:78" s="12" customFormat="1" ht="18" customHeight="1" x14ac:dyDescent="0.25">
      <c r="A349" s="14" t="s">
        <v>352</v>
      </c>
      <c r="B349" s="1">
        <v>43129</v>
      </c>
      <c r="C349" s="15">
        <v>0.70833333333333337</v>
      </c>
      <c r="D349" s="2" t="str">
        <f t="shared" si="41"/>
        <v>lunedì</v>
      </c>
      <c r="E349" s="4" t="s">
        <v>523</v>
      </c>
      <c r="F349" s="2" t="s">
        <v>531</v>
      </c>
      <c r="G349" s="2"/>
      <c r="H349" s="2"/>
      <c r="I349" s="2"/>
      <c r="J349" s="2" t="s">
        <v>537</v>
      </c>
      <c r="K349" s="2" t="s">
        <v>533</v>
      </c>
      <c r="L349" s="2"/>
      <c r="M349" s="2"/>
      <c r="N349" s="49">
        <v>52.1</v>
      </c>
      <c r="O349" s="3">
        <v>5.0000000000000001E-3</v>
      </c>
      <c r="P349" s="4">
        <v>69.900000000000006</v>
      </c>
      <c r="Q349" s="4">
        <v>115.2</v>
      </c>
      <c r="R349" s="2">
        <f t="shared" si="42"/>
        <v>185.10000000000002</v>
      </c>
      <c r="S349" s="9">
        <f t="shared" si="43"/>
        <v>456.34016543524552</v>
      </c>
      <c r="T349" s="8">
        <f t="shared" si="44"/>
        <v>26145.505610250249</v>
      </c>
      <c r="U349">
        <f t="shared" si="48"/>
        <v>0</v>
      </c>
      <c r="V349" s="19">
        <f>IF(T349="","",T349/MAX($T$4:T349)-1)</f>
        <v>-6.0561804580548051E-2</v>
      </c>
      <c r="W349">
        <f t="shared" si="47"/>
        <v>0</v>
      </c>
      <c r="X349">
        <f t="shared" si="46"/>
        <v>456.34016543524552</v>
      </c>
      <c r="Y349">
        <f t="shared" si="45"/>
        <v>0</v>
      </c>
      <c r="Z349" s="26"/>
      <c r="AA349" s="27"/>
      <c r="AB349" s="27"/>
      <c r="AC349" s="27"/>
      <c r="AD349" s="27"/>
      <c r="AE349" s="27"/>
      <c r="AF349" s="28"/>
      <c r="AG349" s="22"/>
      <c r="AH349" s="22"/>
      <c r="AI349" s="22"/>
      <c r="AJ349" s="22"/>
      <c r="AK349" s="22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100"/>
      <c r="BS349" s="25"/>
      <c r="BT349" s="25"/>
      <c r="BU349" s="25"/>
      <c r="BV349" s="25"/>
      <c r="BW349" s="25"/>
      <c r="BX349" s="25"/>
      <c r="BY349" s="25"/>
      <c r="BZ349" s="25"/>
    </row>
    <row r="350" spans="1:78" s="12" customFormat="1" ht="18" customHeight="1" x14ac:dyDescent="0.25">
      <c r="A350" s="14" t="s">
        <v>354</v>
      </c>
      <c r="B350" s="1">
        <v>43133</v>
      </c>
      <c r="C350" s="15">
        <v>0.54166666666666663</v>
      </c>
      <c r="D350" s="2" t="str">
        <f t="shared" si="41"/>
        <v>venerdì</v>
      </c>
      <c r="E350" s="4" t="s">
        <v>529</v>
      </c>
      <c r="F350" s="2" t="s">
        <v>535</v>
      </c>
      <c r="G350" s="2"/>
      <c r="H350" s="2"/>
      <c r="I350" s="2"/>
      <c r="J350" s="2" t="s">
        <v>537</v>
      </c>
      <c r="K350" s="2" t="s">
        <v>533</v>
      </c>
      <c r="L350" s="2"/>
      <c r="M350" s="2"/>
      <c r="N350" s="49">
        <v>55</v>
      </c>
      <c r="O350" s="3">
        <v>5.0000000000000001E-3</v>
      </c>
      <c r="P350" s="4">
        <v>-55</v>
      </c>
      <c r="Q350" s="4">
        <v>-55</v>
      </c>
      <c r="R350" s="2">
        <f t="shared" si="42"/>
        <v>-110</v>
      </c>
      <c r="S350" s="9">
        <f t="shared" si="43"/>
        <v>-261.45505610250251</v>
      </c>
      <c r="T350" s="8">
        <f t="shared" si="44"/>
        <v>25884.050554147747</v>
      </c>
      <c r="U350">
        <f t="shared" si="48"/>
        <v>-110</v>
      </c>
      <c r="V350" s="19">
        <f>IF(T350="","",T350/MAX($T$4:T350)-1)</f>
        <v>-6.9956186534742559E-2</v>
      </c>
      <c r="W350">
        <f t="shared" si="47"/>
        <v>-261.45505610250251</v>
      </c>
      <c r="X350">
        <f t="shared" si="46"/>
        <v>0</v>
      </c>
      <c r="Y350">
        <f t="shared" si="45"/>
        <v>-261.45505610250251</v>
      </c>
      <c r="Z350" s="26"/>
      <c r="AA350" s="27"/>
      <c r="AB350" s="27"/>
      <c r="AC350" s="27"/>
      <c r="AD350" s="27"/>
      <c r="AE350" s="27"/>
      <c r="AF350" s="28"/>
      <c r="AG350" s="22"/>
      <c r="AH350" s="22"/>
      <c r="AI350" s="22"/>
      <c r="AJ350" s="22"/>
      <c r="AK350" s="22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  <c r="BE350" s="100"/>
      <c r="BF350" s="100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100"/>
      <c r="BS350" s="25"/>
      <c r="BT350" s="25"/>
      <c r="BU350" s="25"/>
      <c r="BV350" s="25"/>
      <c r="BW350" s="25"/>
      <c r="BX350" s="25"/>
      <c r="BY350" s="25"/>
      <c r="BZ350" s="25"/>
    </row>
    <row r="351" spans="1:78" s="12" customFormat="1" ht="18" customHeight="1" x14ac:dyDescent="0.25">
      <c r="A351" s="14" t="s">
        <v>355</v>
      </c>
      <c r="B351" s="1">
        <v>43136</v>
      </c>
      <c r="C351" s="15">
        <v>0.625</v>
      </c>
      <c r="D351" s="2" t="str">
        <f t="shared" si="41"/>
        <v>lunedì</v>
      </c>
      <c r="E351" s="4" t="s">
        <v>529</v>
      </c>
      <c r="F351" s="2" t="s">
        <v>534</v>
      </c>
      <c r="G351" s="2"/>
      <c r="H351" s="2"/>
      <c r="I351" s="2"/>
      <c r="J351" s="2" t="s">
        <v>539</v>
      </c>
      <c r="K351" s="2" t="s">
        <v>533</v>
      </c>
      <c r="L351" s="2"/>
      <c r="M351" s="2"/>
      <c r="N351" s="49">
        <v>42.1</v>
      </c>
      <c r="O351" s="3">
        <v>0.01</v>
      </c>
      <c r="P351" s="4">
        <v>61.9</v>
      </c>
      <c r="Q351" s="4">
        <v>0</v>
      </c>
      <c r="R351" s="2">
        <f t="shared" si="42"/>
        <v>61.9</v>
      </c>
      <c r="S351" s="9">
        <f t="shared" si="43"/>
        <v>380.57547014293243</v>
      </c>
      <c r="T351" s="8">
        <f t="shared" si="44"/>
        <v>26264.626024290679</v>
      </c>
      <c r="U351">
        <f t="shared" si="48"/>
        <v>0</v>
      </c>
      <c r="V351" s="19">
        <f>IF(T351="","",T351/MAX($T$4:T351)-1)</f>
        <v>-5.628167060754552E-2</v>
      </c>
      <c r="W351">
        <f t="shared" si="47"/>
        <v>0</v>
      </c>
      <c r="X351">
        <f t="shared" si="46"/>
        <v>380.57547014293243</v>
      </c>
      <c r="Y351">
        <f t="shared" si="45"/>
        <v>0</v>
      </c>
      <c r="Z351" s="26"/>
      <c r="AA351" s="27"/>
      <c r="AB351" s="27"/>
      <c r="AC351" s="27"/>
      <c r="AD351" s="27"/>
      <c r="AE351" s="27"/>
      <c r="AF351" s="28"/>
      <c r="AG351" s="22"/>
      <c r="AH351" s="22"/>
      <c r="AI351" s="22"/>
      <c r="AJ351" s="22"/>
      <c r="AK351" s="22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100"/>
      <c r="BS351" s="25"/>
      <c r="BT351" s="25"/>
      <c r="BU351" s="25"/>
      <c r="BV351" s="25"/>
      <c r="BW351" s="25"/>
      <c r="BX351" s="25"/>
      <c r="BY351" s="25"/>
      <c r="BZ351" s="25"/>
    </row>
    <row r="352" spans="1:78" s="12" customFormat="1" ht="18" customHeight="1" x14ac:dyDescent="0.25">
      <c r="A352" s="14" t="s">
        <v>356</v>
      </c>
      <c r="B352" s="1">
        <v>43153</v>
      </c>
      <c r="C352" s="15">
        <v>0.375</v>
      </c>
      <c r="D352" s="2" t="str">
        <f t="shared" si="41"/>
        <v>giovedì</v>
      </c>
      <c r="E352" s="4" t="s">
        <v>523</v>
      </c>
      <c r="F352" s="2" t="s">
        <v>535</v>
      </c>
      <c r="G352" s="2"/>
      <c r="H352" s="2"/>
      <c r="I352" s="2"/>
      <c r="J352" s="2" t="s">
        <v>538</v>
      </c>
      <c r="K352" s="2" t="s">
        <v>533</v>
      </c>
      <c r="L352" s="2"/>
      <c r="M352" s="2"/>
      <c r="N352" s="49">
        <v>40.799999999999997</v>
      </c>
      <c r="O352" s="3">
        <v>5.0000000000000001E-3</v>
      </c>
      <c r="P352" s="4">
        <v>-40.799999999999997</v>
      </c>
      <c r="Q352" s="4">
        <v>-40.799999999999997</v>
      </c>
      <c r="R352" s="2">
        <f t="shared" si="42"/>
        <v>-81.599999999999994</v>
      </c>
      <c r="S352" s="9">
        <f t="shared" si="43"/>
        <v>-262.64626024290681</v>
      </c>
      <c r="T352" s="8">
        <f t="shared" si="44"/>
        <v>26001.979764047774</v>
      </c>
      <c r="U352">
        <f t="shared" si="48"/>
        <v>-81.599999999999994</v>
      </c>
      <c r="V352" s="19">
        <f>IF(T352="","",T352/MAX($T$4:T352)-1)</f>
        <v>-6.5718853901470031E-2</v>
      </c>
      <c r="W352">
        <f t="shared" si="47"/>
        <v>-262.64626024290681</v>
      </c>
      <c r="X352">
        <f t="shared" si="46"/>
        <v>0</v>
      </c>
      <c r="Y352">
        <f t="shared" si="45"/>
        <v>-262.64626024290681</v>
      </c>
      <c r="Z352" s="26"/>
      <c r="AA352" s="27"/>
      <c r="AB352" s="27"/>
      <c r="AC352" s="27"/>
      <c r="AD352" s="27"/>
      <c r="AE352" s="27"/>
      <c r="AF352" s="28"/>
      <c r="AG352" s="22"/>
      <c r="AH352" s="22"/>
      <c r="AI352" s="22"/>
      <c r="AJ352" s="22"/>
      <c r="AK352" s="22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100"/>
      <c r="BS352" s="25"/>
      <c r="BT352" s="25"/>
      <c r="BU352" s="25"/>
      <c r="BV352" s="25"/>
      <c r="BW352" s="25"/>
      <c r="BX352" s="25"/>
      <c r="BY352" s="25"/>
      <c r="BZ352" s="25"/>
    </row>
    <row r="353" spans="1:78" s="12" customFormat="1" ht="18" customHeight="1" x14ac:dyDescent="0.25">
      <c r="A353" s="14" t="s">
        <v>357</v>
      </c>
      <c r="B353" s="1">
        <v>43158</v>
      </c>
      <c r="C353" s="15">
        <v>0.66666666666666663</v>
      </c>
      <c r="D353" s="2" t="str">
        <f t="shared" si="41"/>
        <v>martedì</v>
      </c>
      <c r="E353" s="4" t="s">
        <v>529</v>
      </c>
      <c r="F353" s="2" t="s">
        <v>531</v>
      </c>
      <c r="G353" s="2"/>
      <c r="H353" s="2"/>
      <c r="I353" s="2"/>
      <c r="J353" s="2" t="s">
        <v>539</v>
      </c>
      <c r="K353" s="2" t="s">
        <v>533</v>
      </c>
      <c r="L353" s="2"/>
      <c r="M353" s="2"/>
      <c r="N353" s="49">
        <v>21.2</v>
      </c>
      <c r="O353" s="3">
        <v>5.0000000000000001E-3</v>
      </c>
      <c r="P353" s="4">
        <v>18.3</v>
      </c>
      <c r="Q353" s="4">
        <v>0</v>
      </c>
      <c r="R353" s="2">
        <f t="shared" si="42"/>
        <v>18.3</v>
      </c>
      <c r="S353" s="9">
        <f t="shared" si="43"/>
        <v>112.22552586841375</v>
      </c>
      <c r="T353" s="8">
        <f t="shared" si="44"/>
        <v>26114.205289916186</v>
      </c>
      <c r="U353">
        <f t="shared" si="48"/>
        <v>0</v>
      </c>
      <c r="V353" s="19">
        <f>IF(T353="","",T353/MAX($T$4:T353)-1)</f>
        <v>-6.1686461219016442E-2</v>
      </c>
      <c r="W353">
        <f t="shared" si="47"/>
        <v>0</v>
      </c>
      <c r="X353">
        <f t="shared" si="46"/>
        <v>112.22552586841375</v>
      </c>
      <c r="Y353">
        <f t="shared" si="45"/>
        <v>0</v>
      </c>
      <c r="Z353" s="26"/>
      <c r="AA353" s="27"/>
      <c r="AB353" s="27"/>
      <c r="AC353" s="27"/>
      <c r="AD353" s="27"/>
      <c r="AE353" s="27"/>
      <c r="AF353" s="28"/>
      <c r="AG353" s="22"/>
      <c r="AH353" s="22"/>
      <c r="AI353" s="22"/>
      <c r="AJ353" s="22"/>
      <c r="AK353" s="22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  <c r="BE353" s="100"/>
      <c r="BF353" s="100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100"/>
      <c r="BS353" s="25"/>
      <c r="BT353" s="25"/>
      <c r="BU353" s="25"/>
      <c r="BV353" s="25"/>
      <c r="BW353" s="25"/>
      <c r="BX353" s="25"/>
      <c r="BY353" s="25"/>
      <c r="BZ353" s="25"/>
    </row>
    <row r="354" spans="1:78" s="12" customFormat="1" ht="18" customHeight="1" x14ac:dyDescent="0.25">
      <c r="A354" s="14" t="s">
        <v>358</v>
      </c>
      <c r="B354" s="1">
        <v>43164</v>
      </c>
      <c r="C354" s="15">
        <v>0.625</v>
      </c>
      <c r="D354" s="2" t="str">
        <f t="shared" si="41"/>
        <v>lunedì</v>
      </c>
      <c r="E354" s="4" t="s">
        <v>529</v>
      </c>
      <c r="F354" s="2" t="s">
        <v>535</v>
      </c>
      <c r="G354" s="2"/>
      <c r="H354" s="2"/>
      <c r="I354" s="2"/>
      <c r="J354" s="2" t="s">
        <v>538</v>
      </c>
      <c r="K354" s="2" t="s">
        <v>533</v>
      </c>
      <c r="L354" s="2"/>
      <c r="M354" s="2"/>
      <c r="N354" s="49">
        <v>42.6</v>
      </c>
      <c r="O354" s="3">
        <v>5.0000000000000001E-3</v>
      </c>
      <c r="P354" s="4">
        <v>-42.6</v>
      </c>
      <c r="Q354" s="4">
        <v>-42.6</v>
      </c>
      <c r="R354" s="2">
        <f t="shared" si="42"/>
        <v>-85.2</v>
      </c>
      <c r="S354" s="9">
        <f t="shared" si="43"/>
        <v>-261.14205289916185</v>
      </c>
      <c r="T354" s="8">
        <f t="shared" si="44"/>
        <v>25853.063237017024</v>
      </c>
      <c r="U354">
        <f t="shared" si="48"/>
        <v>-85.2</v>
      </c>
      <c r="V354" s="19">
        <f>IF(T354="","",T354/MAX($T$4:T354)-1)</f>
        <v>-7.1069596606826324E-2</v>
      </c>
      <c r="W354">
        <f t="shared" si="47"/>
        <v>-261.14205289916185</v>
      </c>
      <c r="X354">
        <f t="shared" si="46"/>
        <v>0</v>
      </c>
      <c r="Y354">
        <f t="shared" si="45"/>
        <v>-261.14205289916185</v>
      </c>
      <c r="Z354" s="26"/>
      <c r="AA354" s="27"/>
      <c r="AB354" s="27"/>
      <c r="AC354" s="27"/>
      <c r="AD354" s="27"/>
      <c r="AE354" s="27"/>
      <c r="AF354" s="28"/>
      <c r="AG354" s="22"/>
      <c r="AH354" s="22"/>
      <c r="AI354" s="22"/>
      <c r="AJ354" s="22"/>
      <c r="AK354" s="22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100"/>
      <c r="BS354" s="25"/>
      <c r="BT354" s="25"/>
      <c r="BU354" s="25"/>
      <c r="BV354" s="25"/>
      <c r="BW354" s="25"/>
      <c r="BX354" s="25"/>
      <c r="BY354" s="25"/>
      <c r="BZ354" s="25"/>
    </row>
    <row r="355" spans="1:78" s="12" customFormat="1" ht="18" customHeight="1" x14ac:dyDescent="0.25">
      <c r="A355" s="14" t="s">
        <v>360</v>
      </c>
      <c r="B355" s="1">
        <v>43165</v>
      </c>
      <c r="C355" s="15">
        <v>0.5</v>
      </c>
      <c r="D355" s="2" t="str">
        <f t="shared" si="41"/>
        <v>martedì</v>
      </c>
      <c r="E355" s="4" t="s">
        <v>529</v>
      </c>
      <c r="F355" s="2" t="s">
        <v>531</v>
      </c>
      <c r="G355" s="2"/>
      <c r="H355" s="2"/>
      <c r="I355" s="2"/>
      <c r="J355" s="2" t="s">
        <v>532</v>
      </c>
      <c r="K355" s="2" t="s">
        <v>533</v>
      </c>
      <c r="L355" s="2"/>
      <c r="M355" s="2"/>
      <c r="N355" s="49">
        <v>26</v>
      </c>
      <c r="O355" s="3">
        <v>5.0000000000000001E-3</v>
      </c>
      <c r="P355" s="4">
        <v>-26</v>
      </c>
      <c r="Q355" s="4">
        <v>-26</v>
      </c>
      <c r="R355" s="2">
        <f t="shared" si="42"/>
        <v>-52</v>
      </c>
      <c r="S355" s="9">
        <f t="shared" si="43"/>
        <v>-258.53063237017022</v>
      </c>
      <c r="T355" s="8">
        <f t="shared" si="44"/>
        <v>25594.532604646854</v>
      </c>
      <c r="U355">
        <f t="shared" si="48"/>
        <v>-137.19999999999999</v>
      </c>
      <c r="V355" s="19">
        <f>IF(T355="","",T355/MAX($T$4:T355)-1)</f>
        <v>-8.0358900640758013E-2</v>
      </c>
      <c r="W355">
        <f t="shared" si="47"/>
        <v>-519.67268526933208</v>
      </c>
      <c r="X355">
        <f t="shared" si="46"/>
        <v>0</v>
      </c>
      <c r="Y355">
        <f t="shared" si="45"/>
        <v>-258.53063237017022</v>
      </c>
      <c r="Z355" s="26"/>
      <c r="AA355" s="27"/>
      <c r="AB355" s="27"/>
      <c r="AC355" s="27"/>
      <c r="AD355" s="27"/>
      <c r="AE355" s="27"/>
      <c r="AF355" s="28"/>
      <c r="AG355" s="22"/>
      <c r="AH355" s="22"/>
      <c r="AI355" s="22"/>
      <c r="AJ355" s="22"/>
      <c r="AK355" s="22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100"/>
      <c r="BS355" s="25"/>
      <c r="BT355" s="25"/>
      <c r="BU355" s="25"/>
      <c r="BV355" s="25"/>
      <c r="BW355" s="25"/>
      <c r="BX355" s="25"/>
      <c r="BY355" s="25"/>
      <c r="BZ355" s="25"/>
    </row>
    <row r="356" spans="1:78" s="12" customFormat="1" ht="18" customHeight="1" x14ac:dyDescent="0.25">
      <c r="A356" s="14" t="s">
        <v>361</v>
      </c>
      <c r="B356" s="1">
        <v>43167</v>
      </c>
      <c r="C356" s="15">
        <v>0.875</v>
      </c>
      <c r="D356" s="2" t="str">
        <f t="shared" si="41"/>
        <v>giovedì</v>
      </c>
      <c r="E356" s="4" t="s">
        <v>523</v>
      </c>
      <c r="F356" s="2" t="s">
        <v>531</v>
      </c>
      <c r="G356" s="2"/>
      <c r="H356" s="2"/>
      <c r="I356" s="2"/>
      <c r="J356" s="2" t="s">
        <v>537</v>
      </c>
      <c r="K356" s="2" t="s">
        <v>533</v>
      </c>
      <c r="L356" s="2"/>
      <c r="M356" s="2"/>
      <c r="N356" s="49">
        <v>58.4</v>
      </c>
      <c r="O356" s="3">
        <v>5.0000000000000001E-3</v>
      </c>
      <c r="P356" s="4">
        <v>-58.4</v>
      </c>
      <c r="Q356" s="4">
        <v>-58.4</v>
      </c>
      <c r="R356" s="2">
        <f t="shared" si="42"/>
        <v>-116.8</v>
      </c>
      <c r="S356" s="9">
        <f t="shared" si="43"/>
        <v>-255.94532604646855</v>
      </c>
      <c r="T356" s="8">
        <f t="shared" si="44"/>
        <v>25338.587278600386</v>
      </c>
      <c r="U356">
        <f t="shared" si="48"/>
        <v>-254</v>
      </c>
      <c r="V356" s="19">
        <f>IF(T356="","",T356/MAX($T$4:T356)-1)</f>
        <v>-8.9555311634350487E-2</v>
      </c>
      <c r="W356">
        <f t="shared" si="47"/>
        <v>-775.61801131580069</v>
      </c>
      <c r="X356">
        <f t="shared" si="46"/>
        <v>0</v>
      </c>
      <c r="Y356">
        <f t="shared" si="45"/>
        <v>-255.94532604646855</v>
      </c>
      <c r="Z356" s="26"/>
      <c r="AA356" s="27"/>
      <c r="AB356" s="27"/>
      <c r="AC356" s="27"/>
      <c r="AD356" s="27"/>
      <c r="AE356" s="27"/>
      <c r="AF356" s="28"/>
      <c r="AG356" s="22"/>
      <c r="AH356" s="22"/>
      <c r="AI356" s="22"/>
      <c r="AJ356" s="22"/>
      <c r="AK356" s="22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100"/>
      <c r="BS356" s="25"/>
      <c r="BT356" s="25"/>
      <c r="BU356" s="25"/>
      <c r="BV356" s="25"/>
      <c r="BW356" s="25"/>
      <c r="BX356" s="25"/>
      <c r="BY356" s="25"/>
      <c r="BZ356" s="25"/>
    </row>
    <row r="357" spans="1:78" s="12" customFormat="1" ht="18" customHeight="1" x14ac:dyDescent="0.25">
      <c r="A357" s="14" t="s">
        <v>362</v>
      </c>
      <c r="B357" s="1">
        <v>43167</v>
      </c>
      <c r="C357" s="15">
        <v>0.625</v>
      </c>
      <c r="D357" s="2" t="str">
        <f t="shared" si="41"/>
        <v>giovedì</v>
      </c>
      <c r="E357" s="4" t="s">
        <v>529</v>
      </c>
      <c r="F357" s="2" t="s">
        <v>531</v>
      </c>
      <c r="G357" s="2"/>
      <c r="H357" s="2"/>
      <c r="I357" s="2"/>
      <c r="J357" s="2" t="s">
        <v>539</v>
      </c>
      <c r="K357" s="2" t="s">
        <v>533</v>
      </c>
      <c r="L357" s="2"/>
      <c r="M357" s="2"/>
      <c r="N357" s="49">
        <v>37.200000000000003</v>
      </c>
      <c r="O357" s="3">
        <v>5.0000000000000001E-3</v>
      </c>
      <c r="P357" s="4">
        <v>-37.200000000000003</v>
      </c>
      <c r="Q357" s="4">
        <v>-37.200000000000003</v>
      </c>
      <c r="R357" s="2">
        <f t="shared" si="42"/>
        <v>-74.400000000000006</v>
      </c>
      <c r="S357" s="9">
        <f t="shared" si="43"/>
        <v>-253.38587278600386</v>
      </c>
      <c r="T357" s="8">
        <f t="shared" si="44"/>
        <v>25085.201405814383</v>
      </c>
      <c r="U357">
        <f t="shared" si="48"/>
        <v>-328.4</v>
      </c>
      <c r="V357" s="19">
        <f>IF(T357="","",T357/MAX($T$4:T357)-1)</f>
        <v>-9.8659758518006901E-2</v>
      </c>
      <c r="W357">
        <f t="shared" si="47"/>
        <v>-1029.0038841018045</v>
      </c>
      <c r="X357">
        <f t="shared" si="46"/>
        <v>0</v>
      </c>
      <c r="Y357">
        <f t="shared" si="45"/>
        <v>-253.38587278600386</v>
      </c>
      <c r="Z357" s="26"/>
      <c r="AA357" s="27"/>
      <c r="AB357" s="27"/>
      <c r="AC357" s="27"/>
      <c r="AD357" s="27"/>
      <c r="AE357" s="27"/>
      <c r="AF357" s="28"/>
      <c r="AG357" s="22"/>
      <c r="AH357" s="22"/>
      <c r="AI357" s="22"/>
      <c r="AJ357" s="22"/>
      <c r="AK357" s="22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100"/>
      <c r="BS357" s="25"/>
      <c r="BT357" s="25"/>
      <c r="BU357" s="25"/>
      <c r="BV357" s="25"/>
      <c r="BW357" s="25"/>
      <c r="BX357" s="25"/>
      <c r="BY357" s="25"/>
      <c r="BZ357" s="25"/>
    </row>
    <row r="358" spans="1:78" s="12" customFormat="1" ht="18" customHeight="1" x14ac:dyDescent="0.25">
      <c r="A358" s="14" t="s">
        <v>364</v>
      </c>
      <c r="B358" s="1">
        <v>43171</v>
      </c>
      <c r="C358" s="15">
        <v>0.54166666666666663</v>
      </c>
      <c r="D358" s="2" t="str">
        <f t="shared" si="41"/>
        <v>lunedì</v>
      </c>
      <c r="E358" s="4" t="s">
        <v>529</v>
      </c>
      <c r="F358" s="2" t="s">
        <v>531</v>
      </c>
      <c r="G358" s="2"/>
      <c r="H358" s="2"/>
      <c r="I358" s="2"/>
      <c r="J358" s="2" t="s">
        <v>538</v>
      </c>
      <c r="K358" s="2" t="s">
        <v>536</v>
      </c>
      <c r="L358" s="2"/>
      <c r="M358" s="2"/>
      <c r="N358" s="49">
        <v>19.3</v>
      </c>
      <c r="O358" s="3">
        <v>5.0000000000000001E-3</v>
      </c>
      <c r="P358" s="4">
        <v>23.8</v>
      </c>
      <c r="Q358" s="4">
        <v>41.7</v>
      </c>
      <c r="R358" s="2">
        <f t="shared" si="42"/>
        <v>65.5</v>
      </c>
      <c r="S358" s="9">
        <f t="shared" si="43"/>
        <v>425.66857307793833</v>
      </c>
      <c r="T358" s="8">
        <f t="shared" si="44"/>
        <v>25510.869978892322</v>
      </c>
      <c r="U358">
        <f t="shared" si="48"/>
        <v>0</v>
      </c>
      <c r="V358" s="19">
        <f>IF(T358="","",T358/MAX($T$4:T358)-1)</f>
        <v>-8.3364995352962712E-2</v>
      </c>
      <c r="W358">
        <f t="shared" si="47"/>
        <v>0</v>
      </c>
      <c r="X358">
        <f t="shared" si="46"/>
        <v>425.66857307793833</v>
      </c>
      <c r="Y358">
        <f t="shared" si="45"/>
        <v>0</v>
      </c>
      <c r="Z358" s="26"/>
      <c r="AA358" s="27"/>
      <c r="AB358" s="27"/>
      <c r="AC358" s="27"/>
      <c r="AD358" s="27"/>
      <c r="AE358" s="27"/>
      <c r="AF358" s="28"/>
      <c r="AG358" s="22"/>
      <c r="AH358" s="22"/>
      <c r="AI358" s="22"/>
      <c r="AJ358" s="22"/>
      <c r="AK358" s="22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100"/>
      <c r="BS358" s="25"/>
      <c r="BT358" s="25"/>
      <c r="BU358" s="25"/>
      <c r="BV358" s="25"/>
      <c r="BW358" s="25"/>
      <c r="BX358" s="25"/>
      <c r="BY358" s="25"/>
      <c r="BZ358" s="25"/>
    </row>
    <row r="359" spans="1:78" s="12" customFormat="1" ht="18" customHeight="1" x14ac:dyDescent="0.25">
      <c r="A359" s="14" t="s">
        <v>366</v>
      </c>
      <c r="B359" s="1">
        <v>43171</v>
      </c>
      <c r="C359" s="15">
        <v>0.54166666666666663</v>
      </c>
      <c r="D359" s="2" t="str">
        <f t="shared" si="41"/>
        <v>lunedì</v>
      </c>
      <c r="E359" s="4" t="s">
        <v>529</v>
      </c>
      <c r="F359" s="2" t="s">
        <v>531</v>
      </c>
      <c r="G359" s="2"/>
      <c r="H359" s="2"/>
      <c r="I359" s="2"/>
      <c r="J359" s="2" t="s">
        <v>538</v>
      </c>
      <c r="K359" s="2" t="s">
        <v>536</v>
      </c>
      <c r="L359" s="2"/>
      <c r="M359" s="2"/>
      <c r="N359" s="49">
        <v>19.3</v>
      </c>
      <c r="O359" s="3">
        <v>5.0000000000000001E-3</v>
      </c>
      <c r="P359" s="4">
        <v>23.8</v>
      </c>
      <c r="Q359" s="4">
        <v>41.7</v>
      </c>
      <c r="R359" s="2">
        <f t="shared" si="42"/>
        <v>65.5</v>
      </c>
      <c r="S359" s="9">
        <f t="shared" si="43"/>
        <v>432.89170560037485</v>
      </c>
      <c r="T359" s="8">
        <f t="shared" si="44"/>
        <v>25943.761684492696</v>
      </c>
      <c r="U359">
        <f t="shared" si="48"/>
        <v>0</v>
      </c>
      <c r="V359" s="19">
        <f>IF(T359="","",T359/MAX($T$4:T359)-1)</f>
        <v>-6.7810696698978101E-2</v>
      </c>
      <c r="W359">
        <f t="shared" si="47"/>
        <v>0</v>
      </c>
      <c r="X359">
        <f t="shared" si="46"/>
        <v>432.89170560037485</v>
      </c>
      <c r="Y359">
        <f t="shared" si="45"/>
        <v>0</v>
      </c>
      <c r="Z359" s="26"/>
      <c r="AA359" s="27"/>
      <c r="AB359" s="27"/>
      <c r="AC359" s="27"/>
      <c r="AD359" s="27"/>
      <c r="AE359" s="27"/>
      <c r="AF359" s="28"/>
      <c r="AG359" s="22"/>
      <c r="AH359" s="22"/>
      <c r="AI359" s="22"/>
      <c r="AJ359" s="22"/>
      <c r="AK359" s="22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100"/>
      <c r="BS359" s="25"/>
      <c r="BT359" s="25"/>
      <c r="BU359" s="25"/>
      <c r="BV359" s="25"/>
      <c r="BW359" s="25"/>
      <c r="BX359" s="25"/>
      <c r="BY359" s="25"/>
      <c r="BZ359" s="25"/>
    </row>
    <row r="360" spans="1:78" s="12" customFormat="1" ht="18" customHeight="1" x14ac:dyDescent="0.25">
      <c r="A360" s="14" t="s">
        <v>377</v>
      </c>
      <c r="B360" s="1">
        <v>43173</v>
      </c>
      <c r="C360" s="15">
        <v>0.58333333333333337</v>
      </c>
      <c r="D360" s="2" t="str">
        <f t="shared" si="41"/>
        <v>mercoledì</v>
      </c>
      <c r="E360" s="4" t="s">
        <v>529</v>
      </c>
      <c r="F360" s="2" t="s">
        <v>522</v>
      </c>
      <c r="G360" s="2"/>
      <c r="H360" s="2"/>
      <c r="I360" s="2"/>
      <c r="J360" s="2" t="s">
        <v>520</v>
      </c>
      <c r="K360" s="2" t="s">
        <v>521</v>
      </c>
      <c r="L360" s="2"/>
      <c r="M360" s="2"/>
      <c r="N360" s="49">
        <v>87</v>
      </c>
      <c r="O360" s="3">
        <v>0.01</v>
      </c>
      <c r="P360" s="4">
        <v>87</v>
      </c>
      <c r="Q360" s="2">
        <v>0</v>
      </c>
      <c r="R360" s="2">
        <f t="shared" si="42"/>
        <v>87</v>
      </c>
      <c r="S360" s="9">
        <f t="shared" si="43"/>
        <v>259.43761684492699</v>
      </c>
      <c r="T360" s="8">
        <f t="shared" si="44"/>
        <v>26203.199301337623</v>
      </c>
      <c r="U360">
        <f t="shared" si="48"/>
        <v>0</v>
      </c>
      <c r="V360" s="19">
        <f>IF(T360="","",T360/MAX($T$4:T360)-1)</f>
        <v>-5.848880366596787E-2</v>
      </c>
      <c r="W360">
        <f t="shared" si="47"/>
        <v>0</v>
      </c>
      <c r="X360">
        <f t="shared" si="46"/>
        <v>259.43761684492699</v>
      </c>
      <c r="Y360">
        <f t="shared" si="45"/>
        <v>0</v>
      </c>
      <c r="Z360" s="26"/>
      <c r="AA360" s="27"/>
      <c r="AB360" s="27"/>
      <c r="AC360" s="27"/>
      <c r="AD360" s="27"/>
      <c r="AE360" s="27"/>
      <c r="AF360" s="28"/>
      <c r="AG360" s="22"/>
      <c r="AH360" s="22"/>
      <c r="AI360" s="22"/>
      <c r="AJ360" s="22"/>
      <c r="AK360" s="22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0"/>
      <c r="BF360" s="100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100"/>
      <c r="BS360" s="25"/>
      <c r="BT360" s="25"/>
      <c r="BU360" s="25"/>
      <c r="BV360" s="25"/>
      <c r="BW360" s="25"/>
      <c r="BX360" s="25"/>
      <c r="BY360" s="25"/>
      <c r="BZ360" s="25"/>
    </row>
    <row r="361" spans="1:78" s="12" customFormat="1" ht="18" customHeight="1" x14ac:dyDescent="0.25">
      <c r="A361" s="14" t="s">
        <v>367</v>
      </c>
      <c r="B361" s="1">
        <v>43174</v>
      </c>
      <c r="C361" s="15">
        <v>0.79166666666666663</v>
      </c>
      <c r="D361" s="2" t="str">
        <f t="shared" si="41"/>
        <v>giovedì</v>
      </c>
      <c r="E361" s="2" t="s">
        <v>523</v>
      </c>
      <c r="F361" s="2" t="s">
        <v>531</v>
      </c>
      <c r="G361" s="2"/>
      <c r="H361" s="2"/>
      <c r="I361" s="2"/>
      <c r="J361" s="2" t="s">
        <v>542</v>
      </c>
      <c r="K361" s="2" t="s">
        <v>533</v>
      </c>
      <c r="L361" s="2"/>
      <c r="M361" s="2"/>
      <c r="N361" s="48">
        <v>4.05</v>
      </c>
      <c r="O361" s="3">
        <v>5.0000000000000001E-3</v>
      </c>
      <c r="P361" s="2">
        <v>4.49</v>
      </c>
      <c r="Q361" s="2">
        <v>0</v>
      </c>
      <c r="R361" s="2">
        <f t="shared" si="42"/>
        <v>4.49</v>
      </c>
      <c r="S361" s="9">
        <f t="shared" si="43"/>
        <v>145.24983316420486</v>
      </c>
      <c r="T361" s="8">
        <f t="shared" si="44"/>
        <v>26348.449134501829</v>
      </c>
      <c r="U361">
        <f t="shared" si="48"/>
        <v>0</v>
      </c>
      <c r="V361" s="19">
        <f>IF(T361="","",T361/MAX($T$4:T361)-1)</f>
        <v>-5.3269809503572962E-2</v>
      </c>
      <c r="W361">
        <f t="shared" si="47"/>
        <v>0</v>
      </c>
      <c r="X361">
        <f t="shared" si="46"/>
        <v>145.24983316420486</v>
      </c>
      <c r="Y361">
        <f t="shared" si="45"/>
        <v>0</v>
      </c>
      <c r="Z361" s="26"/>
      <c r="AA361" s="27"/>
      <c r="AB361" s="27"/>
      <c r="AC361" s="27"/>
      <c r="AD361" s="27"/>
      <c r="AE361" s="27"/>
      <c r="AF361" s="28"/>
      <c r="AG361" s="22"/>
      <c r="AH361" s="22"/>
      <c r="AI361" s="22"/>
      <c r="AJ361" s="22"/>
      <c r="AK361" s="22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0"/>
      <c r="BF361" s="100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100"/>
      <c r="BS361" s="25"/>
      <c r="BT361" s="25"/>
      <c r="BU361" s="25"/>
      <c r="BV361" s="25"/>
      <c r="BW361" s="25"/>
      <c r="BX361" s="25"/>
      <c r="BY361" s="25"/>
      <c r="BZ361" s="25"/>
    </row>
    <row r="362" spans="1:78" s="12" customFormat="1" ht="18" customHeight="1" x14ac:dyDescent="0.25">
      <c r="A362" s="14" t="s">
        <v>368</v>
      </c>
      <c r="B362" s="1">
        <v>43178</v>
      </c>
      <c r="C362" s="15">
        <v>0.66666666666666663</v>
      </c>
      <c r="D362" s="2" t="str">
        <f t="shared" si="41"/>
        <v>lunedì</v>
      </c>
      <c r="E362" s="4" t="s">
        <v>523</v>
      </c>
      <c r="F362" s="2" t="s">
        <v>535</v>
      </c>
      <c r="G362" s="2"/>
      <c r="H362" s="2"/>
      <c r="I362" s="2"/>
      <c r="J362" s="2" t="s">
        <v>537</v>
      </c>
      <c r="K362" s="2" t="s">
        <v>533</v>
      </c>
      <c r="L362" s="2"/>
      <c r="M362" s="2"/>
      <c r="N362" s="49">
        <v>81</v>
      </c>
      <c r="O362" s="3">
        <v>5.0000000000000001E-3</v>
      </c>
      <c r="P362" s="4">
        <v>1</v>
      </c>
      <c r="Q362" s="4">
        <v>0</v>
      </c>
      <c r="R362" s="2">
        <f t="shared" si="42"/>
        <v>1</v>
      </c>
      <c r="S362" s="9">
        <f t="shared" si="43"/>
        <v>1.6264474774383846</v>
      </c>
      <c r="T362" s="8">
        <f t="shared" si="44"/>
        <v>26350.075581979268</v>
      </c>
      <c r="U362">
        <f t="shared" si="48"/>
        <v>0</v>
      </c>
      <c r="V362" s="19">
        <f>IF(T362="","",T362/MAX($T$4:T362)-1)</f>
        <v>-5.3211369368357131E-2</v>
      </c>
      <c r="W362">
        <f t="shared" si="47"/>
        <v>0</v>
      </c>
      <c r="X362">
        <f t="shared" si="46"/>
        <v>1.6264474774383846</v>
      </c>
      <c r="Y362">
        <f t="shared" si="45"/>
        <v>0</v>
      </c>
      <c r="Z362" s="26"/>
      <c r="AA362" s="27"/>
      <c r="AB362" s="27"/>
      <c r="AC362" s="27"/>
      <c r="AD362" s="27"/>
      <c r="AE362" s="27"/>
      <c r="AF362" s="28"/>
      <c r="AG362" s="22"/>
      <c r="AH362" s="22"/>
      <c r="AI362" s="22"/>
      <c r="AJ362" s="22"/>
      <c r="AK362" s="22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100"/>
      <c r="BS362" s="25"/>
      <c r="BT362" s="25"/>
      <c r="BU362" s="25"/>
      <c r="BV362" s="25"/>
      <c r="BW362" s="25"/>
      <c r="BX362" s="25"/>
      <c r="BY362" s="25"/>
      <c r="BZ362" s="25"/>
    </row>
    <row r="363" spans="1:78" s="12" customFormat="1" ht="18" customHeight="1" x14ac:dyDescent="0.25">
      <c r="A363" s="14" t="s">
        <v>380</v>
      </c>
      <c r="B363" s="1">
        <v>43178</v>
      </c>
      <c r="C363" s="15">
        <v>0.25</v>
      </c>
      <c r="D363" s="2" t="str">
        <f t="shared" si="41"/>
        <v>lunedì</v>
      </c>
      <c r="E363" s="4" t="s">
        <v>523</v>
      </c>
      <c r="F363" s="2" t="s">
        <v>522</v>
      </c>
      <c r="G363" s="2"/>
      <c r="H363" s="2"/>
      <c r="I363" s="2"/>
      <c r="J363" s="2" t="s">
        <v>541</v>
      </c>
      <c r="K363" s="2" t="s">
        <v>521</v>
      </c>
      <c r="L363" s="2"/>
      <c r="M363" s="2"/>
      <c r="N363" s="49">
        <v>44</v>
      </c>
      <c r="O363" s="3">
        <v>0.01</v>
      </c>
      <c r="P363" s="4">
        <v>44</v>
      </c>
      <c r="Q363" s="2">
        <v>0</v>
      </c>
      <c r="R363" s="2">
        <f t="shared" si="42"/>
        <v>44</v>
      </c>
      <c r="S363" s="9">
        <f t="shared" si="43"/>
        <v>263.50075581979269</v>
      </c>
      <c r="T363" s="8">
        <f t="shared" si="44"/>
        <v>26613.576337799062</v>
      </c>
      <c r="U363">
        <f t="shared" si="48"/>
        <v>0</v>
      </c>
      <c r="V363" s="19">
        <f>IF(T363="","",T363/MAX($T$4:T363)-1)</f>
        <v>-4.3743483062040678E-2</v>
      </c>
      <c r="W363">
        <f t="shared" si="47"/>
        <v>0</v>
      </c>
      <c r="X363">
        <f t="shared" si="46"/>
        <v>263.50075581979269</v>
      </c>
      <c r="Y363">
        <f t="shared" si="45"/>
        <v>0</v>
      </c>
      <c r="Z363" s="26"/>
      <c r="AA363" s="27"/>
      <c r="AB363" s="27"/>
      <c r="AC363" s="27"/>
      <c r="AD363" s="27"/>
      <c r="AE363" s="27"/>
      <c r="AF363" s="28"/>
      <c r="AG363" s="22"/>
      <c r="AH363" s="22"/>
      <c r="AI363" s="22"/>
      <c r="AJ363" s="22"/>
      <c r="AK363" s="22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100"/>
      <c r="BS363" s="25"/>
      <c r="BT363" s="25"/>
      <c r="BU363" s="25"/>
      <c r="BV363" s="25"/>
      <c r="BW363" s="25"/>
      <c r="BX363" s="25"/>
      <c r="BY363" s="25"/>
      <c r="BZ363" s="25"/>
    </row>
    <row r="364" spans="1:78" s="12" customFormat="1" ht="18" customHeight="1" x14ac:dyDescent="0.25">
      <c r="A364" s="14" t="s">
        <v>369</v>
      </c>
      <c r="B364" s="1">
        <v>43185</v>
      </c>
      <c r="C364" s="15">
        <v>0.875</v>
      </c>
      <c r="D364" s="2" t="str">
        <f t="shared" si="41"/>
        <v>lunedì</v>
      </c>
      <c r="E364" s="4" t="s">
        <v>529</v>
      </c>
      <c r="F364" s="2" t="s">
        <v>531</v>
      </c>
      <c r="G364" s="2"/>
      <c r="H364" s="2"/>
      <c r="I364" s="2"/>
      <c r="J364" s="2" t="s">
        <v>538</v>
      </c>
      <c r="K364" s="2" t="s">
        <v>533</v>
      </c>
      <c r="L364" s="2"/>
      <c r="M364" s="2"/>
      <c r="N364" s="49">
        <v>61.5</v>
      </c>
      <c r="O364" s="3">
        <v>5.0000000000000001E-3</v>
      </c>
      <c r="P364" s="4">
        <v>48.9</v>
      </c>
      <c r="Q364" s="4">
        <v>0</v>
      </c>
      <c r="R364" s="2">
        <f t="shared" si="42"/>
        <v>48.9</v>
      </c>
      <c r="S364" s="9">
        <f t="shared" si="43"/>
        <v>105.80519373320116</v>
      </c>
      <c r="T364" s="8">
        <f t="shared" si="44"/>
        <v>26719.381531532264</v>
      </c>
      <c r="U364">
        <f t="shared" si="48"/>
        <v>0</v>
      </c>
      <c r="V364" s="19">
        <f>IF(T364="","",T364/MAX($T$4:T364)-1)</f>
        <v>-3.9941780323970222E-2</v>
      </c>
      <c r="W364">
        <f t="shared" si="47"/>
        <v>0</v>
      </c>
      <c r="X364">
        <f t="shared" si="46"/>
        <v>105.80519373320116</v>
      </c>
      <c r="Y364">
        <f t="shared" si="45"/>
        <v>0</v>
      </c>
      <c r="Z364" s="26"/>
      <c r="AA364" s="27"/>
      <c r="AB364" s="27"/>
      <c r="AC364" s="27"/>
      <c r="AD364" s="27"/>
      <c r="AE364" s="27"/>
      <c r="AF364" s="28"/>
      <c r="AG364" s="22"/>
      <c r="AH364" s="22"/>
      <c r="AI364" s="22"/>
      <c r="AJ364" s="22"/>
      <c r="AK364" s="22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0"/>
      <c r="BF364" s="100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100"/>
      <c r="BS364" s="25"/>
      <c r="BT364" s="25"/>
      <c r="BU364" s="25"/>
      <c r="BV364" s="25"/>
      <c r="BW364" s="25"/>
      <c r="BX364" s="25"/>
      <c r="BY364" s="25"/>
      <c r="BZ364" s="25"/>
    </row>
    <row r="365" spans="1:78" s="12" customFormat="1" ht="18" customHeight="1" x14ac:dyDescent="0.25">
      <c r="A365" s="14" t="s">
        <v>370</v>
      </c>
      <c r="B365" s="1">
        <v>43185</v>
      </c>
      <c r="C365" s="15">
        <v>0.875</v>
      </c>
      <c r="D365" s="2" t="str">
        <f t="shared" si="41"/>
        <v>lunedì</v>
      </c>
      <c r="E365" s="4" t="s">
        <v>529</v>
      </c>
      <c r="F365" s="2" t="s">
        <v>531</v>
      </c>
      <c r="G365" s="2"/>
      <c r="H365" s="2"/>
      <c r="I365" s="2"/>
      <c r="J365" s="2" t="s">
        <v>538</v>
      </c>
      <c r="K365" s="2" t="s">
        <v>533</v>
      </c>
      <c r="L365" s="2"/>
      <c r="M365" s="2"/>
      <c r="N365" s="49">
        <v>61.5</v>
      </c>
      <c r="O365" s="3">
        <v>5.0000000000000001E-3</v>
      </c>
      <c r="P365" s="4">
        <v>48.9</v>
      </c>
      <c r="Q365" s="4">
        <v>0</v>
      </c>
      <c r="R365" s="2">
        <f t="shared" si="42"/>
        <v>48.9</v>
      </c>
      <c r="S365" s="9">
        <f t="shared" si="43"/>
        <v>106.22583389365265</v>
      </c>
      <c r="T365" s="8">
        <f t="shared" si="44"/>
        <v>26825.607365425916</v>
      </c>
      <c r="U365">
        <f t="shared" si="48"/>
        <v>0</v>
      </c>
      <c r="V365" s="19">
        <f>IF(T365="","",T365/MAX($T$4:T365)-1)</f>
        <v>-3.6124963499404528E-2</v>
      </c>
      <c r="W365">
        <f t="shared" si="47"/>
        <v>0</v>
      </c>
      <c r="X365">
        <f t="shared" si="46"/>
        <v>106.22583389365265</v>
      </c>
      <c r="Y365">
        <f t="shared" si="45"/>
        <v>0</v>
      </c>
      <c r="Z365" s="26"/>
      <c r="AA365" s="27"/>
      <c r="AB365" s="27"/>
      <c r="AC365" s="27"/>
      <c r="AD365" s="27"/>
      <c r="AE365" s="27"/>
      <c r="AF365" s="28"/>
      <c r="AG365" s="22"/>
      <c r="AH365" s="22"/>
      <c r="AI365" s="22"/>
      <c r="AJ365" s="22"/>
      <c r="AK365" s="22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100"/>
      <c r="BS365" s="25"/>
      <c r="BT365" s="25"/>
      <c r="BU365" s="25"/>
      <c r="BV365" s="25"/>
      <c r="BW365" s="25"/>
      <c r="BX365" s="25"/>
      <c r="BY365" s="25"/>
      <c r="BZ365" s="25"/>
    </row>
    <row r="366" spans="1:78" s="12" customFormat="1" ht="18" customHeight="1" x14ac:dyDescent="0.25">
      <c r="A366" s="14" t="s">
        <v>371</v>
      </c>
      <c r="B366" s="1">
        <v>43186</v>
      </c>
      <c r="C366" s="15">
        <v>0.625</v>
      </c>
      <c r="D366" s="2" t="str">
        <f t="shared" si="41"/>
        <v>martedì</v>
      </c>
      <c r="E366" s="4" t="s">
        <v>523</v>
      </c>
      <c r="F366" s="2" t="s">
        <v>531</v>
      </c>
      <c r="G366" s="2"/>
      <c r="H366" s="2"/>
      <c r="I366" s="2"/>
      <c r="J366" s="2" t="s">
        <v>537</v>
      </c>
      <c r="K366" s="2" t="s">
        <v>533</v>
      </c>
      <c r="L366" s="2"/>
      <c r="M366" s="2"/>
      <c r="N366" s="49">
        <v>46.1</v>
      </c>
      <c r="O366" s="3">
        <v>5.0000000000000001E-3</v>
      </c>
      <c r="P366" s="4">
        <v>63.3</v>
      </c>
      <c r="Q366" s="4">
        <v>0</v>
      </c>
      <c r="R366" s="2">
        <f t="shared" si="42"/>
        <v>63.3</v>
      </c>
      <c r="S366" s="9">
        <f t="shared" si="43"/>
        <v>184.17146922250114</v>
      </c>
      <c r="T366" s="8">
        <f t="shared" si="44"/>
        <v>27009.778834648416</v>
      </c>
      <c r="U366">
        <f t="shared" si="48"/>
        <v>0</v>
      </c>
      <c r="V366" s="19">
        <f>IF(T366="","",T366/MAX($T$4:T366)-1)</f>
        <v>-2.9507470027551275E-2</v>
      </c>
      <c r="W366">
        <f t="shared" si="47"/>
        <v>0</v>
      </c>
      <c r="X366">
        <f t="shared" si="46"/>
        <v>184.17146922250114</v>
      </c>
      <c r="Y366">
        <f t="shared" si="45"/>
        <v>0</v>
      </c>
      <c r="Z366" s="26"/>
      <c r="AA366" s="27"/>
      <c r="AB366" s="27"/>
      <c r="AC366" s="27"/>
      <c r="AD366" s="27"/>
      <c r="AE366" s="27"/>
      <c r="AF366" s="28"/>
      <c r="AG366" s="22"/>
      <c r="AH366" s="22"/>
      <c r="AI366" s="22"/>
      <c r="AJ366" s="22"/>
      <c r="AK366" s="22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100"/>
      <c r="BS366" s="25"/>
      <c r="BT366" s="25"/>
      <c r="BU366" s="25"/>
      <c r="BV366" s="25"/>
      <c r="BW366" s="25"/>
      <c r="BX366" s="25"/>
      <c r="BY366" s="25"/>
      <c r="BZ366" s="25"/>
    </row>
    <row r="367" spans="1:78" s="12" customFormat="1" ht="18" customHeight="1" x14ac:dyDescent="0.25">
      <c r="A367" s="14" t="s">
        <v>372</v>
      </c>
      <c r="B367" s="1">
        <v>43186</v>
      </c>
      <c r="C367" s="15">
        <v>0.54166666666666663</v>
      </c>
      <c r="D367" s="2" t="str">
        <f t="shared" si="41"/>
        <v>martedì</v>
      </c>
      <c r="E367" s="4" t="s">
        <v>529</v>
      </c>
      <c r="F367" s="2" t="s">
        <v>531</v>
      </c>
      <c r="G367" s="2"/>
      <c r="H367" s="2"/>
      <c r="I367" s="2"/>
      <c r="J367" s="2" t="s">
        <v>539</v>
      </c>
      <c r="K367" s="2" t="s">
        <v>536</v>
      </c>
      <c r="L367" s="2"/>
      <c r="M367" s="2"/>
      <c r="N367" s="49">
        <v>13.8</v>
      </c>
      <c r="O367" s="3">
        <v>5.0000000000000001E-3</v>
      </c>
      <c r="P367" s="4">
        <v>-13.8</v>
      </c>
      <c r="Q367" s="4">
        <v>-13.8</v>
      </c>
      <c r="R367" s="2">
        <f t="shared" si="42"/>
        <v>-27.6</v>
      </c>
      <c r="S367" s="9">
        <f t="shared" si="43"/>
        <v>-270.09778834648415</v>
      </c>
      <c r="T367" s="8">
        <f t="shared" si="44"/>
        <v>26739.681046301932</v>
      </c>
      <c r="U367">
        <f t="shared" si="48"/>
        <v>-27.6</v>
      </c>
      <c r="V367" s="19">
        <f>IF(T367="","",T367/MAX($T$4:T367)-1)</f>
        <v>-3.9212395327275718E-2</v>
      </c>
      <c r="W367">
        <f t="shared" si="47"/>
        <v>-270.09778834648415</v>
      </c>
      <c r="X367">
        <f t="shared" si="46"/>
        <v>0</v>
      </c>
      <c r="Y367">
        <f t="shared" si="45"/>
        <v>-270.09778834648415</v>
      </c>
      <c r="Z367" s="26"/>
      <c r="AA367" s="27"/>
      <c r="AB367" s="27"/>
      <c r="AC367" s="27"/>
      <c r="AD367" s="27"/>
      <c r="AE367" s="27"/>
      <c r="AF367" s="28"/>
      <c r="AG367" s="22"/>
      <c r="AH367" s="22"/>
      <c r="AI367" s="22"/>
      <c r="AJ367" s="22"/>
      <c r="AK367" s="22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100"/>
      <c r="BS367" s="25"/>
      <c r="BT367" s="25"/>
      <c r="BU367" s="25"/>
      <c r="BV367" s="25"/>
      <c r="BW367" s="25"/>
      <c r="BX367" s="25"/>
      <c r="BY367" s="25"/>
      <c r="BZ367" s="25"/>
    </row>
    <row r="368" spans="1:78" s="12" customFormat="1" ht="18" customHeight="1" x14ac:dyDescent="0.25">
      <c r="A368" s="14" t="s">
        <v>383</v>
      </c>
      <c r="B368" s="1">
        <v>43186</v>
      </c>
      <c r="C368" s="15">
        <v>0.29166666666666669</v>
      </c>
      <c r="D368" s="2" t="str">
        <f t="shared" si="41"/>
        <v>martedì</v>
      </c>
      <c r="E368" s="4" t="s">
        <v>529</v>
      </c>
      <c r="F368" s="2" t="s">
        <v>522</v>
      </c>
      <c r="G368" s="2"/>
      <c r="H368" s="2"/>
      <c r="I368" s="2"/>
      <c r="J368" s="2" t="s">
        <v>541</v>
      </c>
      <c r="K368" s="2" t="s">
        <v>521</v>
      </c>
      <c r="L368" s="2"/>
      <c r="M368" s="2"/>
      <c r="N368" s="49">
        <v>77.5</v>
      </c>
      <c r="O368" s="3">
        <v>0.01</v>
      </c>
      <c r="P368" s="4">
        <v>77.5</v>
      </c>
      <c r="Q368" s="2">
        <v>0</v>
      </c>
      <c r="R368" s="2">
        <f t="shared" si="42"/>
        <v>77.5</v>
      </c>
      <c r="S368" s="9">
        <f t="shared" si="43"/>
        <v>267.39681046301934</v>
      </c>
      <c r="T368" s="8">
        <f t="shared" si="44"/>
        <v>27007.07785676495</v>
      </c>
      <c r="U368">
        <f t="shared" si="48"/>
        <v>0</v>
      </c>
      <c r="V368" s="19">
        <f>IF(T368="","",T368/MAX($T$4:T368)-1)</f>
        <v>-2.9604519280548525E-2</v>
      </c>
      <c r="W368">
        <f t="shared" si="47"/>
        <v>0</v>
      </c>
      <c r="X368">
        <f t="shared" si="46"/>
        <v>267.39681046301934</v>
      </c>
      <c r="Y368">
        <f t="shared" si="45"/>
        <v>0</v>
      </c>
      <c r="Z368" s="26"/>
      <c r="AA368" s="27"/>
      <c r="AB368" s="27"/>
      <c r="AC368" s="27"/>
      <c r="AD368" s="27"/>
      <c r="AE368" s="27"/>
      <c r="AF368" s="28"/>
      <c r="AG368" s="22"/>
      <c r="AH368" s="22"/>
      <c r="AI368" s="22"/>
      <c r="AJ368" s="22"/>
      <c r="AK368" s="22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100"/>
      <c r="BS368" s="25"/>
      <c r="BT368" s="25"/>
      <c r="BU368" s="25"/>
      <c r="BV368" s="25"/>
      <c r="BW368" s="25"/>
      <c r="BX368" s="25"/>
      <c r="BY368" s="25"/>
      <c r="BZ368" s="25"/>
    </row>
    <row r="369" spans="1:78" s="12" customFormat="1" ht="18" customHeight="1" x14ac:dyDescent="0.25">
      <c r="A369" s="14" t="s">
        <v>373</v>
      </c>
      <c r="B369" s="1">
        <v>43187</v>
      </c>
      <c r="C369" s="15">
        <v>0.75</v>
      </c>
      <c r="D369" s="2" t="str">
        <f t="shared" si="41"/>
        <v>mercoledì</v>
      </c>
      <c r="E369" s="4" t="s">
        <v>523</v>
      </c>
      <c r="F369" s="2" t="s">
        <v>531</v>
      </c>
      <c r="G369" s="2"/>
      <c r="H369" s="2"/>
      <c r="I369" s="2"/>
      <c r="J369" s="2" t="s">
        <v>542</v>
      </c>
      <c r="K369" s="2" t="s">
        <v>533</v>
      </c>
      <c r="L369" s="2"/>
      <c r="M369" s="2"/>
      <c r="N369" s="49">
        <v>7.74</v>
      </c>
      <c r="O369" s="3">
        <v>5.0000000000000001E-3</v>
      </c>
      <c r="P369" s="4">
        <v>6.3</v>
      </c>
      <c r="Q369" s="4">
        <v>14.7</v>
      </c>
      <c r="R369" s="2">
        <f t="shared" si="42"/>
        <v>21</v>
      </c>
      <c r="S369" s="9">
        <f t="shared" si="43"/>
        <v>366.37508720417566</v>
      </c>
      <c r="T369" s="8">
        <f t="shared" si="44"/>
        <v>27373.452943969125</v>
      </c>
      <c r="U369">
        <f t="shared" si="48"/>
        <v>0</v>
      </c>
      <c r="V369" s="19">
        <f>IF(T369="","",T369/MAX($T$4:T369)-1)</f>
        <v>-1.6440239503346721E-2</v>
      </c>
      <c r="W369">
        <f t="shared" si="47"/>
        <v>0</v>
      </c>
      <c r="X369">
        <f t="shared" si="46"/>
        <v>366.37508720417566</v>
      </c>
      <c r="Y369">
        <f t="shared" si="45"/>
        <v>0</v>
      </c>
      <c r="Z369" s="26"/>
      <c r="AA369" s="27"/>
      <c r="AB369" s="27"/>
      <c r="AC369" s="27"/>
      <c r="AD369" s="27"/>
      <c r="AE369" s="27"/>
      <c r="AF369" s="28"/>
      <c r="AG369" s="22"/>
      <c r="AH369" s="22"/>
      <c r="AI369" s="22"/>
      <c r="AJ369" s="22"/>
      <c r="AK369" s="22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100"/>
      <c r="BS369" s="25"/>
      <c r="BT369" s="25"/>
      <c r="BU369" s="25"/>
      <c r="BV369" s="25"/>
      <c r="BW369" s="25"/>
      <c r="BX369" s="25"/>
      <c r="BY369" s="25"/>
      <c r="BZ369" s="25"/>
    </row>
    <row r="370" spans="1:78" s="12" customFormat="1" ht="18" customHeight="1" x14ac:dyDescent="0.25">
      <c r="A370" s="14" t="s">
        <v>374</v>
      </c>
      <c r="B370" s="1">
        <v>43201</v>
      </c>
      <c r="C370" s="15">
        <v>0.375</v>
      </c>
      <c r="D370" s="2" t="str">
        <f t="shared" si="41"/>
        <v>mercoledì</v>
      </c>
      <c r="E370" s="4" t="s">
        <v>529</v>
      </c>
      <c r="F370" s="2" t="s">
        <v>534</v>
      </c>
      <c r="G370" s="2"/>
      <c r="H370" s="2"/>
      <c r="I370" s="2"/>
      <c r="J370" s="2" t="s">
        <v>539</v>
      </c>
      <c r="K370" s="2" t="s">
        <v>536</v>
      </c>
      <c r="L370" s="2"/>
      <c r="M370" s="2"/>
      <c r="N370" s="49">
        <v>23.4</v>
      </c>
      <c r="O370" s="3">
        <v>0.01</v>
      </c>
      <c r="P370" s="4">
        <v>21</v>
      </c>
      <c r="Q370" s="4">
        <v>0</v>
      </c>
      <c r="R370" s="2">
        <f t="shared" si="42"/>
        <v>21</v>
      </c>
      <c r="S370" s="9">
        <f t="shared" si="43"/>
        <v>245.65919308690241</v>
      </c>
      <c r="T370" s="8">
        <f t="shared" si="44"/>
        <v>27619.112137056029</v>
      </c>
      <c r="U370">
        <f t="shared" si="48"/>
        <v>0</v>
      </c>
      <c r="V370" s="19">
        <f>IF(T370="","",T370/MAX($T$4:T370)-1)</f>
        <v>-7.6134211399151441E-3</v>
      </c>
      <c r="W370">
        <f t="shared" si="47"/>
        <v>0</v>
      </c>
      <c r="X370">
        <f t="shared" si="46"/>
        <v>245.65919308690241</v>
      </c>
      <c r="Y370">
        <f t="shared" si="45"/>
        <v>0</v>
      </c>
      <c r="Z370" s="26"/>
      <c r="AA370" s="27"/>
      <c r="AB370" s="27"/>
      <c r="AC370" s="27"/>
      <c r="AD370" s="27"/>
      <c r="AE370" s="27"/>
      <c r="AF370" s="28"/>
      <c r="AG370" s="22"/>
      <c r="AH370" s="22"/>
      <c r="AI370" s="22"/>
      <c r="AJ370" s="22"/>
      <c r="AK370" s="22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100"/>
      <c r="BS370" s="25"/>
      <c r="BT370" s="25"/>
      <c r="BU370" s="25"/>
      <c r="BV370" s="25"/>
      <c r="BW370" s="25"/>
      <c r="BX370" s="25"/>
      <c r="BY370" s="25"/>
      <c r="BZ370" s="25"/>
    </row>
    <row r="371" spans="1:78" s="12" customFormat="1" ht="18" customHeight="1" x14ac:dyDescent="0.25">
      <c r="A371" s="14" t="s">
        <v>375</v>
      </c>
      <c r="B371" s="1">
        <v>43202</v>
      </c>
      <c r="C371" s="15">
        <v>0.625</v>
      </c>
      <c r="D371" s="2" t="str">
        <f t="shared" si="41"/>
        <v>giovedì</v>
      </c>
      <c r="E371" s="4" t="s">
        <v>529</v>
      </c>
      <c r="F371" s="2" t="s">
        <v>531</v>
      </c>
      <c r="G371" s="2"/>
      <c r="H371" s="2"/>
      <c r="I371" s="2"/>
      <c r="J371" s="2" t="s">
        <v>539</v>
      </c>
      <c r="K371" s="2" t="s">
        <v>533</v>
      </c>
      <c r="L371" s="2"/>
      <c r="M371" s="2"/>
      <c r="N371" s="49">
        <v>28</v>
      </c>
      <c r="O371" s="3">
        <v>5.0000000000000001E-3</v>
      </c>
      <c r="P371" s="4">
        <v>33</v>
      </c>
      <c r="Q371" s="4">
        <v>0</v>
      </c>
      <c r="R371" s="2">
        <f t="shared" si="42"/>
        <v>33</v>
      </c>
      <c r="S371" s="9">
        <f t="shared" si="43"/>
        <v>162.755482236223</v>
      </c>
      <c r="T371" s="8">
        <f t="shared" si="44"/>
        <v>27781.86761929225</v>
      </c>
      <c r="U371">
        <f t="shared" si="48"/>
        <v>0</v>
      </c>
      <c r="V371" s="19">
        <f>IF(T371="","",T371/MAX($T$4:T371)-1)</f>
        <v>-1.7654288002040275E-3</v>
      </c>
      <c r="W371">
        <f t="shared" si="47"/>
        <v>0</v>
      </c>
      <c r="X371">
        <f t="shared" si="46"/>
        <v>162.755482236223</v>
      </c>
      <c r="Y371">
        <f t="shared" si="45"/>
        <v>0</v>
      </c>
      <c r="Z371" s="26"/>
      <c r="AA371" s="27"/>
      <c r="AB371" s="27"/>
      <c r="AC371" s="27"/>
      <c r="AD371" s="27"/>
      <c r="AE371" s="27"/>
      <c r="AF371" s="28"/>
      <c r="AG371" s="22"/>
      <c r="AH371" s="22"/>
      <c r="AI371" s="22"/>
      <c r="AJ371" s="22"/>
      <c r="AK371" s="22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0"/>
      <c r="BF371" s="100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100"/>
      <c r="BS371" s="25"/>
      <c r="BT371" s="25"/>
      <c r="BU371" s="25"/>
      <c r="BV371" s="25"/>
      <c r="BW371" s="25"/>
      <c r="BX371" s="25"/>
      <c r="BY371" s="25"/>
      <c r="BZ371" s="25"/>
    </row>
    <row r="372" spans="1:78" s="12" customFormat="1" ht="18" customHeight="1" x14ac:dyDescent="0.25">
      <c r="A372" s="14" t="s">
        <v>376</v>
      </c>
      <c r="B372" s="1">
        <v>43203</v>
      </c>
      <c r="C372" s="15">
        <v>0.875</v>
      </c>
      <c r="D372" s="2" t="str">
        <f t="shared" si="41"/>
        <v>venerdì</v>
      </c>
      <c r="E372" s="4" t="s">
        <v>529</v>
      </c>
      <c r="F372" s="2" t="s">
        <v>534</v>
      </c>
      <c r="G372" s="2"/>
      <c r="H372" s="2"/>
      <c r="I372" s="2"/>
      <c r="J372" s="2" t="s">
        <v>537</v>
      </c>
      <c r="K372" s="2" t="s">
        <v>533</v>
      </c>
      <c r="L372" s="2"/>
      <c r="M372" s="2"/>
      <c r="N372" s="49">
        <v>41</v>
      </c>
      <c r="O372" s="3">
        <v>0.01</v>
      </c>
      <c r="P372" s="4">
        <v>0</v>
      </c>
      <c r="Q372" s="4">
        <v>48.7</v>
      </c>
      <c r="R372" s="2">
        <f t="shared" si="42"/>
        <v>48.7</v>
      </c>
      <c r="S372" s="9">
        <f t="shared" si="43"/>
        <v>329.994378795008</v>
      </c>
      <c r="T372" s="8">
        <f t="shared" si="44"/>
        <v>28111.861998087257</v>
      </c>
      <c r="U372">
        <f t="shared" si="48"/>
        <v>0</v>
      </c>
      <c r="V372" s="19">
        <f>IF(T372="","",T372/MAX($T$4:T372)-1)</f>
        <v>0</v>
      </c>
      <c r="W372">
        <f t="shared" si="47"/>
        <v>0</v>
      </c>
      <c r="X372">
        <f t="shared" si="46"/>
        <v>329.994378795008</v>
      </c>
      <c r="Y372">
        <f t="shared" si="45"/>
        <v>0</v>
      </c>
      <c r="Z372" s="26"/>
      <c r="AA372" s="27"/>
      <c r="AB372" s="27"/>
      <c r="AC372" s="27"/>
      <c r="AD372" s="27"/>
      <c r="AE372" s="27"/>
      <c r="AF372" s="28"/>
      <c r="AG372" s="22"/>
      <c r="AH372" s="22"/>
      <c r="AI372" s="22"/>
      <c r="AJ372" s="22"/>
      <c r="AK372" s="22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0"/>
      <c r="BF372" s="100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100"/>
      <c r="BS372" s="25"/>
      <c r="BT372" s="25"/>
      <c r="BU372" s="25"/>
      <c r="BV372" s="25"/>
      <c r="BW372" s="25"/>
      <c r="BX372" s="25"/>
      <c r="BY372" s="25"/>
      <c r="BZ372" s="25"/>
    </row>
    <row r="373" spans="1:78" s="12" customFormat="1" ht="18" customHeight="1" x14ac:dyDescent="0.25">
      <c r="A373" s="14" t="s">
        <v>378</v>
      </c>
      <c r="B373" s="1">
        <v>43207</v>
      </c>
      <c r="C373" s="15">
        <v>0.66666666666666663</v>
      </c>
      <c r="D373" s="2" t="str">
        <f t="shared" si="41"/>
        <v>martedì</v>
      </c>
      <c r="E373" s="4" t="s">
        <v>523</v>
      </c>
      <c r="F373" s="2" t="s">
        <v>534</v>
      </c>
      <c r="G373" s="2"/>
      <c r="H373" s="2"/>
      <c r="I373" s="2"/>
      <c r="J373" s="2" t="s">
        <v>537</v>
      </c>
      <c r="K373" s="2" t="s">
        <v>533</v>
      </c>
      <c r="L373" s="2"/>
      <c r="M373" s="2"/>
      <c r="N373" s="49">
        <v>43.8</v>
      </c>
      <c r="O373" s="3">
        <v>0.01</v>
      </c>
      <c r="P373" s="4">
        <v>0</v>
      </c>
      <c r="Q373" s="4">
        <v>61.2</v>
      </c>
      <c r="R373" s="2">
        <f t="shared" si="42"/>
        <v>61.2</v>
      </c>
      <c r="S373" s="9">
        <f t="shared" si="43"/>
        <v>392.795879973274</v>
      </c>
      <c r="T373" s="8">
        <f t="shared" si="44"/>
        <v>28504.65787806053</v>
      </c>
      <c r="U373">
        <f t="shared" si="48"/>
        <v>0</v>
      </c>
      <c r="V373" s="19">
        <f>IF(T373="","",T373/MAX($T$4:T373)-1)</f>
        <v>0</v>
      </c>
      <c r="W373">
        <f t="shared" si="47"/>
        <v>0</v>
      </c>
      <c r="X373">
        <f t="shared" si="46"/>
        <v>392.795879973274</v>
      </c>
      <c r="Y373">
        <f t="shared" si="45"/>
        <v>0</v>
      </c>
      <c r="Z373" s="26"/>
      <c r="AA373" s="27"/>
      <c r="AB373" s="27"/>
      <c r="AC373" s="27"/>
      <c r="AD373" s="27"/>
      <c r="AE373" s="27"/>
      <c r="AF373" s="28"/>
      <c r="AG373" s="22"/>
      <c r="AH373" s="22"/>
      <c r="AI373" s="22"/>
      <c r="AJ373" s="22"/>
      <c r="AK373" s="22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100"/>
      <c r="BS373" s="25"/>
      <c r="BT373" s="25"/>
      <c r="BU373" s="25"/>
      <c r="BV373" s="25"/>
      <c r="BW373" s="25"/>
      <c r="BX373" s="25"/>
      <c r="BY373" s="25"/>
      <c r="BZ373" s="25"/>
    </row>
    <row r="374" spans="1:78" s="12" customFormat="1" ht="18" customHeight="1" x14ac:dyDescent="0.25">
      <c r="A374" s="14" t="s">
        <v>379</v>
      </c>
      <c r="B374" s="1">
        <v>43210</v>
      </c>
      <c r="C374" s="15">
        <v>0.58333333333333337</v>
      </c>
      <c r="D374" s="2" t="str">
        <f t="shared" si="41"/>
        <v>venerdì</v>
      </c>
      <c r="E374" s="4" t="s">
        <v>523</v>
      </c>
      <c r="F374" s="2" t="s">
        <v>535</v>
      </c>
      <c r="G374" s="2"/>
      <c r="H374" s="2"/>
      <c r="I374" s="2"/>
      <c r="J374" s="2" t="s">
        <v>537</v>
      </c>
      <c r="K374" s="2" t="s">
        <v>533</v>
      </c>
      <c r="L374" s="2"/>
      <c r="M374" s="2"/>
      <c r="N374" s="49">
        <v>34</v>
      </c>
      <c r="O374" s="3">
        <v>5.0000000000000001E-3</v>
      </c>
      <c r="P374" s="4">
        <v>46.6</v>
      </c>
      <c r="Q374" s="4">
        <v>78.2</v>
      </c>
      <c r="R374" s="2">
        <f t="shared" si="42"/>
        <v>124.80000000000001</v>
      </c>
      <c r="S374" s="9">
        <f t="shared" si="43"/>
        <v>523.14430929146397</v>
      </c>
      <c r="T374" s="8">
        <f t="shared" si="44"/>
        <v>29027.802187351994</v>
      </c>
      <c r="U374">
        <f t="shared" si="48"/>
        <v>0</v>
      </c>
      <c r="V374" s="19">
        <f>IF(T374="","",T374/MAX($T$4:T374)-1)</f>
        <v>0</v>
      </c>
      <c r="W374">
        <f t="shared" si="47"/>
        <v>0</v>
      </c>
      <c r="X374">
        <f t="shared" si="46"/>
        <v>523.14430929146397</v>
      </c>
      <c r="Y374">
        <f t="shared" si="45"/>
        <v>0</v>
      </c>
      <c r="Z374" s="26"/>
      <c r="AA374" s="27"/>
      <c r="AB374" s="27"/>
      <c r="AC374" s="27"/>
      <c r="AD374" s="27"/>
      <c r="AE374" s="27"/>
      <c r="AF374" s="28"/>
      <c r="AG374" s="22"/>
      <c r="AH374" s="22"/>
      <c r="AI374" s="22"/>
      <c r="AJ374" s="22"/>
      <c r="AK374" s="22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100"/>
      <c r="BS374" s="25"/>
      <c r="BT374" s="25"/>
      <c r="BU374" s="25"/>
      <c r="BV374" s="25"/>
      <c r="BW374" s="25"/>
      <c r="BX374" s="25"/>
      <c r="BY374" s="25"/>
      <c r="BZ374" s="25"/>
    </row>
    <row r="375" spans="1:78" s="12" customFormat="1" ht="18" customHeight="1" x14ac:dyDescent="0.25">
      <c r="A375" s="14" t="s">
        <v>390</v>
      </c>
      <c r="B375" s="1">
        <v>43214</v>
      </c>
      <c r="C375" s="15">
        <v>0.125</v>
      </c>
      <c r="D375" s="2" t="str">
        <f t="shared" si="41"/>
        <v>martedì</v>
      </c>
      <c r="E375" s="4" t="s">
        <v>523</v>
      </c>
      <c r="F375" s="2" t="s">
        <v>522</v>
      </c>
      <c r="G375" s="2"/>
      <c r="H375" s="2"/>
      <c r="I375" s="2"/>
      <c r="J375" s="2" t="s">
        <v>541</v>
      </c>
      <c r="K375" s="2" t="s">
        <v>521</v>
      </c>
      <c r="L375" s="2"/>
      <c r="M375" s="2"/>
      <c r="N375" s="49">
        <v>54</v>
      </c>
      <c r="O375" s="3">
        <v>0.01</v>
      </c>
      <c r="P375" s="4">
        <v>-54</v>
      </c>
      <c r="Q375" s="2">
        <v>0</v>
      </c>
      <c r="R375" s="2">
        <f t="shared" si="42"/>
        <v>-54</v>
      </c>
      <c r="S375" s="9">
        <f t="shared" si="43"/>
        <v>-290.27802187351995</v>
      </c>
      <c r="T375" s="8">
        <f t="shared" si="44"/>
        <v>28737.524165478473</v>
      </c>
      <c r="U375">
        <f t="shared" si="48"/>
        <v>-54</v>
      </c>
      <c r="V375" s="19">
        <f>IF(T375="","",T375/MAX($T$4:T375)-1)</f>
        <v>-1.0000000000000009E-2</v>
      </c>
      <c r="W375">
        <f t="shared" si="47"/>
        <v>-290.27802187351995</v>
      </c>
      <c r="X375">
        <f t="shared" si="46"/>
        <v>0</v>
      </c>
      <c r="Y375">
        <f t="shared" si="45"/>
        <v>-290.27802187351995</v>
      </c>
      <c r="Z375" s="26"/>
      <c r="AA375" s="27"/>
      <c r="AB375" s="27"/>
      <c r="AC375" s="27"/>
      <c r="AD375" s="27"/>
      <c r="AE375" s="27"/>
      <c r="AF375" s="28"/>
      <c r="AG375" s="22"/>
      <c r="AH375" s="22"/>
      <c r="AI375" s="22"/>
      <c r="AJ375" s="22"/>
      <c r="AK375" s="22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100"/>
      <c r="BS375" s="25"/>
      <c r="BT375" s="25"/>
      <c r="BU375" s="25"/>
      <c r="BV375" s="25"/>
      <c r="BW375" s="25"/>
      <c r="BX375" s="25"/>
      <c r="BY375" s="25"/>
      <c r="BZ375" s="25"/>
    </row>
    <row r="376" spans="1:78" s="12" customFormat="1" ht="18" customHeight="1" x14ac:dyDescent="0.25">
      <c r="A376" s="14" t="s">
        <v>391</v>
      </c>
      <c r="B376" s="1">
        <v>43222</v>
      </c>
      <c r="C376" s="15">
        <v>0.125</v>
      </c>
      <c r="D376" s="2" t="str">
        <f t="shared" si="41"/>
        <v>mercoledì</v>
      </c>
      <c r="E376" s="4" t="s">
        <v>523</v>
      </c>
      <c r="F376" s="2" t="s">
        <v>522</v>
      </c>
      <c r="G376" s="2"/>
      <c r="H376" s="2"/>
      <c r="I376" s="2"/>
      <c r="J376" s="2" t="s">
        <v>520</v>
      </c>
      <c r="K376" s="2" t="s">
        <v>521</v>
      </c>
      <c r="L376" s="2"/>
      <c r="M376" s="2"/>
      <c r="N376" s="49">
        <v>45</v>
      </c>
      <c r="O376" s="3">
        <v>0.01</v>
      </c>
      <c r="P376" s="4">
        <v>45</v>
      </c>
      <c r="Q376" s="2">
        <v>0</v>
      </c>
      <c r="R376" s="2">
        <f t="shared" si="42"/>
        <v>45</v>
      </c>
      <c r="S376" s="9">
        <f t="shared" si="43"/>
        <v>287.37524165478476</v>
      </c>
      <c r="T376" s="8">
        <f t="shared" si="44"/>
        <v>29024.899407133256</v>
      </c>
      <c r="U376">
        <f t="shared" si="48"/>
        <v>0</v>
      </c>
      <c r="V376" s="19">
        <f>IF(T376="","",T376/MAX($T$4:T376)-1)</f>
        <v>-1.0000000000010001E-4</v>
      </c>
      <c r="W376">
        <f t="shared" si="47"/>
        <v>0</v>
      </c>
      <c r="X376">
        <f t="shared" si="46"/>
        <v>287.37524165478476</v>
      </c>
      <c r="Y376">
        <f t="shared" si="45"/>
        <v>0</v>
      </c>
      <c r="Z376" s="26"/>
      <c r="AA376" s="27"/>
      <c r="AB376" s="27"/>
      <c r="AC376" s="27"/>
      <c r="AD376" s="27"/>
      <c r="AE376" s="27"/>
      <c r="AF376" s="28"/>
      <c r="AG376" s="22"/>
      <c r="AH376" s="22"/>
      <c r="AI376" s="22"/>
      <c r="AJ376" s="22"/>
      <c r="AK376" s="22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0"/>
      <c r="BF376" s="100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100"/>
      <c r="BS376" s="25"/>
      <c r="BT376" s="25"/>
      <c r="BU376" s="25"/>
      <c r="BV376" s="25"/>
      <c r="BW376" s="25"/>
      <c r="BX376" s="25"/>
      <c r="BY376" s="25"/>
      <c r="BZ376" s="25"/>
    </row>
    <row r="377" spans="1:78" s="12" customFormat="1" ht="18" customHeight="1" x14ac:dyDescent="0.25">
      <c r="A377" s="14" t="s">
        <v>392</v>
      </c>
      <c r="B377" s="1">
        <v>43230</v>
      </c>
      <c r="C377" s="15">
        <v>0.45833333333333331</v>
      </c>
      <c r="D377" s="2" t="str">
        <f t="shared" si="41"/>
        <v>giovedì</v>
      </c>
      <c r="E377" s="4" t="s">
        <v>523</v>
      </c>
      <c r="F377" s="2" t="s">
        <v>522</v>
      </c>
      <c r="G377" s="2"/>
      <c r="H377" s="2"/>
      <c r="I377" s="2"/>
      <c r="J377" s="2" t="s">
        <v>520</v>
      </c>
      <c r="K377" s="2" t="s">
        <v>521</v>
      </c>
      <c r="L377" s="2"/>
      <c r="M377" s="2"/>
      <c r="N377" s="49">
        <v>89</v>
      </c>
      <c r="O377" s="3">
        <v>0.01</v>
      </c>
      <c r="P377" s="4">
        <v>89</v>
      </c>
      <c r="Q377" s="2">
        <v>0</v>
      </c>
      <c r="R377" s="2">
        <f t="shared" si="42"/>
        <v>89</v>
      </c>
      <c r="S377" s="9">
        <f t="shared" si="43"/>
        <v>290.24899407133256</v>
      </c>
      <c r="T377" s="8">
        <f t="shared" si="44"/>
        <v>29315.148401204588</v>
      </c>
      <c r="U377">
        <f t="shared" si="48"/>
        <v>0</v>
      </c>
      <c r="V377" s="19">
        <f>IF(T377="","",T377/MAX($T$4:T377)-1)</f>
        <v>0</v>
      </c>
      <c r="W377">
        <f t="shared" si="47"/>
        <v>0</v>
      </c>
      <c r="X377">
        <f t="shared" si="46"/>
        <v>290.24899407133256</v>
      </c>
      <c r="Y377">
        <f t="shared" si="45"/>
        <v>0</v>
      </c>
      <c r="Z377" s="26"/>
      <c r="AA377" s="27"/>
      <c r="AB377" s="27"/>
      <c r="AC377" s="27"/>
      <c r="AD377" s="27"/>
      <c r="AE377" s="27"/>
      <c r="AF377" s="28"/>
      <c r="AG377" s="22"/>
      <c r="AH377" s="22"/>
      <c r="AI377" s="22"/>
      <c r="AJ377" s="22"/>
      <c r="AK377" s="22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0"/>
      <c r="BF377" s="100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100"/>
      <c r="BS377" s="25"/>
      <c r="BT377" s="25"/>
      <c r="BU377" s="25"/>
      <c r="BV377" s="25"/>
      <c r="BW377" s="25"/>
      <c r="BX377" s="25"/>
      <c r="BY377" s="25"/>
      <c r="BZ377" s="25"/>
    </row>
    <row r="378" spans="1:78" s="12" customFormat="1" ht="18" customHeight="1" x14ac:dyDescent="0.25">
      <c r="A378" s="14" t="s">
        <v>381</v>
      </c>
      <c r="B378" s="1">
        <v>43231</v>
      </c>
      <c r="C378" s="15">
        <v>0.45833333333333331</v>
      </c>
      <c r="D378" s="2" t="str">
        <f t="shared" si="41"/>
        <v>venerdì</v>
      </c>
      <c r="E378" s="4" t="s">
        <v>529</v>
      </c>
      <c r="F378" s="2" t="s">
        <v>535</v>
      </c>
      <c r="G378" s="2"/>
      <c r="H378" s="2"/>
      <c r="I378" s="2"/>
      <c r="J378" s="2" t="s">
        <v>542</v>
      </c>
      <c r="K378" s="2" t="s">
        <v>540</v>
      </c>
      <c r="L378" s="2"/>
      <c r="M378" s="2"/>
      <c r="N378" s="49">
        <v>4.43</v>
      </c>
      <c r="O378" s="3">
        <v>5.0000000000000001E-3</v>
      </c>
      <c r="P378" s="4">
        <v>7.06</v>
      </c>
      <c r="Q378" s="4">
        <v>12.7</v>
      </c>
      <c r="R378" s="2">
        <f t="shared" si="42"/>
        <v>19.759999999999998</v>
      </c>
      <c r="S378" s="9">
        <f t="shared" si="43"/>
        <v>653.80060091174107</v>
      </c>
      <c r="T378" s="8">
        <f t="shared" si="44"/>
        <v>29968.949002116329</v>
      </c>
      <c r="U378">
        <f t="shared" si="48"/>
        <v>0</v>
      </c>
      <c r="V378" s="19">
        <f>IF(T378="","",T378/MAX($T$4:T378)-1)</f>
        <v>0</v>
      </c>
      <c r="W378">
        <f t="shared" si="47"/>
        <v>0</v>
      </c>
      <c r="X378">
        <f t="shared" si="46"/>
        <v>653.80060091174107</v>
      </c>
      <c r="Y378">
        <f t="shared" si="45"/>
        <v>0</v>
      </c>
      <c r="Z378" s="26"/>
      <c r="AA378" s="27"/>
      <c r="AB378" s="27"/>
      <c r="AC378" s="27"/>
      <c r="AD378" s="27"/>
      <c r="AE378" s="27"/>
      <c r="AF378" s="28"/>
      <c r="AG378" s="22"/>
      <c r="AH378" s="22"/>
      <c r="AI378" s="22"/>
      <c r="AJ378" s="22"/>
      <c r="AK378" s="22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100"/>
      <c r="BS378" s="25"/>
      <c r="BT378" s="25"/>
      <c r="BU378" s="25"/>
      <c r="BV378" s="25"/>
      <c r="BW378" s="25"/>
      <c r="BX378" s="25"/>
      <c r="BY378" s="25"/>
      <c r="BZ378" s="25"/>
    </row>
    <row r="379" spans="1:78" s="12" customFormat="1" ht="18" customHeight="1" x14ac:dyDescent="0.25">
      <c r="A379" s="14" t="s">
        <v>382</v>
      </c>
      <c r="B379" s="1">
        <v>43235</v>
      </c>
      <c r="C379" s="15">
        <v>0.75</v>
      </c>
      <c r="D379" s="2" t="str">
        <f t="shared" si="41"/>
        <v>martedì</v>
      </c>
      <c r="E379" s="4" t="s">
        <v>529</v>
      </c>
      <c r="F379" s="2" t="s">
        <v>531</v>
      </c>
      <c r="G379" s="2"/>
      <c r="H379" s="2"/>
      <c r="I379" s="2"/>
      <c r="J379" s="2" t="s">
        <v>538</v>
      </c>
      <c r="K379" s="2" t="s">
        <v>533</v>
      </c>
      <c r="L379" s="2"/>
      <c r="M379" s="2"/>
      <c r="N379" s="49">
        <v>45.3</v>
      </c>
      <c r="O379" s="3">
        <v>5.0000000000000001E-3</v>
      </c>
      <c r="P379" s="4">
        <v>55.6</v>
      </c>
      <c r="Q379" s="4">
        <v>0</v>
      </c>
      <c r="R379" s="2">
        <f t="shared" si="42"/>
        <v>55.6</v>
      </c>
      <c r="S379" s="9">
        <f t="shared" si="43"/>
        <v>183.91540447214879</v>
      </c>
      <c r="T379" s="8">
        <f t="shared" si="44"/>
        <v>30152.864406588476</v>
      </c>
      <c r="U379">
        <f t="shared" si="48"/>
        <v>0</v>
      </c>
      <c r="V379" s="19">
        <f>IF(T379="","",T379/MAX($T$4:T379)-1)</f>
        <v>0</v>
      </c>
      <c r="W379">
        <f t="shared" si="47"/>
        <v>0</v>
      </c>
      <c r="X379">
        <f t="shared" si="46"/>
        <v>183.91540447214879</v>
      </c>
      <c r="Y379">
        <f t="shared" si="45"/>
        <v>0</v>
      </c>
      <c r="Z379" s="26"/>
      <c r="AA379" s="27"/>
      <c r="AB379" s="27"/>
      <c r="AC379" s="27"/>
      <c r="AD379" s="27"/>
      <c r="AE379" s="27"/>
      <c r="AF379" s="28"/>
      <c r="AG379" s="22"/>
      <c r="AH379" s="22"/>
      <c r="AI379" s="22"/>
      <c r="AJ379" s="22"/>
      <c r="AK379" s="22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0"/>
      <c r="BF379" s="100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100"/>
      <c r="BS379" s="25"/>
      <c r="BT379" s="25"/>
      <c r="BU379" s="25"/>
      <c r="BV379" s="25"/>
      <c r="BW379" s="25"/>
      <c r="BX379" s="25"/>
      <c r="BY379" s="25"/>
      <c r="BZ379" s="25"/>
    </row>
    <row r="380" spans="1:78" s="12" customFormat="1" ht="18" customHeight="1" x14ac:dyDescent="0.25">
      <c r="A380" s="14" t="s">
        <v>384</v>
      </c>
      <c r="B380" s="1">
        <v>43235</v>
      </c>
      <c r="C380" s="15">
        <v>0.75</v>
      </c>
      <c r="D380" s="2" t="str">
        <f t="shared" si="41"/>
        <v>martedì</v>
      </c>
      <c r="E380" s="4" t="s">
        <v>529</v>
      </c>
      <c r="F380" s="2" t="s">
        <v>531</v>
      </c>
      <c r="G380" s="2"/>
      <c r="H380" s="2"/>
      <c r="I380" s="2"/>
      <c r="J380" s="2" t="s">
        <v>538</v>
      </c>
      <c r="K380" s="2" t="s">
        <v>533</v>
      </c>
      <c r="L380" s="2"/>
      <c r="M380" s="2"/>
      <c r="N380" s="49">
        <v>45.3</v>
      </c>
      <c r="O380" s="3">
        <v>5.0000000000000001E-3</v>
      </c>
      <c r="P380" s="4">
        <v>55.6</v>
      </c>
      <c r="Q380" s="4">
        <v>0</v>
      </c>
      <c r="R380" s="2">
        <f t="shared" si="42"/>
        <v>55.6</v>
      </c>
      <c r="S380" s="9">
        <f t="shared" si="43"/>
        <v>185.04406854374386</v>
      </c>
      <c r="T380" s="8">
        <f t="shared" si="44"/>
        <v>30337.908475132219</v>
      </c>
      <c r="U380">
        <f t="shared" si="48"/>
        <v>0</v>
      </c>
      <c r="V380" s="19">
        <f>IF(T380="","",T380/MAX($T$4:T380)-1)</f>
        <v>0</v>
      </c>
      <c r="W380">
        <f t="shared" si="47"/>
        <v>0</v>
      </c>
      <c r="X380">
        <f t="shared" si="46"/>
        <v>185.04406854374386</v>
      </c>
      <c r="Y380">
        <f t="shared" si="45"/>
        <v>0</v>
      </c>
      <c r="Z380" s="26"/>
      <c r="AA380" s="27"/>
      <c r="AB380" s="27"/>
      <c r="AC380" s="27"/>
      <c r="AD380" s="27"/>
      <c r="AE380" s="27"/>
      <c r="AF380" s="28"/>
      <c r="AG380" s="22"/>
      <c r="AH380" s="22"/>
      <c r="AI380" s="22"/>
      <c r="AJ380" s="22"/>
      <c r="AK380" s="22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0"/>
      <c r="BF380" s="100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100"/>
      <c r="BS380" s="25"/>
      <c r="BT380" s="25"/>
      <c r="BU380" s="25"/>
      <c r="BV380" s="25"/>
      <c r="BW380" s="25"/>
      <c r="BX380" s="25"/>
      <c r="BY380" s="25"/>
      <c r="BZ380" s="25"/>
    </row>
    <row r="381" spans="1:78" s="12" customFormat="1" ht="18" customHeight="1" x14ac:dyDescent="0.25">
      <c r="A381" s="14" t="s">
        <v>385</v>
      </c>
      <c r="B381" s="1">
        <v>43235</v>
      </c>
      <c r="C381" s="15">
        <v>0.54166666666666663</v>
      </c>
      <c r="D381" s="2" t="str">
        <f t="shared" si="41"/>
        <v>martedì</v>
      </c>
      <c r="E381" s="4" t="s">
        <v>529</v>
      </c>
      <c r="F381" s="2" t="s">
        <v>534</v>
      </c>
      <c r="G381" s="2"/>
      <c r="H381" s="2"/>
      <c r="I381" s="2"/>
      <c r="J381" s="2" t="s">
        <v>539</v>
      </c>
      <c r="K381" s="2" t="s">
        <v>533</v>
      </c>
      <c r="L381" s="2"/>
      <c r="M381" s="2"/>
      <c r="N381" s="49">
        <v>25.8</v>
      </c>
      <c r="O381" s="3">
        <v>0.01</v>
      </c>
      <c r="P381" s="4">
        <v>32.6</v>
      </c>
      <c r="Q381" s="4">
        <v>0</v>
      </c>
      <c r="R381" s="2">
        <f t="shared" si="42"/>
        <v>32.6</v>
      </c>
      <c r="S381" s="9">
        <f t="shared" si="43"/>
        <v>383.33946367802724</v>
      </c>
      <c r="T381" s="8">
        <f t="shared" si="44"/>
        <v>30721.247938810247</v>
      </c>
      <c r="U381">
        <f t="shared" si="48"/>
        <v>0</v>
      </c>
      <c r="V381" s="19">
        <f>IF(T381="","",T381/MAX($T$4:T381)-1)</f>
        <v>0</v>
      </c>
      <c r="W381">
        <f t="shared" si="47"/>
        <v>0</v>
      </c>
      <c r="X381">
        <f t="shared" si="46"/>
        <v>383.33946367802724</v>
      </c>
      <c r="Y381">
        <f t="shared" si="45"/>
        <v>0</v>
      </c>
      <c r="Z381" s="26"/>
      <c r="AA381" s="27"/>
      <c r="AB381" s="27"/>
      <c r="AC381" s="27"/>
      <c r="AD381" s="27"/>
      <c r="AE381" s="27"/>
      <c r="AF381" s="28"/>
      <c r="AG381" s="22"/>
      <c r="AH381" s="22"/>
      <c r="AI381" s="22"/>
      <c r="AJ381" s="22"/>
      <c r="AK381" s="22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25"/>
      <c r="BT381" s="25"/>
      <c r="BU381" s="25"/>
      <c r="BV381" s="25"/>
      <c r="BW381" s="25"/>
      <c r="BX381" s="25"/>
      <c r="BY381" s="25"/>
      <c r="BZ381" s="25"/>
    </row>
    <row r="382" spans="1:78" s="12" customFormat="1" ht="18" customHeight="1" x14ac:dyDescent="0.25">
      <c r="A382" s="14" t="s">
        <v>386</v>
      </c>
      <c r="B382" s="1">
        <v>43236</v>
      </c>
      <c r="C382" s="15">
        <v>0.45833333333333331</v>
      </c>
      <c r="D382" s="2" t="str">
        <f t="shared" si="41"/>
        <v>mercoledì</v>
      </c>
      <c r="E382" s="4" t="s">
        <v>523</v>
      </c>
      <c r="F382" s="2" t="s">
        <v>535</v>
      </c>
      <c r="G382" s="2"/>
      <c r="H382" s="2"/>
      <c r="I382" s="2"/>
      <c r="J382" s="2" t="s">
        <v>537</v>
      </c>
      <c r="K382" s="2" t="s">
        <v>533</v>
      </c>
      <c r="L382" s="2"/>
      <c r="M382" s="2"/>
      <c r="N382" s="49">
        <v>37.5</v>
      </c>
      <c r="O382" s="3">
        <v>5.0000000000000001E-3</v>
      </c>
      <c r="P382" s="4">
        <v>-37.5</v>
      </c>
      <c r="Q382" s="4">
        <v>-37.5</v>
      </c>
      <c r="R382" s="2">
        <f t="shared" si="42"/>
        <v>-75</v>
      </c>
      <c r="S382" s="9">
        <f t="shared" si="43"/>
        <v>-307.21247938810251</v>
      </c>
      <c r="T382" s="8">
        <f t="shared" si="44"/>
        <v>30414.035459422146</v>
      </c>
      <c r="U382">
        <f t="shared" si="48"/>
        <v>-75</v>
      </c>
      <c r="V382" s="19">
        <f>IF(T382="","",T382/MAX($T$4:T382)-1)</f>
        <v>-1.0000000000000009E-2</v>
      </c>
      <c r="W382">
        <f t="shared" si="47"/>
        <v>-307.21247938810251</v>
      </c>
      <c r="X382">
        <f t="shared" si="46"/>
        <v>0</v>
      </c>
      <c r="Y382">
        <f t="shared" si="45"/>
        <v>-307.21247938810251</v>
      </c>
      <c r="Z382" s="26"/>
      <c r="AA382" s="27"/>
      <c r="AB382" s="27"/>
      <c r="AC382" s="27"/>
      <c r="AD382" s="27"/>
      <c r="AE382" s="27"/>
      <c r="AF382" s="28"/>
      <c r="AG382" s="22"/>
      <c r="AH382" s="22"/>
      <c r="AI382" s="22"/>
      <c r="AJ382" s="22"/>
      <c r="AK382" s="22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25"/>
      <c r="BT382" s="25"/>
      <c r="BU382" s="25"/>
      <c r="BV382" s="25"/>
      <c r="BW382" s="25"/>
      <c r="BX382" s="25"/>
      <c r="BY382" s="25"/>
      <c r="BZ382" s="25"/>
    </row>
    <row r="383" spans="1:78" s="12" customFormat="1" ht="18" customHeight="1" x14ac:dyDescent="0.25">
      <c r="A383" s="14" t="s">
        <v>396</v>
      </c>
      <c r="B383" s="1">
        <v>43241</v>
      </c>
      <c r="C383" s="15">
        <v>0.79166666666666663</v>
      </c>
      <c r="D383" s="2" t="str">
        <f t="shared" si="41"/>
        <v>lunedì</v>
      </c>
      <c r="E383" s="4" t="s">
        <v>529</v>
      </c>
      <c r="F383" s="2" t="s">
        <v>522</v>
      </c>
      <c r="G383" s="2"/>
      <c r="H383" s="2"/>
      <c r="I383" s="2"/>
      <c r="J383" s="2" t="s">
        <v>520</v>
      </c>
      <c r="K383" s="2" t="s">
        <v>521</v>
      </c>
      <c r="L383" s="2"/>
      <c r="M383" s="2"/>
      <c r="N383" s="49">
        <v>44</v>
      </c>
      <c r="O383" s="3">
        <v>0.01</v>
      </c>
      <c r="P383" s="4">
        <v>-44</v>
      </c>
      <c r="Q383" s="2">
        <v>0</v>
      </c>
      <c r="R383" s="2">
        <f t="shared" si="42"/>
        <v>-44</v>
      </c>
      <c r="S383" s="9">
        <f t="shared" si="43"/>
        <v>-304.14035459422149</v>
      </c>
      <c r="T383" s="8">
        <f t="shared" si="44"/>
        <v>30109.895104827923</v>
      </c>
      <c r="U383">
        <f t="shared" si="48"/>
        <v>-119</v>
      </c>
      <c r="V383" s="19">
        <f>IF(T383="","",T383/MAX($T$4:T383)-1)</f>
        <v>-1.9900000000000029E-2</v>
      </c>
      <c r="W383">
        <f t="shared" si="47"/>
        <v>-611.352833982324</v>
      </c>
      <c r="X383">
        <f t="shared" si="46"/>
        <v>0</v>
      </c>
      <c r="Y383">
        <f t="shared" si="45"/>
        <v>-304.14035459422149</v>
      </c>
      <c r="Z383" s="26"/>
      <c r="AA383" s="27"/>
      <c r="AB383" s="27"/>
      <c r="AC383" s="27"/>
      <c r="AD383" s="27"/>
      <c r="AE383" s="27"/>
      <c r="AF383" s="28"/>
      <c r="AG383" s="22"/>
      <c r="AH383" s="22"/>
      <c r="AI383" s="22"/>
      <c r="AJ383" s="22"/>
      <c r="AK383" s="22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25"/>
      <c r="BT383" s="25"/>
      <c r="BU383" s="25"/>
      <c r="BV383" s="25"/>
      <c r="BW383" s="25"/>
      <c r="BX383" s="25"/>
      <c r="BY383" s="25"/>
      <c r="BZ383" s="25"/>
    </row>
    <row r="384" spans="1:78" s="12" customFormat="1" ht="18" customHeight="1" x14ac:dyDescent="0.25">
      <c r="A384" s="14" t="s">
        <v>387</v>
      </c>
      <c r="B384" s="1">
        <v>43243</v>
      </c>
      <c r="C384" s="15">
        <v>0.125</v>
      </c>
      <c r="D384" s="2" t="str">
        <f t="shared" si="41"/>
        <v>mercoledì</v>
      </c>
      <c r="E384" s="4" t="s">
        <v>523</v>
      </c>
      <c r="F384" s="2" t="s">
        <v>535</v>
      </c>
      <c r="G384" s="2"/>
      <c r="H384" s="2"/>
      <c r="I384" s="2"/>
      <c r="J384" s="2" t="s">
        <v>538</v>
      </c>
      <c r="K384" s="2" t="s">
        <v>533</v>
      </c>
      <c r="L384" s="2"/>
      <c r="M384" s="2"/>
      <c r="N384" s="49">
        <v>49.3</v>
      </c>
      <c r="O384" s="3">
        <v>5.0000000000000001E-3</v>
      </c>
      <c r="P384" s="4">
        <v>-49.3</v>
      </c>
      <c r="Q384" s="4">
        <v>-49.3</v>
      </c>
      <c r="R384" s="2">
        <f t="shared" si="42"/>
        <v>-98.6</v>
      </c>
      <c r="S384" s="9">
        <f t="shared" si="43"/>
        <v>-301.09895104827922</v>
      </c>
      <c r="T384" s="8">
        <f t="shared" si="44"/>
        <v>29808.796153779644</v>
      </c>
      <c r="U384">
        <f t="shared" si="48"/>
        <v>-217.6</v>
      </c>
      <c r="V384" s="19">
        <f>IF(T384="","",T384/MAX($T$4:T384)-1)</f>
        <v>-2.9700999999999977E-2</v>
      </c>
      <c r="W384">
        <f t="shared" si="47"/>
        <v>-912.45178503060322</v>
      </c>
      <c r="X384">
        <f t="shared" si="46"/>
        <v>0</v>
      </c>
      <c r="Y384">
        <f t="shared" si="45"/>
        <v>-301.09895104827922</v>
      </c>
      <c r="Z384" s="26"/>
      <c r="AA384" s="27"/>
      <c r="AB384" s="27"/>
      <c r="AC384" s="27"/>
      <c r="AD384" s="27"/>
      <c r="AE384" s="27"/>
      <c r="AF384" s="28"/>
      <c r="AG384" s="22"/>
      <c r="AH384" s="22"/>
      <c r="AI384" s="22"/>
      <c r="AJ384" s="22"/>
      <c r="AK384" s="22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25"/>
      <c r="BT384" s="25"/>
      <c r="BU384" s="25"/>
      <c r="BV384" s="25"/>
      <c r="BW384" s="25"/>
      <c r="BX384" s="25"/>
      <c r="BY384" s="25"/>
      <c r="BZ384" s="25"/>
    </row>
    <row r="385" spans="1:78" s="12" customFormat="1" ht="18" customHeight="1" x14ac:dyDescent="0.25">
      <c r="A385" s="14" t="s">
        <v>388</v>
      </c>
      <c r="B385" s="1">
        <v>43243</v>
      </c>
      <c r="C385" s="15">
        <v>0.125</v>
      </c>
      <c r="D385" s="2" t="str">
        <f t="shared" si="41"/>
        <v>mercoledì</v>
      </c>
      <c r="E385" s="4" t="s">
        <v>523</v>
      </c>
      <c r="F385" s="2" t="s">
        <v>535</v>
      </c>
      <c r="G385" s="2"/>
      <c r="H385" s="2"/>
      <c r="I385" s="2"/>
      <c r="J385" s="2" t="s">
        <v>538</v>
      </c>
      <c r="K385" s="2" t="s">
        <v>533</v>
      </c>
      <c r="L385" s="2"/>
      <c r="M385" s="2"/>
      <c r="N385" s="49">
        <v>49.3</v>
      </c>
      <c r="O385" s="3">
        <v>5.0000000000000001E-3</v>
      </c>
      <c r="P385" s="4">
        <v>-49.3</v>
      </c>
      <c r="Q385" s="4">
        <v>-49.3</v>
      </c>
      <c r="R385" s="2">
        <f t="shared" si="42"/>
        <v>-98.6</v>
      </c>
      <c r="S385" s="9">
        <f t="shared" si="43"/>
        <v>-298.08796153779645</v>
      </c>
      <c r="T385" s="8">
        <f t="shared" si="44"/>
        <v>29510.708192241847</v>
      </c>
      <c r="U385">
        <f t="shared" si="48"/>
        <v>-316.2</v>
      </c>
      <c r="V385" s="19">
        <f>IF(T385="","",T385/MAX($T$4:T385)-1)</f>
        <v>-3.9403990000000055E-2</v>
      </c>
      <c r="W385">
        <f t="shared" si="47"/>
        <v>-1210.5397465683996</v>
      </c>
      <c r="X385">
        <f t="shared" si="46"/>
        <v>0</v>
      </c>
      <c r="Y385">
        <f t="shared" si="45"/>
        <v>-298.08796153779645</v>
      </c>
      <c r="Z385" s="26"/>
      <c r="AA385" s="27"/>
      <c r="AB385" s="27"/>
      <c r="AC385" s="27"/>
      <c r="AD385" s="27"/>
      <c r="AE385" s="27"/>
      <c r="AF385" s="28"/>
      <c r="AG385" s="22"/>
      <c r="AH385" s="22"/>
      <c r="AI385" s="22"/>
      <c r="AJ385" s="22"/>
      <c r="AK385" s="22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25"/>
      <c r="BT385" s="25"/>
      <c r="BU385" s="25"/>
      <c r="BV385" s="25"/>
      <c r="BW385" s="25"/>
      <c r="BX385" s="25"/>
      <c r="BY385" s="25"/>
      <c r="BZ385" s="25"/>
    </row>
    <row r="386" spans="1:78" s="12" customFormat="1" ht="18" customHeight="1" x14ac:dyDescent="0.25">
      <c r="A386" s="14" t="s">
        <v>389</v>
      </c>
      <c r="B386" s="1">
        <v>43249</v>
      </c>
      <c r="C386" s="15">
        <v>0.79166666666666663</v>
      </c>
      <c r="D386" s="2" t="str">
        <f t="shared" si="41"/>
        <v>martedì</v>
      </c>
      <c r="E386" s="4" t="s">
        <v>523</v>
      </c>
      <c r="F386" s="2" t="s">
        <v>535</v>
      </c>
      <c r="G386" s="2"/>
      <c r="H386" s="2"/>
      <c r="I386" s="2"/>
      <c r="J386" s="2" t="s">
        <v>532</v>
      </c>
      <c r="K386" s="2" t="s">
        <v>533</v>
      </c>
      <c r="L386" s="2"/>
      <c r="M386" s="2"/>
      <c r="N386" s="49">
        <v>27.6</v>
      </c>
      <c r="O386" s="3">
        <v>5.0000000000000001E-3</v>
      </c>
      <c r="P386" s="4">
        <v>24.9</v>
      </c>
      <c r="Q386" s="4">
        <v>55.5</v>
      </c>
      <c r="R386" s="2">
        <f t="shared" si="42"/>
        <v>80.400000000000006</v>
      </c>
      <c r="S386" s="9">
        <f t="shared" si="43"/>
        <v>429.82988019134865</v>
      </c>
      <c r="T386" s="8">
        <f t="shared" si="44"/>
        <v>29940.538072433195</v>
      </c>
      <c r="U386">
        <f t="shared" si="48"/>
        <v>0</v>
      </c>
      <c r="V386" s="19">
        <f>IF(T386="","",T386/MAX($T$4:T386)-1)</f>
        <v>-2.5412700289130452E-2</v>
      </c>
      <c r="W386">
        <f t="shared" si="47"/>
        <v>0</v>
      </c>
      <c r="X386">
        <f t="shared" si="46"/>
        <v>429.82988019134865</v>
      </c>
      <c r="Y386">
        <f t="shared" si="45"/>
        <v>0</v>
      </c>
      <c r="Z386" s="26"/>
      <c r="AA386" s="27"/>
      <c r="AB386" s="27"/>
      <c r="AC386" s="27"/>
      <c r="AD386" s="27"/>
      <c r="AE386" s="27"/>
      <c r="AF386" s="28"/>
      <c r="AG386" s="22"/>
      <c r="AH386" s="22"/>
      <c r="AI386" s="22"/>
      <c r="AJ386" s="22"/>
      <c r="AK386" s="22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25"/>
      <c r="BT386" s="25"/>
      <c r="BU386" s="25"/>
      <c r="BV386" s="25"/>
      <c r="BW386" s="25"/>
      <c r="BX386" s="25"/>
      <c r="BY386" s="25"/>
      <c r="BZ386" s="25"/>
    </row>
    <row r="387" spans="1:78" s="12" customFormat="1" ht="18" customHeight="1" x14ac:dyDescent="0.25">
      <c r="A387" s="14" t="s">
        <v>393</v>
      </c>
      <c r="B387" s="1">
        <v>43249</v>
      </c>
      <c r="C387" s="15">
        <v>0.5</v>
      </c>
      <c r="D387" s="2" t="str">
        <f t="shared" si="41"/>
        <v>martedì</v>
      </c>
      <c r="E387" s="4" t="s">
        <v>529</v>
      </c>
      <c r="F387" s="2" t="s">
        <v>531</v>
      </c>
      <c r="G387" s="2"/>
      <c r="H387" s="2"/>
      <c r="I387" s="2"/>
      <c r="J387" s="2" t="s">
        <v>539</v>
      </c>
      <c r="K387" s="2" t="s">
        <v>533</v>
      </c>
      <c r="L387" s="2"/>
      <c r="M387" s="2"/>
      <c r="N387" s="49">
        <v>22.6</v>
      </c>
      <c r="O387" s="3">
        <v>5.0000000000000001E-3</v>
      </c>
      <c r="P387" s="4">
        <v>21.5</v>
      </c>
      <c r="Q387" s="4">
        <v>44.6</v>
      </c>
      <c r="R387" s="2">
        <f t="shared" si="42"/>
        <v>66.099999999999994</v>
      </c>
      <c r="S387" s="9">
        <f t="shared" si="43"/>
        <v>437.84724924509601</v>
      </c>
      <c r="T387" s="8">
        <f t="shared" si="44"/>
        <v>30378.385321678292</v>
      </c>
      <c r="U387">
        <f t="shared" si="48"/>
        <v>0</v>
      </c>
      <c r="V387" s="19">
        <f>IF(T387="","",T387/MAX($T$4:T387)-1)</f>
        <v>-1.1160439114155096E-2</v>
      </c>
      <c r="W387">
        <f t="shared" si="47"/>
        <v>0</v>
      </c>
      <c r="X387">
        <f t="shared" si="46"/>
        <v>437.84724924509601</v>
      </c>
      <c r="Y387">
        <f t="shared" si="45"/>
        <v>0</v>
      </c>
      <c r="Z387" s="26"/>
      <c r="AA387" s="27"/>
      <c r="AB387" s="27"/>
      <c r="AC387" s="27"/>
      <c r="AD387" s="27"/>
      <c r="AE387" s="27"/>
      <c r="AF387" s="28"/>
      <c r="AG387" s="22"/>
      <c r="AH387" s="22"/>
      <c r="AI387" s="22"/>
      <c r="AJ387" s="22"/>
      <c r="AK387" s="22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25"/>
      <c r="BT387" s="25"/>
      <c r="BU387" s="25"/>
      <c r="BV387" s="25"/>
      <c r="BW387" s="25"/>
      <c r="BX387" s="25"/>
      <c r="BY387" s="25"/>
      <c r="BZ387" s="25"/>
    </row>
    <row r="388" spans="1:78" s="12" customFormat="1" ht="18" customHeight="1" x14ac:dyDescent="0.25">
      <c r="A388" s="14" t="s">
        <v>394</v>
      </c>
      <c r="B388" s="1">
        <v>43251</v>
      </c>
      <c r="C388" s="15">
        <v>0.70833333333333337</v>
      </c>
      <c r="D388" s="2" t="str">
        <f t="shared" si="41"/>
        <v>giovedì</v>
      </c>
      <c r="E388" s="4" t="s">
        <v>529</v>
      </c>
      <c r="F388" s="2" t="s">
        <v>534</v>
      </c>
      <c r="G388" s="2"/>
      <c r="H388" s="2"/>
      <c r="I388" s="2"/>
      <c r="J388" s="2" t="s">
        <v>537</v>
      </c>
      <c r="K388" s="2" t="s">
        <v>533</v>
      </c>
      <c r="L388" s="2"/>
      <c r="M388" s="2"/>
      <c r="N388" s="49">
        <v>97</v>
      </c>
      <c r="O388" s="3">
        <v>0.01</v>
      </c>
      <c r="P388" s="4">
        <v>0</v>
      </c>
      <c r="Q388" s="4">
        <v>-97</v>
      </c>
      <c r="R388" s="2">
        <f t="shared" si="42"/>
        <v>-97</v>
      </c>
      <c r="S388" s="9">
        <f t="shared" si="43"/>
        <v>-303.78385321678292</v>
      </c>
      <c r="T388" s="8">
        <f t="shared" si="44"/>
        <v>30074.601468461507</v>
      </c>
      <c r="U388">
        <f t="shared" si="48"/>
        <v>-97</v>
      </c>
      <c r="V388" s="19">
        <f>IF(T388="","",T388/MAX($T$4:T388)-1)</f>
        <v>-2.1048834723013665E-2</v>
      </c>
      <c r="W388">
        <f t="shared" si="47"/>
        <v>-303.78385321678292</v>
      </c>
      <c r="X388">
        <f t="shared" si="46"/>
        <v>0</v>
      </c>
      <c r="Y388">
        <f t="shared" si="45"/>
        <v>-303.78385321678292</v>
      </c>
      <c r="Z388" s="26"/>
      <c r="AA388" s="27"/>
      <c r="AB388" s="27"/>
      <c r="AC388" s="27"/>
      <c r="AD388" s="27"/>
      <c r="AE388" s="27"/>
      <c r="AF388" s="28"/>
      <c r="AG388" s="22"/>
      <c r="AH388" s="22"/>
      <c r="AI388" s="22"/>
      <c r="AJ388" s="22"/>
      <c r="AK388" s="22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25"/>
      <c r="BT388" s="25"/>
      <c r="BU388" s="25"/>
      <c r="BV388" s="25"/>
      <c r="BW388" s="25"/>
      <c r="BX388" s="25"/>
      <c r="BY388" s="25"/>
      <c r="BZ388" s="25"/>
    </row>
    <row r="389" spans="1:78" s="12" customFormat="1" ht="18" customHeight="1" x14ac:dyDescent="0.25">
      <c r="A389" s="14" t="s">
        <v>395</v>
      </c>
      <c r="B389" s="1">
        <v>43252</v>
      </c>
      <c r="C389" s="15">
        <v>0.33333333333333331</v>
      </c>
      <c r="D389" s="2" t="str">
        <f t="shared" si="41"/>
        <v>venerdì</v>
      </c>
      <c r="E389" s="4" t="s">
        <v>529</v>
      </c>
      <c r="F389" s="2" t="s">
        <v>531</v>
      </c>
      <c r="G389" s="2"/>
      <c r="H389" s="2"/>
      <c r="I389" s="2"/>
      <c r="J389" s="2" t="s">
        <v>539</v>
      </c>
      <c r="K389" s="2" t="s">
        <v>536</v>
      </c>
      <c r="L389" s="2"/>
      <c r="M389" s="2"/>
      <c r="N389" s="49">
        <v>15.6</v>
      </c>
      <c r="O389" s="3">
        <v>5.0000000000000001E-3</v>
      </c>
      <c r="P389" s="4">
        <v>16.5</v>
      </c>
      <c r="Q389" s="4">
        <v>31.9</v>
      </c>
      <c r="R389" s="2">
        <f t="shared" si="42"/>
        <v>48.4</v>
      </c>
      <c r="S389" s="9">
        <f t="shared" si="43"/>
        <v>466.54189457485165</v>
      </c>
      <c r="T389" s="8">
        <f t="shared" si="44"/>
        <v>30541.143363036361</v>
      </c>
      <c r="U389">
        <f t="shared" si="48"/>
        <v>0</v>
      </c>
      <c r="V389" s="19">
        <f>IF(T389="","",T389/MAX($T$4:T389)-1)</f>
        <v>-5.8625410052551841E-3</v>
      </c>
      <c r="W389">
        <f t="shared" si="47"/>
        <v>0</v>
      </c>
      <c r="X389">
        <f t="shared" si="46"/>
        <v>466.54189457485165</v>
      </c>
      <c r="Y389">
        <f t="shared" si="45"/>
        <v>0</v>
      </c>
      <c r="Z389" s="26"/>
      <c r="AA389" s="27"/>
      <c r="AB389" s="27"/>
      <c r="AC389" s="27"/>
      <c r="AD389" s="27"/>
      <c r="AE389" s="27"/>
      <c r="AF389" s="28"/>
      <c r="AG389" s="22"/>
      <c r="AH389" s="22"/>
      <c r="AI389" s="22"/>
      <c r="AJ389" s="22"/>
      <c r="AK389" s="22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25"/>
      <c r="BT389" s="25"/>
      <c r="BU389" s="25"/>
      <c r="BV389" s="25"/>
      <c r="BW389" s="25"/>
      <c r="BX389" s="25"/>
      <c r="BY389" s="25"/>
      <c r="BZ389" s="25"/>
    </row>
    <row r="390" spans="1:78" s="12" customFormat="1" ht="18" customHeight="1" x14ac:dyDescent="0.25">
      <c r="A390" s="14" t="s">
        <v>397</v>
      </c>
      <c r="B390" s="1">
        <v>43255</v>
      </c>
      <c r="C390" s="15">
        <v>4.1666666666666664E-2</v>
      </c>
      <c r="D390" s="2" t="str">
        <f t="shared" ref="D390:D411" si="49">CHOOSE(WEEKDAY(B390), "domenica", "lunedì", "martedì", "mercoledì", "giovedì", "venerdì","sabato")</f>
        <v>lunedì</v>
      </c>
      <c r="E390" s="4" t="s">
        <v>529</v>
      </c>
      <c r="F390" s="2" t="s">
        <v>531</v>
      </c>
      <c r="G390" s="2"/>
      <c r="H390" s="2"/>
      <c r="I390" s="2"/>
      <c r="J390" s="2" t="s">
        <v>538</v>
      </c>
      <c r="K390" s="2" t="s">
        <v>533</v>
      </c>
      <c r="L390" s="2"/>
      <c r="M390" s="2"/>
      <c r="N390" s="49">
        <v>86</v>
      </c>
      <c r="O390" s="3">
        <v>5.0000000000000001E-3</v>
      </c>
      <c r="P390" s="4">
        <v>-86</v>
      </c>
      <c r="Q390" s="4">
        <v>-86</v>
      </c>
      <c r="R390" s="2">
        <f t="shared" ref="R390:R411" si="50">P390+Q390</f>
        <v>-172</v>
      </c>
      <c r="S390" s="9">
        <f t="shared" si="43"/>
        <v>-305.4114336303636</v>
      </c>
      <c r="T390" s="8">
        <f t="shared" si="44"/>
        <v>30235.731929405996</v>
      </c>
      <c r="U390">
        <f t="shared" si="48"/>
        <v>-172</v>
      </c>
      <c r="V390" s="19">
        <f>IF(T390="","",T390/MAX($T$4:T390)-1)</f>
        <v>-1.5803915595202667E-2</v>
      </c>
      <c r="W390">
        <f t="shared" si="47"/>
        <v>-305.4114336303636</v>
      </c>
      <c r="X390">
        <f t="shared" si="46"/>
        <v>0</v>
      </c>
      <c r="Y390">
        <f t="shared" si="45"/>
        <v>-305.4114336303636</v>
      </c>
      <c r="Z390" s="26"/>
      <c r="AA390" s="27"/>
      <c r="AB390" s="27"/>
      <c r="AC390" s="27"/>
      <c r="AD390" s="27"/>
      <c r="AE390" s="27"/>
      <c r="AF390" s="28"/>
      <c r="AG390" s="22"/>
      <c r="AH390" s="22"/>
      <c r="AI390" s="22"/>
      <c r="AJ390" s="22"/>
      <c r="AK390" s="22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25"/>
      <c r="BT390" s="25"/>
      <c r="BU390" s="25"/>
      <c r="BV390" s="25"/>
      <c r="BW390" s="25"/>
      <c r="BX390" s="25"/>
      <c r="BY390" s="25"/>
      <c r="BZ390" s="25"/>
    </row>
    <row r="391" spans="1:78" s="12" customFormat="1" ht="18" customHeight="1" x14ac:dyDescent="0.25">
      <c r="A391" s="14" t="s">
        <v>398</v>
      </c>
      <c r="B391" s="1">
        <v>43255</v>
      </c>
      <c r="C391" s="15">
        <v>4.1666666666666664E-2</v>
      </c>
      <c r="D391" s="2" t="str">
        <f t="shared" si="49"/>
        <v>lunedì</v>
      </c>
      <c r="E391" s="4" t="s">
        <v>529</v>
      </c>
      <c r="F391" s="2" t="s">
        <v>531</v>
      </c>
      <c r="G391" s="2"/>
      <c r="H391" s="2"/>
      <c r="I391" s="2"/>
      <c r="J391" s="2" t="s">
        <v>538</v>
      </c>
      <c r="K391" s="2" t="s">
        <v>533</v>
      </c>
      <c r="L391" s="2"/>
      <c r="M391" s="2"/>
      <c r="N391" s="49">
        <v>86</v>
      </c>
      <c r="O391" s="3">
        <v>5.0000000000000001E-3</v>
      </c>
      <c r="P391" s="4">
        <v>-86</v>
      </c>
      <c r="Q391" s="4">
        <v>-86</v>
      </c>
      <c r="R391" s="2">
        <f t="shared" si="50"/>
        <v>-172</v>
      </c>
      <c r="S391" s="9">
        <f t="shared" ref="S391:S411" si="51">T390*O391/N391*(P391+Q391)</f>
        <v>-302.35731929405995</v>
      </c>
      <c r="T391" s="8">
        <f t="shared" ref="T391:T411" si="52">T390+S391</f>
        <v>29933.374610111936</v>
      </c>
      <c r="U391">
        <f t="shared" si="48"/>
        <v>-344</v>
      </c>
      <c r="V391" s="19">
        <f>IF(T391="","",T391/MAX($T$4:T391)-1)</f>
        <v>-2.5645876439250648E-2</v>
      </c>
      <c r="W391">
        <f t="shared" si="47"/>
        <v>-607.76875292442355</v>
      </c>
      <c r="X391">
        <f t="shared" si="46"/>
        <v>0</v>
      </c>
      <c r="Y391">
        <f t="shared" ref="Y391:Y454" si="53">IF(S391&lt;0,S391,0)</f>
        <v>-302.35731929405995</v>
      </c>
      <c r="Z391" s="26"/>
      <c r="AA391" s="27"/>
      <c r="AB391" s="27"/>
      <c r="AC391" s="27"/>
      <c r="AD391" s="27"/>
      <c r="AE391" s="27"/>
      <c r="AF391" s="28"/>
      <c r="AG391" s="22"/>
      <c r="AH391" s="22"/>
      <c r="AI391" s="22"/>
      <c r="AJ391" s="22"/>
      <c r="AK391" s="22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25"/>
      <c r="BT391" s="25"/>
      <c r="BU391" s="25"/>
      <c r="BV391" s="25"/>
      <c r="BW391" s="25"/>
      <c r="BX391" s="25"/>
      <c r="BY391" s="25"/>
      <c r="BZ391" s="25"/>
    </row>
    <row r="392" spans="1:78" s="12" customFormat="1" ht="18" customHeight="1" x14ac:dyDescent="0.25">
      <c r="A392" s="14" t="s">
        <v>399</v>
      </c>
      <c r="B392" s="1">
        <v>43257</v>
      </c>
      <c r="C392" s="15">
        <v>0.125</v>
      </c>
      <c r="D392" s="2" t="str">
        <f t="shared" si="49"/>
        <v>mercoledì</v>
      </c>
      <c r="E392" s="4" t="s">
        <v>529</v>
      </c>
      <c r="F392" s="2" t="s">
        <v>531</v>
      </c>
      <c r="G392" s="2"/>
      <c r="H392" s="2"/>
      <c r="I392" s="2"/>
      <c r="J392" s="2" t="s">
        <v>532</v>
      </c>
      <c r="K392" s="2" t="s">
        <v>536</v>
      </c>
      <c r="L392" s="2"/>
      <c r="M392" s="2"/>
      <c r="N392" s="49">
        <v>13.2</v>
      </c>
      <c r="O392" s="3">
        <v>5.0000000000000001E-3</v>
      </c>
      <c r="P392" s="4">
        <v>-13.2</v>
      </c>
      <c r="Q392" s="4">
        <v>-13.2</v>
      </c>
      <c r="R392" s="2">
        <f t="shared" si="50"/>
        <v>-26.4</v>
      </c>
      <c r="S392" s="9">
        <f t="shared" si="51"/>
        <v>-299.33374610111935</v>
      </c>
      <c r="T392" s="8">
        <f t="shared" si="52"/>
        <v>29634.040864010818</v>
      </c>
      <c r="U392">
        <f t="shared" si="48"/>
        <v>-370.4</v>
      </c>
      <c r="V392" s="19">
        <f>IF(T392="","",T392/MAX($T$4:T392)-1)</f>
        <v>-3.5389417674858148E-2</v>
      </c>
      <c r="W392">
        <f t="shared" si="47"/>
        <v>-907.1024990255429</v>
      </c>
      <c r="X392">
        <f t="shared" ref="X392:X403" si="54">IF(S392&gt;0,S392,0)</f>
        <v>0</v>
      </c>
      <c r="Y392">
        <f t="shared" si="53"/>
        <v>-299.33374610111935</v>
      </c>
      <c r="Z392" s="26"/>
      <c r="AA392" s="27"/>
      <c r="AB392" s="27"/>
      <c r="AC392" s="27"/>
      <c r="AD392" s="27"/>
      <c r="AE392" s="27"/>
      <c r="AF392" s="28"/>
      <c r="AG392" s="22"/>
      <c r="AH392" s="22"/>
      <c r="AI392" s="22"/>
      <c r="AJ392" s="22"/>
      <c r="AK392" s="22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25"/>
      <c r="BT392" s="25"/>
      <c r="BU392" s="25"/>
      <c r="BV392" s="25"/>
      <c r="BW392" s="25"/>
      <c r="BX392" s="25"/>
      <c r="BY392" s="25"/>
      <c r="BZ392" s="25"/>
    </row>
    <row r="393" spans="1:78" s="12" customFormat="1" ht="18" customHeight="1" x14ac:dyDescent="0.25">
      <c r="A393" s="14" t="s">
        <v>402</v>
      </c>
      <c r="B393" s="1">
        <v>43258</v>
      </c>
      <c r="C393" s="15">
        <v>0.625</v>
      </c>
      <c r="D393" s="2" t="str">
        <f t="shared" si="49"/>
        <v>giovedì</v>
      </c>
      <c r="E393" s="4" t="s">
        <v>529</v>
      </c>
      <c r="F393" s="2" t="s">
        <v>522</v>
      </c>
      <c r="G393" s="2"/>
      <c r="H393" s="2"/>
      <c r="I393" s="2"/>
      <c r="J393" s="2" t="s">
        <v>541</v>
      </c>
      <c r="K393" s="2" t="s">
        <v>521</v>
      </c>
      <c r="L393" s="2"/>
      <c r="M393" s="2"/>
      <c r="N393" s="49">
        <v>66</v>
      </c>
      <c r="O393" s="3">
        <v>0.01</v>
      </c>
      <c r="P393" s="4">
        <v>66</v>
      </c>
      <c r="Q393" s="2">
        <v>0</v>
      </c>
      <c r="R393" s="2">
        <f t="shared" si="50"/>
        <v>66</v>
      </c>
      <c r="S393" s="9">
        <f t="shared" si="51"/>
        <v>296.34040864010819</v>
      </c>
      <c r="T393" s="8">
        <f t="shared" si="52"/>
        <v>29930.381272650928</v>
      </c>
      <c r="U393">
        <f t="shared" si="48"/>
        <v>0</v>
      </c>
      <c r="V393" s="19">
        <f>IF(T393="","",T393/MAX($T$4:T393)-1)</f>
        <v>-2.574331185160661E-2</v>
      </c>
      <c r="W393">
        <f t="shared" si="47"/>
        <v>0</v>
      </c>
      <c r="X393">
        <f t="shared" si="54"/>
        <v>296.34040864010819</v>
      </c>
      <c r="Y393">
        <f t="shared" si="53"/>
        <v>0</v>
      </c>
      <c r="Z393" s="26"/>
      <c r="AA393" s="27"/>
      <c r="AB393" s="27"/>
      <c r="AC393" s="27"/>
      <c r="AD393" s="27"/>
      <c r="AE393" s="27"/>
      <c r="AF393" s="28"/>
      <c r="AG393" s="22"/>
      <c r="AH393" s="22"/>
      <c r="AI393" s="22"/>
      <c r="AJ393" s="22"/>
      <c r="AK393" s="22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25"/>
      <c r="BT393" s="25"/>
      <c r="BU393" s="25"/>
      <c r="BV393" s="25"/>
      <c r="BW393" s="25"/>
      <c r="BX393" s="25"/>
      <c r="BY393" s="25"/>
      <c r="BZ393" s="25"/>
    </row>
    <row r="394" spans="1:78" s="12" customFormat="1" ht="18" customHeight="1" x14ac:dyDescent="0.25">
      <c r="A394" s="14" t="s">
        <v>400</v>
      </c>
      <c r="B394" s="1">
        <v>43265</v>
      </c>
      <c r="C394" s="15">
        <v>0.625</v>
      </c>
      <c r="D394" s="2" t="str">
        <f t="shared" si="49"/>
        <v>giovedì</v>
      </c>
      <c r="E394" s="4" t="s">
        <v>523</v>
      </c>
      <c r="F394" s="2" t="s">
        <v>535</v>
      </c>
      <c r="G394" s="2"/>
      <c r="H394" s="2"/>
      <c r="I394" s="2"/>
      <c r="J394" s="2" t="s">
        <v>537</v>
      </c>
      <c r="K394" s="2" t="s">
        <v>533</v>
      </c>
      <c r="L394" s="2"/>
      <c r="M394" s="2"/>
      <c r="N394" s="49">
        <v>64.8</v>
      </c>
      <c r="O394" s="3">
        <v>5.0000000000000001E-3</v>
      </c>
      <c r="P394" s="4">
        <v>46.9</v>
      </c>
      <c r="Q394" s="4">
        <v>0</v>
      </c>
      <c r="R394" s="2">
        <f t="shared" si="50"/>
        <v>46.9</v>
      </c>
      <c r="S394" s="9">
        <f t="shared" si="51"/>
        <v>108.312876673405</v>
      </c>
      <c r="T394" s="8">
        <f t="shared" si="52"/>
        <v>30038.694149324332</v>
      </c>
      <c r="U394">
        <f t="shared" si="48"/>
        <v>0</v>
      </c>
      <c r="V394" s="19">
        <f>IF(T394="","",T394/MAX($T$4:T394)-1)</f>
        <v>-2.221764528724246E-2</v>
      </c>
      <c r="W394">
        <f t="shared" ref="W394:W457" si="55">IF(S394&lt;0,W393+S394,0)</f>
        <v>0</v>
      </c>
      <c r="X394">
        <f t="shared" si="54"/>
        <v>108.312876673405</v>
      </c>
      <c r="Y394">
        <f t="shared" si="53"/>
        <v>0</v>
      </c>
      <c r="Z394" s="26"/>
      <c r="AA394" s="27"/>
      <c r="AB394" s="27"/>
      <c r="AC394" s="27"/>
      <c r="AD394" s="27"/>
      <c r="AE394" s="27"/>
      <c r="AF394" s="28"/>
      <c r="AG394" s="22"/>
      <c r="AH394" s="22"/>
      <c r="AI394" s="22"/>
      <c r="AJ394" s="22"/>
      <c r="AK394" s="22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25"/>
      <c r="BT394" s="25"/>
      <c r="BU394" s="25"/>
      <c r="BV394" s="25"/>
      <c r="BW394" s="25"/>
      <c r="BX394" s="25"/>
      <c r="BY394" s="25"/>
      <c r="BZ394" s="25"/>
    </row>
    <row r="395" spans="1:78" s="12" customFormat="1" ht="18" customHeight="1" x14ac:dyDescent="0.25">
      <c r="A395" s="14" t="s">
        <v>401</v>
      </c>
      <c r="B395" s="1">
        <v>43272</v>
      </c>
      <c r="C395" s="15">
        <v>0.54166666666666663</v>
      </c>
      <c r="D395" s="2" t="str">
        <f t="shared" si="49"/>
        <v>giovedì</v>
      </c>
      <c r="E395" s="4" t="s">
        <v>529</v>
      </c>
      <c r="F395" s="2" t="s">
        <v>535</v>
      </c>
      <c r="G395" s="2"/>
      <c r="H395" s="2"/>
      <c r="I395" s="2"/>
      <c r="J395" s="2" t="s">
        <v>538</v>
      </c>
      <c r="K395" s="2" t="s">
        <v>533</v>
      </c>
      <c r="L395" s="2"/>
      <c r="M395" s="2"/>
      <c r="N395" s="49">
        <v>70</v>
      </c>
      <c r="O395" s="3">
        <v>5.0000000000000001E-3</v>
      </c>
      <c r="P395" s="4">
        <v>53.1</v>
      </c>
      <c r="Q395" s="4">
        <v>0</v>
      </c>
      <c r="R395" s="2">
        <f t="shared" si="50"/>
        <v>53.1</v>
      </c>
      <c r="S395" s="9">
        <f t="shared" si="51"/>
        <v>113.93247566636587</v>
      </c>
      <c r="T395" s="8">
        <f t="shared" si="52"/>
        <v>30152.626624990698</v>
      </c>
      <c r="U395">
        <f t="shared" si="48"/>
        <v>0</v>
      </c>
      <c r="V395" s="19">
        <f>IF(T395="","",T395/MAX($T$4:T395)-1)</f>
        <v>-1.8509056499010468E-2</v>
      </c>
      <c r="W395">
        <f t="shared" si="55"/>
        <v>0</v>
      </c>
      <c r="X395">
        <f t="shared" si="54"/>
        <v>113.93247566636587</v>
      </c>
      <c r="Y395">
        <f t="shared" si="53"/>
        <v>0</v>
      </c>
      <c r="Z395" s="26"/>
      <c r="AA395" s="27"/>
      <c r="AB395" s="27"/>
      <c r="AC395" s="27"/>
      <c r="AD395" s="27"/>
      <c r="AE395" s="27"/>
      <c r="AF395" s="28"/>
      <c r="AG395" s="22"/>
      <c r="AH395" s="22"/>
      <c r="AI395" s="22"/>
      <c r="AJ395" s="22"/>
      <c r="AK395" s="22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25"/>
      <c r="BT395" s="25"/>
      <c r="BU395" s="25"/>
      <c r="BV395" s="25"/>
      <c r="BW395" s="25"/>
      <c r="BX395" s="25"/>
      <c r="BY395" s="25"/>
      <c r="BZ395" s="25"/>
    </row>
    <row r="396" spans="1:78" s="12" customFormat="1" ht="18" customHeight="1" x14ac:dyDescent="0.25">
      <c r="A396" s="14" t="s">
        <v>403</v>
      </c>
      <c r="B396" s="1">
        <v>43272</v>
      </c>
      <c r="C396" s="15">
        <v>0.54166666666666663</v>
      </c>
      <c r="D396" s="2" t="str">
        <f t="shared" si="49"/>
        <v>giovedì</v>
      </c>
      <c r="E396" s="4" t="s">
        <v>529</v>
      </c>
      <c r="F396" s="2" t="s">
        <v>535</v>
      </c>
      <c r="G396" s="2"/>
      <c r="H396" s="2"/>
      <c r="I396" s="2"/>
      <c r="J396" s="2" t="s">
        <v>538</v>
      </c>
      <c r="K396" s="2" t="s">
        <v>533</v>
      </c>
      <c r="L396" s="2"/>
      <c r="M396" s="2"/>
      <c r="N396" s="49">
        <v>70</v>
      </c>
      <c r="O396" s="3">
        <v>5.0000000000000001E-3</v>
      </c>
      <c r="P396" s="4">
        <v>53.1</v>
      </c>
      <c r="Q396" s="4">
        <v>0</v>
      </c>
      <c r="R396" s="2">
        <f t="shared" si="50"/>
        <v>53.1</v>
      </c>
      <c r="S396" s="9">
        <f t="shared" si="51"/>
        <v>114.36460527050045</v>
      </c>
      <c r="T396" s="8">
        <f t="shared" si="52"/>
        <v>30266.991230261199</v>
      </c>
      <c r="U396">
        <f t="shared" si="48"/>
        <v>0</v>
      </c>
      <c r="V396" s="19">
        <f>IF(T396="","",T396/MAX($T$4:T396)-1)</f>
        <v>-1.4786401563303131E-2</v>
      </c>
      <c r="W396">
        <f t="shared" si="55"/>
        <v>0</v>
      </c>
      <c r="X396">
        <f t="shared" si="54"/>
        <v>114.36460527050045</v>
      </c>
      <c r="Y396">
        <f t="shared" si="53"/>
        <v>0</v>
      </c>
      <c r="Z396" s="26"/>
      <c r="AA396" s="27"/>
      <c r="AB396" s="27"/>
      <c r="AC396" s="27"/>
      <c r="AD396" s="27"/>
      <c r="AE396" s="27"/>
      <c r="AF396" s="28"/>
      <c r="AG396" s="22"/>
      <c r="AH396" s="22"/>
      <c r="AI396" s="22"/>
      <c r="AJ396" s="22"/>
      <c r="AK396" s="22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25"/>
      <c r="BT396" s="25"/>
      <c r="BU396" s="25"/>
      <c r="BV396" s="25"/>
      <c r="BW396" s="25"/>
      <c r="BX396" s="25"/>
      <c r="BY396" s="25"/>
      <c r="BZ396" s="25"/>
    </row>
    <row r="397" spans="1:78" s="12" customFormat="1" ht="18" customHeight="1" x14ac:dyDescent="0.25">
      <c r="A397" s="14" t="s">
        <v>404</v>
      </c>
      <c r="B397" s="1">
        <v>43277</v>
      </c>
      <c r="C397" s="15">
        <v>0.29166666666666669</v>
      </c>
      <c r="D397" s="2" t="str">
        <f t="shared" si="49"/>
        <v>martedì</v>
      </c>
      <c r="E397" s="4" t="s">
        <v>529</v>
      </c>
      <c r="F397" s="2" t="s">
        <v>522</v>
      </c>
      <c r="G397" s="2"/>
      <c r="H397" s="2"/>
      <c r="I397" s="2"/>
      <c r="J397" s="2" t="s">
        <v>541</v>
      </c>
      <c r="K397" s="2" t="s">
        <v>521</v>
      </c>
      <c r="L397" s="2"/>
      <c r="M397" s="2"/>
      <c r="N397" s="49">
        <v>80</v>
      </c>
      <c r="O397" s="3">
        <v>0.01</v>
      </c>
      <c r="P397" s="4">
        <v>80</v>
      </c>
      <c r="Q397" s="2">
        <v>0</v>
      </c>
      <c r="R397" s="2">
        <f t="shared" si="50"/>
        <v>80</v>
      </c>
      <c r="S397" s="9">
        <f t="shared" si="51"/>
        <v>302.66991230261198</v>
      </c>
      <c r="T397" s="8">
        <f t="shared" si="52"/>
        <v>30569.661142563811</v>
      </c>
      <c r="U397">
        <f t="shared" si="48"/>
        <v>0</v>
      </c>
      <c r="V397" s="19">
        <f>IF(T397="","",T397/MAX($T$4:T397)-1)</f>
        <v>-4.93426557893617E-3</v>
      </c>
      <c r="W397">
        <f t="shared" si="55"/>
        <v>0</v>
      </c>
      <c r="X397">
        <f t="shared" si="54"/>
        <v>302.66991230261198</v>
      </c>
      <c r="Y397">
        <f t="shared" si="53"/>
        <v>0</v>
      </c>
      <c r="Z397" s="26"/>
      <c r="AA397" s="27"/>
      <c r="AB397" s="27"/>
      <c r="AC397" s="27"/>
      <c r="AD397" s="27"/>
      <c r="AE397" s="27"/>
      <c r="AF397" s="28"/>
      <c r="AG397" s="22"/>
      <c r="AH397" s="22"/>
      <c r="AI397" s="22"/>
      <c r="AJ397" s="22"/>
      <c r="AK397" s="22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25"/>
      <c r="BT397" s="25"/>
      <c r="BU397" s="25"/>
      <c r="BV397" s="25"/>
      <c r="BW397" s="25"/>
      <c r="BX397" s="25"/>
      <c r="BY397" s="25"/>
      <c r="BZ397" s="25"/>
    </row>
    <row r="398" spans="1:78" s="12" customFormat="1" ht="18" customHeight="1" x14ac:dyDescent="0.25">
      <c r="A398" s="14" t="s">
        <v>405</v>
      </c>
      <c r="B398" s="1">
        <v>43280</v>
      </c>
      <c r="C398" s="15">
        <v>0.125</v>
      </c>
      <c r="D398" s="2" t="str">
        <f t="shared" si="49"/>
        <v>venerdì</v>
      </c>
      <c r="E398" s="4" t="s">
        <v>523</v>
      </c>
      <c r="F398" s="2" t="s">
        <v>522</v>
      </c>
      <c r="G398" s="2"/>
      <c r="H398" s="2"/>
      <c r="I398" s="2"/>
      <c r="J398" s="2" t="s">
        <v>520</v>
      </c>
      <c r="K398" s="2" t="s">
        <v>521</v>
      </c>
      <c r="L398" s="2"/>
      <c r="M398" s="2"/>
      <c r="N398" s="49">
        <v>69</v>
      </c>
      <c r="O398" s="3">
        <v>0.01</v>
      </c>
      <c r="P398" s="4">
        <v>-69</v>
      </c>
      <c r="Q398" s="2">
        <v>0</v>
      </c>
      <c r="R398" s="2">
        <f t="shared" si="50"/>
        <v>-69</v>
      </c>
      <c r="S398" s="9">
        <f t="shared" si="51"/>
        <v>-305.69661142563814</v>
      </c>
      <c r="T398" s="8">
        <f t="shared" si="52"/>
        <v>30263.964531138172</v>
      </c>
      <c r="U398">
        <f t="shared" ref="U398:U461" si="56">IF(R398&lt;0,U397+R398,0)</f>
        <v>-69</v>
      </c>
      <c r="V398" s="19">
        <f>IF(T398="","",T398/MAX($T$4:T398)-1)</f>
        <v>-1.4884922923146915E-2</v>
      </c>
      <c r="W398">
        <f t="shared" si="55"/>
        <v>-305.69661142563814</v>
      </c>
      <c r="X398">
        <f t="shared" si="54"/>
        <v>0</v>
      </c>
      <c r="Y398">
        <f t="shared" si="53"/>
        <v>-305.69661142563814</v>
      </c>
      <c r="Z398" s="26"/>
      <c r="AA398" s="27"/>
      <c r="AB398" s="27"/>
      <c r="AC398" s="27"/>
      <c r="AD398" s="27"/>
      <c r="AE398" s="27"/>
      <c r="AF398" s="28"/>
      <c r="AG398" s="22"/>
      <c r="AH398" s="22"/>
      <c r="AI398" s="22"/>
      <c r="AJ398" s="22"/>
      <c r="AK398" s="22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25"/>
      <c r="BT398" s="25"/>
      <c r="BU398" s="25"/>
      <c r="BV398" s="25"/>
      <c r="BW398" s="25"/>
      <c r="BX398" s="25"/>
      <c r="BY398" s="25"/>
      <c r="BZ398" s="25"/>
    </row>
    <row r="399" spans="1:78" s="12" customFormat="1" ht="18" customHeight="1" x14ac:dyDescent="0.25">
      <c r="A399" s="14" t="s">
        <v>406</v>
      </c>
      <c r="B399" s="1">
        <v>43283</v>
      </c>
      <c r="C399" s="15">
        <v>0.58333333333333337</v>
      </c>
      <c r="D399" s="2" t="str">
        <f t="shared" si="49"/>
        <v>lunedì</v>
      </c>
      <c r="E399" s="4" t="s">
        <v>529</v>
      </c>
      <c r="F399" s="2" t="s">
        <v>531</v>
      </c>
      <c r="G399" s="2"/>
      <c r="H399" s="2"/>
      <c r="I399" s="2"/>
      <c r="J399" s="2" t="s">
        <v>539</v>
      </c>
      <c r="K399" s="2" t="s">
        <v>536</v>
      </c>
      <c r="L399" s="2"/>
      <c r="M399" s="2"/>
      <c r="N399" s="49">
        <v>15.6</v>
      </c>
      <c r="O399" s="3">
        <v>5.0000000000000001E-3</v>
      </c>
      <c r="P399" s="4">
        <v>-15.6</v>
      </c>
      <c r="Q399" s="4">
        <v>-15.6</v>
      </c>
      <c r="R399" s="2">
        <f t="shared" si="50"/>
        <v>-31.2</v>
      </c>
      <c r="S399" s="9">
        <f t="shared" si="51"/>
        <v>-302.63964531138174</v>
      </c>
      <c r="T399" s="8">
        <f t="shared" si="52"/>
        <v>29961.324885826791</v>
      </c>
      <c r="U399">
        <f t="shared" si="56"/>
        <v>-100.2</v>
      </c>
      <c r="V399" s="19">
        <f>IF(T399="","",T399/MAX($T$4:T399)-1)</f>
        <v>-2.4736073693915395E-2</v>
      </c>
      <c r="W399">
        <f t="shared" si="55"/>
        <v>-608.33625673701988</v>
      </c>
      <c r="X399">
        <f t="shared" si="54"/>
        <v>0</v>
      </c>
      <c r="Y399">
        <f t="shared" si="53"/>
        <v>-302.63964531138174</v>
      </c>
      <c r="Z399" s="26"/>
      <c r="AA399" s="27"/>
      <c r="AB399" s="27"/>
      <c r="AC399" s="27"/>
      <c r="AD399" s="27"/>
      <c r="AE399" s="27"/>
      <c r="AF399" s="28"/>
      <c r="AG399" s="22"/>
      <c r="AH399" s="22"/>
      <c r="AI399" s="22"/>
      <c r="AJ399" s="22"/>
      <c r="AK399" s="22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25"/>
      <c r="BT399" s="25"/>
      <c r="BU399" s="25"/>
      <c r="BV399" s="25"/>
      <c r="BW399" s="25"/>
      <c r="BX399" s="25"/>
      <c r="BY399" s="25"/>
      <c r="BZ399" s="25"/>
    </row>
    <row r="400" spans="1:78" s="12" customFormat="1" ht="18" customHeight="1" x14ac:dyDescent="0.25">
      <c r="A400" s="14" t="s">
        <v>407</v>
      </c>
      <c r="B400" s="1">
        <v>43290</v>
      </c>
      <c r="C400" s="15">
        <v>0.625</v>
      </c>
      <c r="D400" s="2" t="str">
        <f t="shared" si="49"/>
        <v>lunedì</v>
      </c>
      <c r="E400" s="4" t="s">
        <v>529</v>
      </c>
      <c r="F400" s="2" t="s">
        <v>522</v>
      </c>
      <c r="G400" s="2"/>
      <c r="H400" s="2"/>
      <c r="I400" s="2"/>
      <c r="J400" s="2" t="s">
        <v>541</v>
      </c>
      <c r="K400" s="2" t="s">
        <v>521</v>
      </c>
      <c r="L400" s="2"/>
      <c r="M400" s="2"/>
      <c r="N400" s="49">
        <v>75</v>
      </c>
      <c r="O400" s="3">
        <v>0.01</v>
      </c>
      <c r="P400" s="4">
        <v>75</v>
      </c>
      <c r="Q400" s="2">
        <v>0</v>
      </c>
      <c r="R400" s="2">
        <f t="shared" si="50"/>
        <v>75</v>
      </c>
      <c r="S400" s="9">
        <f t="shared" si="51"/>
        <v>299.61324885826792</v>
      </c>
      <c r="T400" s="8">
        <f t="shared" si="52"/>
        <v>30260.938134685057</v>
      </c>
      <c r="U400">
        <f t="shared" si="56"/>
        <v>0</v>
      </c>
      <c r="V400" s="19">
        <f>IF(T400="","",T400/MAX($T$4:T400)-1)</f>
        <v>-1.4983434430854592E-2</v>
      </c>
      <c r="W400">
        <f t="shared" si="55"/>
        <v>0</v>
      </c>
      <c r="X400">
        <f t="shared" si="54"/>
        <v>299.61324885826792</v>
      </c>
      <c r="Y400">
        <f t="shared" si="53"/>
        <v>0</v>
      </c>
      <c r="Z400" s="26"/>
      <c r="AA400" s="27"/>
      <c r="AB400" s="27"/>
      <c r="AC400" s="27"/>
      <c r="AD400" s="27"/>
      <c r="AE400" s="27"/>
      <c r="AF400" s="28"/>
      <c r="AG400" s="22"/>
      <c r="AH400" s="22"/>
      <c r="AI400" s="22"/>
      <c r="AJ400" s="22"/>
      <c r="AK400" s="22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25"/>
      <c r="BT400" s="25"/>
      <c r="BU400" s="25"/>
      <c r="BV400" s="25"/>
      <c r="BW400" s="25"/>
      <c r="BX400" s="25"/>
      <c r="BY400" s="25"/>
      <c r="BZ400" s="25"/>
    </row>
    <row r="401" spans="1:78" s="12" customFormat="1" ht="18" customHeight="1" x14ac:dyDescent="0.25">
      <c r="A401" s="14" t="s">
        <v>408</v>
      </c>
      <c r="B401" s="1">
        <v>43315</v>
      </c>
      <c r="C401" s="15">
        <v>0.45833333333333331</v>
      </c>
      <c r="D401" s="2" t="str">
        <f t="shared" si="49"/>
        <v>venerdì</v>
      </c>
      <c r="E401" s="4" t="s">
        <v>523</v>
      </c>
      <c r="F401" s="2" t="s">
        <v>522</v>
      </c>
      <c r="G401" s="2"/>
      <c r="H401" s="2"/>
      <c r="I401" s="2"/>
      <c r="J401" s="2" t="s">
        <v>541</v>
      </c>
      <c r="K401" s="2" t="s">
        <v>521</v>
      </c>
      <c r="L401" s="2"/>
      <c r="M401" s="2"/>
      <c r="N401" s="49">
        <v>58</v>
      </c>
      <c r="O401" s="3">
        <v>0.01</v>
      </c>
      <c r="P401" s="4">
        <v>-58</v>
      </c>
      <c r="Q401" s="2">
        <v>0</v>
      </c>
      <c r="R401" s="2">
        <f t="shared" si="50"/>
        <v>-58</v>
      </c>
      <c r="S401" s="9">
        <f t="shared" si="51"/>
        <v>-302.60938134685057</v>
      </c>
      <c r="T401" s="8">
        <f t="shared" si="52"/>
        <v>29958.328753338206</v>
      </c>
      <c r="U401">
        <f t="shared" si="56"/>
        <v>-58</v>
      </c>
      <c r="V401" s="19">
        <f>IF(T401="","",T401/MAX($T$4:T401)-1)</f>
        <v>-2.4833600086546115E-2</v>
      </c>
      <c r="W401">
        <f t="shared" si="55"/>
        <v>-302.60938134685057</v>
      </c>
      <c r="X401">
        <f t="shared" si="54"/>
        <v>0</v>
      </c>
      <c r="Y401">
        <f t="shared" si="53"/>
        <v>-302.60938134685057</v>
      </c>
      <c r="Z401" s="26"/>
      <c r="AA401" s="27"/>
      <c r="AB401" s="27"/>
      <c r="AC401" s="27"/>
      <c r="AD401" s="27"/>
      <c r="AE401" s="27"/>
      <c r="AF401" s="28"/>
      <c r="AG401" s="22"/>
      <c r="AH401" s="22"/>
      <c r="AI401" s="22"/>
      <c r="AJ401" s="22"/>
      <c r="AK401" s="22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25"/>
      <c r="BT401" s="25"/>
      <c r="BU401" s="25"/>
      <c r="BV401" s="25"/>
      <c r="BW401" s="25"/>
      <c r="BX401" s="25"/>
      <c r="BY401" s="25"/>
      <c r="BZ401" s="25"/>
    </row>
    <row r="402" spans="1:78" s="12" customFormat="1" ht="18" customHeight="1" x14ac:dyDescent="0.25">
      <c r="A402" s="14" t="s">
        <v>409</v>
      </c>
      <c r="B402" s="1">
        <v>43322</v>
      </c>
      <c r="C402" s="15">
        <v>0.625</v>
      </c>
      <c r="D402" s="2" t="str">
        <f t="shared" si="49"/>
        <v>venerdì</v>
      </c>
      <c r="E402" s="4" t="s">
        <v>523</v>
      </c>
      <c r="F402" s="2" t="s">
        <v>522</v>
      </c>
      <c r="G402" s="2"/>
      <c r="H402" s="2"/>
      <c r="I402" s="2"/>
      <c r="J402" s="2" t="s">
        <v>520</v>
      </c>
      <c r="K402" s="2" t="s">
        <v>521</v>
      </c>
      <c r="L402" s="2"/>
      <c r="M402" s="2"/>
      <c r="N402" s="49">
        <v>100</v>
      </c>
      <c r="O402" s="3">
        <v>0.01</v>
      </c>
      <c r="P402" s="4">
        <v>-100</v>
      </c>
      <c r="Q402" s="2">
        <v>0</v>
      </c>
      <c r="R402" s="2">
        <f t="shared" si="50"/>
        <v>-100</v>
      </c>
      <c r="S402" s="9">
        <f t="shared" si="51"/>
        <v>-299.58328753338208</v>
      </c>
      <c r="T402" s="8">
        <f t="shared" si="52"/>
        <v>29658.745465804823</v>
      </c>
      <c r="U402">
        <f t="shared" si="56"/>
        <v>-158</v>
      </c>
      <c r="V402" s="19">
        <f>IF(T402="","",T402/MAX($T$4:T402)-1)</f>
        <v>-3.4585264085680634E-2</v>
      </c>
      <c r="W402">
        <f t="shared" si="55"/>
        <v>-602.19266888023265</v>
      </c>
      <c r="X402">
        <f t="shared" si="54"/>
        <v>0</v>
      </c>
      <c r="Y402">
        <f t="shared" si="53"/>
        <v>-299.58328753338208</v>
      </c>
      <c r="Z402" s="26"/>
      <c r="AA402" s="27"/>
      <c r="AB402" s="27"/>
      <c r="AC402" s="27"/>
      <c r="AD402" s="27"/>
      <c r="AE402" s="27"/>
      <c r="AF402" s="28"/>
      <c r="AG402" s="22"/>
      <c r="AH402" s="22"/>
      <c r="AI402" s="22"/>
      <c r="AJ402" s="22"/>
      <c r="AK402" s="22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25"/>
      <c r="BT402" s="25"/>
      <c r="BU402" s="25"/>
      <c r="BV402" s="25"/>
      <c r="BW402" s="25"/>
      <c r="BX402" s="25"/>
      <c r="BY402" s="25"/>
      <c r="BZ402" s="25"/>
    </row>
    <row r="403" spans="1:78" s="12" customFormat="1" ht="18" customHeight="1" x14ac:dyDescent="0.25">
      <c r="A403" s="14" t="s">
        <v>410</v>
      </c>
      <c r="B403" s="1">
        <v>43327</v>
      </c>
      <c r="C403" s="15">
        <v>0.29166666666666669</v>
      </c>
      <c r="D403" s="2" t="str">
        <f t="shared" si="49"/>
        <v>mercoledì</v>
      </c>
      <c r="E403" s="4" t="s">
        <v>523</v>
      </c>
      <c r="F403" s="2" t="s">
        <v>522</v>
      </c>
      <c r="G403" s="2"/>
      <c r="H403" s="2"/>
      <c r="I403" s="2"/>
      <c r="J403" s="2" t="s">
        <v>520</v>
      </c>
      <c r="K403" s="2" t="s">
        <v>521</v>
      </c>
      <c r="L403" s="2"/>
      <c r="M403" s="2"/>
      <c r="N403" s="49">
        <v>60</v>
      </c>
      <c r="O403" s="3">
        <v>0.01</v>
      </c>
      <c r="P403" s="4">
        <v>60</v>
      </c>
      <c r="Q403" s="4">
        <v>0</v>
      </c>
      <c r="R403" s="2">
        <f t="shared" si="50"/>
        <v>60</v>
      </c>
      <c r="S403" s="9">
        <f t="shared" si="51"/>
        <v>296.58745465804822</v>
      </c>
      <c r="T403" s="8">
        <f t="shared" si="52"/>
        <v>29955.332920462872</v>
      </c>
      <c r="U403">
        <f t="shared" si="56"/>
        <v>0</v>
      </c>
      <c r="V403" s="19">
        <f>IF(T403="","",T403/MAX($T$4:T403)-1)</f>
        <v>-2.4931116726537472E-2</v>
      </c>
      <c r="W403">
        <f t="shared" si="55"/>
        <v>0</v>
      </c>
      <c r="X403">
        <f t="shared" si="54"/>
        <v>296.58745465804822</v>
      </c>
      <c r="Y403">
        <f t="shared" si="53"/>
        <v>0</v>
      </c>
      <c r="Z403" s="26"/>
      <c r="AA403" s="27"/>
      <c r="AB403" s="27"/>
      <c r="AC403" s="27"/>
      <c r="AD403" s="27"/>
      <c r="AE403" s="27"/>
      <c r="AF403" s="28"/>
      <c r="AG403" s="22"/>
      <c r="AH403" s="22"/>
      <c r="AI403" s="22"/>
      <c r="AJ403" s="22"/>
      <c r="AK403" s="22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25"/>
      <c r="BT403" s="25"/>
      <c r="BU403" s="25"/>
      <c r="BV403" s="25"/>
      <c r="BW403" s="25"/>
      <c r="BX403" s="25"/>
      <c r="BY403" s="25"/>
      <c r="BZ403" s="25"/>
    </row>
    <row r="404" spans="1:78" s="12" customFormat="1" ht="18" customHeight="1" x14ac:dyDescent="0.25">
      <c r="A404" s="14" t="s">
        <v>411</v>
      </c>
      <c r="B404" s="1">
        <v>43327</v>
      </c>
      <c r="C404" s="15">
        <v>0.625</v>
      </c>
      <c r="D404" s="2" t="str">
        <f t="shared" si="49"/>
        <v>mercoledì</v>
      </c>
      <c r="E404" s="4" t="s">
        <v>523</v>
      </c>
      <c r="F404" s="2" t="s">
        <v>522</v>
      </c>
      <c r="G404" s="2"/>
      <c r="H404" s="2"/>
      <c r="I404" s="2"/>
      <c r="J404" s="2" t="s">
        <v>541</v>
      </c>
      <c r="K404" s="2" t="s">
        <v>521</v>
      </c>
      <c r="L404" s="2"/>
      <c r="M404" s="2"/>
      <c r="N404" s="49">
        <v>76</v>
      </c>
      <c r="O404" s="3">
        <v>0.01</v>
      </c>
      <c r="P404" s="4">
        <v>76</v>
      </c>
      <c r="Q404" s="2">
        <v>0</v>
      </c>
      <c r="R404" s="2">
        <f t="shared" si="50"/>
        <v>76</v>
      </c>
      <c r="S404" s="9">
        <f t="shared" si="51"/>
        <v>299.55332920462871</v>
      </c>
      <c r="T404" s="8">
        <f t="shared" si="52"/>
        <v>30254.886249667499</v>
      </c>
      <c r="U404">
        <f t="shared" si="56"/>
        <v>0</v>
      </c>
      <c r="V404" s="19">
        <f>IF(T404="","",T404/MAX($T$4:T404)-1)</f>
        <v>-1.5180427893802806E-2</v>
      </c>
      <c r="W404">
        <f t="shared" si="55"/>
        <v>0</v>
      </c>
      <c r="X404"/>
      <c r="Y404">
        <f t="shared" si="53"/>
        <v>0</v>
      </c>
      <c r="Z404" s="26"/>
      <c r="AA404" s="27"/>
      <c r="AB404" s="27"/>
      <c r="AC404" s="27"/>
      <c r="AD404" s="27"/>
      <c r="AE404" s="27"/>
      <c r="AF404" s="28"/>
      <c r="AG404" s="22"/>
      <c r="AH404" s="22"/>
      <c r="AI404" s="22"/>
      <c r="AJ404" s="22"/>
      <c r="AK404" s="22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25"/>
      <c r="BT404" s="25"/>
      <c r="BU404" s="25"/>
      <c r="BV404" s="25"/>
      <c r="BW404" s="25"/>
      <c r="BX404" s="25"/>
      <c r="BY404" s="25"/>
      <c r="BZ404" s="25"/>
    </row>
    <row r="405" spans="1:78" s="12" customFormat="1" ht="18" customHeight="1" x14ac:dyDescent="0.25">
      <c r="A405" s="14" t="s">
        <v>412</v>
      </c>
      <c r="B405" s="1">
        <v>43347</v>
      </c>
      <c r="C405" s="15">
        <v>0.625</v>
      </c>
      <c r="D405" s="2" t="str">
        <f t="shared" si="49"/>
        <v>martedì</v>
      </c>
      <c r="E405" s="4" t="s">
        <v>523</v>
      </c>
      <c r="F405" s="2" t="s">
        <v>522</v>
      </c>
      <c r="G405" s="2"/>
      <c r="H405" s="2"/>
      <c r="I405" s="2"/>
      <c r="J405" s="2" t="s">
        <v>541</v>
      </c>
      <c r="K405" s="2" t="s">
        <v>521</v>
      </c>
      <c r="L405" s="2"/>
      <c r="M405" s="2"/>
      <c r="N405" s="49">
        <v>80</v>
      </c>
      <c r="O405" s="3">
        <v>0.01</v>
      </c>
      <c r="P405" s="4">
        <v>80</v>
      </c>
      <c r="Q405" s="4">
        <v>0</v>
      </c>
      <c r="R405" s="2">
        <f t="shared" si="50"/>
        <v>80</v>
      </c>
      <c r="S405" s="9">
        <f t="shared" si="51"/>
        <v>302.54886249667499</v>
      </c>
      <c r="T405" s="8">
        <f t="shared" si="52"/>
        <v>30557.435112164174</v>
      </c>
      <c r="U405">
        <f t="shared" si="56"/>
        <v>0</v>
      </c>
      <c r="V405" s="19">
        <f>IF(T405="","",T405/MAX($T$4:T405)-1)</f>
        <v>-5.332232172740925E-3</v>
      </c>
      <c r="W405">
        <f t="shared" si="55"/>
        <v>0</v>
      </c>
      <c r="X405"/>
      <c r="Y405">
        <f t="shared" si="53"/>
        <v>0</v>
      </c>
      <c r="Z405" s="26"/>
      <c r="AA405" s="27"/>
      <c r="AB405" s="27"/>
      <c r="AC405" s="27"/>
      <c r="AD405" s="27"/>
      <c r="AE405" s="27"/>
      <c r="AF405" s="28"/>
      <c r="AG405" s="22"/>
      <c r="AH405" s="22"/>
      <c r="AI405" s="22"/>
      <c r="AJ405" s="22"/>
      <c r="AK405" s="22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25"/>
      <c r="BT405" s="25"/>
      <c r="BU405" s="25"/>
      <c r="BV405" s="25"/>
      <c r="BW405" s="25"/>
      <c r="BX405" s="25"/>
      <c r="BY405" s="25"/>
      <c r="BZ405" s="25"/>
    </row>
    <row r="406" spans="1:78" s="12" customFormat="1" ht="18" customHeight="1" x14ac:dyDescent="0.25">
      <c r="A406" s="14" t="s">
        <v>413</v>
      </c>
      <c r="B406" s="1">
        <v>43349</v>
      </c>
      <c r="C406" s="15">
        <v>0.45833333333333331</v>
      </c>
      <c r="D406" s="2" t="str">
        <f t="shared" si="49"/>
        <v>giovedì</v>
      </c>
      <c r="E406" s="4" t="s">
        <v>529</v>
      </c>
      <c r="F406" s="2" t="s">
        <v>534</v>
      </c>
      <c r="G406" s="2"/>
      <c r="H406" s="2"/>
      <c r="I406" s="2"/>
      <c r="J406" s="2" t="s">
        <v>542</v>
      </c>
      <c r="K406" s="2" t="s">
        <v>533</v>
      </c>
      <c r="L406" s="2"/>
      <c r="M406" s="2"/>
      <c r="N406" s="49">
        <v>6.6</v>
      </c>
      <c r="O406" s="3">
        <v>0.01</v>
      </c>
      <c r="P406" s="4">
        <v>8.4</v>
      </c>
      <c r="Q406" s="4">
        <v>0</v>
      </c>
      <c r="R406" s="2">
        <f t="shared" si="50"/>
        <v>8.4</v>
      </c>
      <c r="S406" s="9">
        <f t="shared" si="51"/>
        <v>388.91281051845317</v>
      </c>
      <c r="T406" s="8">
        <f t="shared" si="52"/>
        <v>30946.347922682628</v>
      </c>
      <c r="U406">
        <f t="shared" si="56"/>
        <v>0</v>
      </c>
      <c r="V406" s="19">
        <f>IF(T406="","",T406/MAX($T$4:T406)-1)</f>
        <v>0</v>
      </c>
      <c r="W406">
        <f t="shared" si="55"/>
        <v>0</v>
      </c>
      <c r="X406"/>
      <c r="Y406">
        <f t="shared" si="53"/>
        <v>0</v>
      </c>
      <c r="Z406" s="26"/>
      <c r="AA406" s="27"/>
      <c r="AB406" s="27"/>
      <c r="AC406" s="27"/>
      <c r="AD406" s="27"/>
      <c r="AE406" s="27"/>
      <c r="AF406" s="28"/>
      <c r="AG406" s="22"/>
      <c r="AH406" s="22"/>
      <c r="AI406" s="22"/>
      <c r="AJ406" s="22"/>
      <c r="AK406" s="22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25"/>
      <c r="BT406" s="25"/>
      <c r="BU406" s="25"/>
      <c r="BV406" s="25"/>
      <c r="BW406" s="25"/>
      <c r="BX406" s="25"/>
      <c r="BY406" s="25"/>
      <c r="BZ406" s="25"/>
    </row>
    <row r="407" spans="1:78" s="12" customFormat="1" ht="18" customHeight="1" x14ac:dyDescent="0.25">
      <c r="A407" s="14" t="s">
        <v>414</v>
      </c>
      <c r="B407" s="1">
        <v>43355</v>
      </c>
      <c r="C407" s="15">
        <v>0.29166666666666669</v>
      </c>
      <c r="D407" s="2" t="str">
        <f t="shared" si="49"/>
        <v>mercoledì</v>
      </c>
      <c r="E407" s="4" t="s">
        <v>523</v>
      </c>
      <c r="F407" s="2" t="s">
        <v>522</v>
      </c>
      <c r="G407" s="2"/>
      <c r="H407" s="2"/>
      <c r="I407" s="2"/>
      <c r="J407" s="2" t="s">
        <v>520</v>
      </c>
      <c r="K407" s="2" t="s">
        <v>521</v>
      </c>
      <c r="L407" s="2"/>
      <c r="M407" s="2"/>
      <c r="N407" s="49">
        <v>53</v>
      </c>
      <c r="O407" s="3">
        <v>0.01</v>
      </c>
      <c r="P407" s="4">
        <v>53</v>
      </c>
      <c r="Q407" s="4">
        <v>0</v>
      </c>
      <c r="R407" s="2">
        <f t="shared" si="50"/>
        <v>53</v>
      </c>
      <c r="S407" s="9">
        <f t="shared" si="51"/>
        <v>309.46347922682628</v>
      </c>
      <c r="T407" s="8">
        <f t="shared" si="52"/>
        <v>31255.811401909454</v>
      </c>
      <c r="U407">
        <f t="shared" si="56"/>
        <v>0</v>
      </c>
      <c r="V407" s="19">
        <f>IF(T407="","",T407/MAX($T$4:T407)-1)</f>
        <v>0</v>
      </c>
      <c r="W407">
        <f t="shared" si="55"/>
        <v>0</v>
      </c>
      <c r="X407"/>
      <c r="Y407">
        <f t="shared" si="53"/>
        <v>0</v>
      </c>
      <c r="Z407" s="26"/>
      <c r="AA407" s="27"/>
      <c r="AB407" s="27"/>
      <c r="AC407" s="27"/>
      <c r="AD407" s="27"/>
      <c r="AE407" s="27"/>
      <c r="AF407" s="28"/>
      <c r="AG407" s="22"/>
      <c r="AH407" s="22"/>
      <c r="AI407" s="22"/>
      <c r="AJ407" s="22"/>
      <c r="AK407" s="22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25"/>
      <c r="BT407" s="25"/>
      <c r="BU407" s="25"/>
      <c r="BV407" s="25"/>
      <c r="BW407" s="25"/>
      <c r="BX407" s="25"/>
      <c r="BY407" s="25"/>
      <c r="BZ407" s="25"/>
    </row>
    <row r="408" spans="1:78" s="12" customFormat="1" ht="18" customHeight="1" x14ac:dyDescent="0.25">
      <c r="A408" s="14" t="s">
        <v>415</v>
      </c>
      <c r="B408" s="1">
        <v>43355</v>
      </c>
      <c r="C408" s="15">
        <v>0.79166666666666663</v>
      </c>
      <c r="D408" s="2" t="str">
        <f t="shared" si="49"/>
        <v>mercoledì</v>
      </c>
      <c r="E408" s="4" t="s">
        <v>529</v>
      </c>
      <c r="F408" s="2" t="s">
        <v>531</v>
      </c>
      <c r="G408" s="2"/>
      <c r="H408" s="2"/>
      <c r="I408" s="2"/>
      <c r="J408" s="2" t="s">
        <v>542</v>
      </c>
      <c r="K408" s="2" t="s">
        <v>533</v>
      </c>
      <c r="L408" s="2"/>
      <c r="M408" s="2"/>
      <c r="N408" s="49">
        <v>4.6900000000000004</v>
      </c>
      <c r="O408" s="3">
        <v>5.0000000000000001E-3</v>
      </c>
      <c r="P408" s="4">
        <v>-4.6900000000000004</v>
      </c>
      <c r="Q408" s="4">
        <v>-4.6900000000000004</v>
      </c>
      <c r="R408" s="2">
        <f t="shared" si="50"/>
        <v>-9.3800000000000008</v>
      </c>
      <c r="S408" s="9">
        <f t="shared" si="51"/>
        <v>-312.55811401909455</v>
      </c>
      <c r="T408" s="8">
        <f t="shared" si="52"/>
        <v>30943.253287890358</v>
      </c>
      <c r="U408">
        <f t="shared" si="56"/>
        <v>-9.3800000000000008</v>
      </c>
      <c r="V408" s="19">
        <f>IF(T408="","",T408/MAX($T$4:T408)-1)</f>
        <v>-1.0000000000000009E-2</v>
      </c>
      <c r="W408">
        <f t="shared" si="55"/>
        <v>-312.55811401909455</v>
      </c>
      <c r="X408"/>
      <c r="Y408">
        <f t="shared" si="53"/>
        <v>-312.55811401909455</v>
      </c>
      <c r="Z408" s="26"/>
      <c r="AA408" s="27"/>
      <c r="AB408" s="27"/>
      <c r="AC408" s="27"/>
      <c r="AD408" s="27"/>
      <c r="AE408" s="27"/>
      <c r="AF408" s="28"/>
      <c r="AG408" s="22"/>
      <c r="AH408" s="22"/>
      <c r="AI408" s="22"/>
      <c r="AJ408" s="22"/>
      <c r="AK408" s="22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25"/>
      <c r="BT408" s="25"/>
      <c r="BU408" s="25"/>
      <c r="BV408" s="25"/>
      <c r="BW408" s="25"/>
      <c r="BX408" s="25"/>
      <c r="BY408" s="25"/>
      <c r="BZ408" s="25"/>
    </row>
    <row r="409" spans="1:78" s="12" customFormat="1" ht="18" customHeight="1" x14ac:dyDescent="0.25">
      <c r="A409" s="14" t="s">
        <v>416</v>
      </c>
      <c r="B409" s="1">
        <v>43357</v>
      </c>
      <c r="C409" s="15">
        <v>0.70833333333333337</v>
      </c>
      <c r="D409" s="2" t="str">
        <f t="shared" si="49"/>
        <v>venerdì</v>
      </c>
      <c r="E409" s="4" t="s">
        <v>523</v>
      </c>
      <c r="F409" s="2" t="s">
        <v>535</v>
      </c>
      <c r="G409" s="2"/>
      <c r="H409" s="2"/>
      <c r="I409" s="2"/>
      <c r="J409" s="2" t="s">
        <v>542</v>
      </c>
      <c r="K409" s="2" t="s">
        <v>533</v>
      </c>
      <c r="L409" s="2"/>
      <c r="M409" s="2"/>
      <c r="N409" s="49">
        <v>6.63</v>
      </c>
      <c r="O409" s="3">
        <v>5.0000000000000001E-3</v>
      </c>
      <c r="P409" s="4">
        <v>3.7</v>
      </c>
      <c r="Q409" s="4">
        <v>8.4</v>
      </c>
      <c r="R409" s="2">
        <f t="shared" si="50"/>
        <v>12.100000000000001</v>
      </c>
      <c r="S409" s="9">
        <f t="shared" si="51"/>
        <v>282.36302019869788</v>
      </c>
      <c r="T409" s="8">
        <f t="shared" si="52"/>
        <v>31225.616308089055</v>
      </c>
      <c r="U409">
        <f t="shared" si="56"/>
        <v>0</v>
      </c>
      <c r="V409" s="19">
        <f>IF(T409="","",T409/MAX($T$4:T409)-1)</f>
        <v>-9.6606334841631281E-4</v>
      </c>
      <c r="W409">
        <f t="shared" si="55"/>
        <v>0</v>
      </c>
      <c r="X409"/>
      <c r="Y409">
        <f t="shared" si="53"/>
        <v>0</v>
      </c>
      <c r="Z409" s="26"/>
      <c r="AA409" s="27"/>
      <c r="AB409" s="27"/>
      <c r="AC409" s="27"/>
      <c r="AD409" s="27"/>
      <c r="AE409" s="27"/>
      <c r="AF409" s="28"/>
      <c r="AG409" s="22"/>
      <c r="AH409" s="22"/>
      <c r="AI409" s="22"/>
      <c r="AJ409" s="22"/>
      <c r="AK409" s="22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25"/>
      <c r="BT409" s="25"/>
      <c r="BU409" s="25"/>
      <c r="BV409" s="25"/>
      <c r="BW409" s="25"/>
      <c r="BX409" s="25"/>
      <c r="BY409" s="25"/>
      <c r="BZ409" s="25"/>
    </row>
    <row r="410" spans="1:78" s="12" customFormat="1" ht="18" customHeight="1" x14ac:dyDescent="0.25">
      <c r="A410" s="14" t="s">
        <v>417</v>
      </c>
      <c r="B410" s="1">
        <v>43370</v>
      </c>
      <c r="C410" s="15">
        <v>0.45833333333333331</v>
      </c>
      <c r="D410" s="2" t="str">
        <f t="shared" si="49"/>
        <v>giovedì</v>
      </c>
      <c r="E410" s="4" t="s">
        <v>529</v>
      </c>
      <c r="F410" s="2" t="s">
        <v>534</v>
      </c>
      <c r="G410" s="4"/>
      <c r="H410" s="2"/>
      <c r="I410" s="2"/>
      <c r="J410" s="4" t="s">
        <v>539</v>
      </c>
      <c r="K410" s="2" t="s">
        <v>521</v>
      </c>
      <c r="L410" s="2"/>
      <c r="M410" s="2"/>
      <c r="N410" s="49">
        <v>67.5</v>
      </c>
      <c r="O410" s="3">
        <v>0.01</v>
      </c>
      <c r="P410" s="4">
        <v>-67.5</v>
      </c>
      <c r="Q410" s="4">
        <v>0</v>
      </c>
      <c r="R410" s="2">
        <f t="shared" si="50"/>
        <v>-67.5</v>
      </c>
      <c r="S410" s="9">
        <f t="shared" si="51"/>
        <v>-312.25616308089047</v>
      </c>
      <c r="T410" s="8">
        <f t="shared" si="52"/>
        <v>30913.360145008162</v>
      </c>
      <c r="U410">
        <f t="shared" si="56"/>
        <v>-67.5</v>
      </c>
      <c r="V410" s="19">
        <f>IF(T410="","",T410/MAX($T$4:T410)-1)</f>
        <v>-1.0956402714932256E-2</v>
      </c>
      <c r="W410">
        <f t="shared" si="55"/>
        <v>-312.25616308089047</v>
      </c>
      <c r="X410"/>
      <c r="Y410">
        <f t="shared" si="53"/>
        <v>-312.25616308089047</v>
      </c>
      <c r="Z410" s="26"/>
      <c r="AA410" s="27"/>
      <c r="AB410" s="27"/>
      <c r="AC410" s="27"/>
      <c r="AD410" s="27"/>
      <c r="AE410" s="27"/>
      <c r="AF410" s="28"/>
      <c r="AG410" s="22"/>
      <c r="AH410" s="22"/>
      <c r="AI410" s="22"/>
      <c r="AJ410" s="22"/>
      <c r="AK410" s="22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25"/>
      <c r="BT410" s="25"/>
      <c r="BU410" s="25"/>
      <c r="BV410" s="25"/>
      <c r="BW410" s="25"/>
      <c r="BX410" s="25"/>
      <c r="BY410" s="25"/>
      <c r="BZ410" s="25"/>
    </row>
    <row r="411" spans="1:78" s="12" customFormat="1" ht="18" customHeight="1" x14ac:dyDescent="0.25">
      <c r="A411" s="14" t="s">
        <v>418</v>
      </c>
      <c r="B411" s="1">
        <v>43375</v>
      </c>
      <c r="C411" s="15">
        <v>0.625</v>
      </c>
      <c r="D411" s="2" t="str">
        <f t="shared" si="49"/>
        <v>martedì</v>
      </c>
      <c r="E411" s="4" t="s">
        <v>529</v>
      </c>
      <c r="F411" s="2" t="s">
        <v>531</v>
      </c>
      <c r="G411" s="2"/>
      <c r="H411" s="2"/>
      <c r="I411" s="2"/>
      <c r="J411" s="2" t="s">
        <v>542</v>
      </c>
      <c r="K411" s="2" t="s">
        <v>533</v>
      </c>
      <c r="L411" s="2"/>
      <c r="M411" s="2"/>
      <c r="N411" s="49">
        <v>5.5</v>
      </c>
      <c r="O411" s="3">
        <v>5.0000000000000001E-3</v>
      </c>
      <c r="P411" s="4">
        <v>-5.5</v>
      </c>
      <c r="Q411" s="4">
        <v>-5.5</v>
      </c>
      <c r="R411" s="2">
        <f t="shared" si="50"/>
        <v>-11</v>
      </c>
      <c r="S411" s="9">
        <f t="shared" si="51"/>
        <v>-309.13360145008164</v>
      </c>
      <c r="T411" s="8">
        <f t="shared" si="52"/>
        <v>30604.226543558081</v>
      </c>
      <c r="U411">
        <f t="shared" si="56"/>
        <v>-78.5</v>
      </c>
      <c r="V411" s="19">
        <f>IF(T411="","",T411/MAX($T$4:T411)-1)</f>
        <v>-2.084683868778292E-2</v>
      </c>
      <c r="W411">
        <f t="shared" si="55"/>
        <v>-621.38976453097212</v>
      </c>
      <c r="X411"/>
      <c r="Y411">
        <f t="shared" si="53"/>
        <v>-309.13360145008164</v>
      </c>
      <c r="Z411" s="26"/>
      <c r="AA411" s="27"/>
      <c r="AB411" s="27"/>
      <c r="AC411" s="27"/>
      <c r="AD411" s="27"/>
      <c r="AE411" s="27"/>
      <c r="AF411" s="28"/>
      <c r="AG411" s="22"/>
      <c r="AH411" s="22"/>
      <c r="AI411" s="22"/>
      <c r="AJ411" s="22"/>
      <c r="AK411" s="22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100"/>
      <c r="BS411" s="25"/>
      <c r="BT411" s="25"/>
      <c r="BU411" s="25"/>
      <c r="BV411" s="25"/>
      <c r="BW411" s="25"/>
      <c r="BX411" s="25"/>
      <c r="BY411" s="25"/>
      <c r="BZ411" s="25"/>
    </row>
    <row r="412" spans="1:78" s="12" customFormat="1" ht="18" customHeight="1" x14ac:dyDescent="0.25">
      <c r="A412" s="14" t="s">
        <v>419</v>
      </c>
      <c r="B412" s="1"/>
      <c r="C412" s="15"/>
      <c r="D412" s="2"/>
      <c r="E412" s="4"/>
      <c r="F412" s="2"/>
      <c r="G412" s="2"/>
      <c r="H412" s="2"/>
      <c r="I412" s="2"/>
      <c r="J412" s="2"/>
      <c r="K412" s="2"/>
      <c r="L412" s="2"/>
      <c r="M412" s="2"/>
      <c r="N412" s="49"/>
      <c r="O412" s="3"/>
      <c r="P412" s="4"/>
      <c r="Q412" s="4"/>
      <c r="R412" s="2"/>
      <c r="S412" s="7"/>
      <c r="T412" s="8"/>
      <c r="U412">
        <f t="shared" si="56"/>
        <v>0</v>
      </c>
      <c r="V412" s="19" t="str">
        <f>IF(T412="","",T412/MAX($T$4:T412)-1)</f>
        <v/>
      </c>
      <c r="W412">
        <f t="shared" si="55"/>
        <v>0</v>
      </c>
      <c r="X412"/>
      <c r="Y412">
        <f t="shared" si="53"/>
        <v>0</v>
      </c>
      <c r="Z412" s="26"/>
      <c r="AA412" s="27"/>
      <c r="AB412" s="27"/>
      <c r="AC412" s="27"/>
      <c r="AD412" s="27"/>
      <c r="AE412" s="27"/>
      <c r="AF412" s="28"/>
      <c r="AG412" s="22"/>
      <c r="AH412" s="22"/>
      <c r="AI412" s="22"/>
      <c r="AJ412" s="22"/>
      <c r="AK412" s="22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100"/>
      <c r="BS412" s="25"/>
      <c r="BT412" s="25"/>
      <c r="BU412" s="25"/>
      <c r="BV412" s="25"/>
      <c r="BW412" s="25"/>
      <c r="BX412" s="25"/>
      <c r="BY412" s="25"/>
      <c r="BZ412" s="25"/>
    </row>
    <row r="413" spans="1:78" s="12" customFormat="1" ht="18" customHeight="1" x14ac:dyDescent="0.25">
      <c r="A413" s="14" t="s">
        <v>420</v>
      </c>
      <c r="B413" s="1"/>
      <c r="C413" s="15"/>
      <c r="D413" s="2"/>
      <c r="E413" s="4"/>
      <c r="F413" s="2"/>
      <c r="G413" s="2"/>
      <c r="H413" s="2"/>
      <c r="I413" s="2"/>
      <c r="J413" s="2"/>
      <c r="K413" s="2"/>
      <c r="L413" s="2"/>
      <c r="M413" s="2"/>
      <c r="N413" s="49"/>
      <c r="O413" s="3"/>
      <c r="P413" s="4"/>
      <c r="Q413" s="4"/>
      <c r="R413" s="2"/>
      <c r="S413" s="7"/>
      <c r="T413" s="8"/>
      <c r="U413">
        <f t="shared" si="56"/>
        <v>0</v>
      </c>
      <c r="V413" s="19" t="str">
        <f>IF(T413="","",T413/MAX($T$4:T413)-1)</f>
        <v/>
      </c>
      <c r="W413">
        <f t="shared" si="55"/>
        <v>0</v>
      </c>
      <c r="X413"/>
      <c r="Y413">
        <f t="shared" si="53"/>
        <v>0</v>
      </c>
      <c r="Z413" s="26"/>
      <c r="AA413" s="27"/>
      <c r="AB413" s="27"/>
      <c r="AC413" s="27"/>
      <c r="AD413" s="27"/>
      <c r="AE413" s="27"/>
      <c r="AF413" s="28"/>
      <c r="AG413" s="22"/>
      <c r="AH413" s="22"/>
      <c r="AI413" s="22"/>
      <c r="AJ413" s="22"/>
      <c r="AK413" s="22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100"/>
      <c r="BS413" s="25"/>
      <c r="BT413" s="25"/>
      <c r="BU413" s="25"/>
      <c r="BV413" s="25"/>
      <c r="BW413" s="25"/>
      <c r="BX413" s="25"/>
      <c r="BY413" s="25"/>
      <c r="BZ413" s="25"/>
    </row>
    <row r="414" spans="1:78" s="12" customFormat="1" ht="18" customHeight="1" x14ac:dyDescent="0.25">
      <c r="A414" s="14" t="s">
        <v>421</v>
      </c>
      <c r="B414" s="1"/>
      <c r="C414" s="15"/>
      <c r="D414" s="2"/>
      <c r="E414" s="4"/>
      <c r="F414" s="2"/>
      <c r="G414" s="2"/>
      <c r="H414" s="2"/>
      <c r="I414" s="2"/>
      <c r="J414" s="2"/>
      <c r="K414" s="2"/>
      <c r="L414" s="2"/>
      <c r="M414" s="2"/>
      <c r="N414" s="49"/>
      <c r="O414" s="3"/>
      <c r="P414" s="4"/>
      <c r="Q414" s="4"/>
      <c r="R414" s="2"/>
      <c r="S414" s="7"/>
      <c r="T414" s="8"/>
      <c r="U414">
        <f t="shared" si="56"/>
        <v>0</v>
      </c>
      <c r="V414" s="19" t="str">
        <f>IF(T414="","",T414/MAX($T$4:T414)-1)</f>
        <v/>
      </c>
      <c r="W414">
        <f t="shared" si="55"/>
        <v>0</v>
      </c>
      <c r="X414"/>
      <c r="Y414">
        <f t="shared" si="53"/>
        <v>0</v>
      </c>
      <c r="Z414" s="26"/>
      <c r="AA414" s="27"/>
      <c r="AB414" s="27"/>
      <c r="AC414" s="27"/>
      <c r="AD414" s="27"/>
      <c r="AE414" s="27"/>
      <c r="AF414" s="28"/>
      <c r="AG414" s="22"/>
      <c r="AH414" s="22"/>
      <c r="AI414" s="22"/>
      <c r="AJ414" s="22"/>
      <c r="AK414" s="22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100"/>
      <c r="BS414" s="25"/>
      <c r="BT414" s="25"/>
      <c r="BU414" s="25"/>
      <c r="BV414" s="25"/>
      <c r="BW414" s="25"/>
      <c r="BX414" s="25"/>
      <c r="BY414" s="25"/>
      <c r="BZ414" s="25"/>
    </row>
    <row r="415" spans="1:78" s="12" customFormat="1" ht="18" customHeight="1" x14ac:dyDescent="0.25">
      <c r="A415" s="14" t="s">
        <v>422</v>
      </c>
      <c r="B415" s="1"/>
      <c r="C415" s="15"/>
      <c r="D415" s="2"/>
      <c r="E415" s="4"/>
      <c r="F415" s="2"/>
      <c r="G415" s="2"/>
      <c r="H415" s="2"/>
      <c r="I415" s="2"/>
      <c r="J415" s="2"/>
      <c r="K415" s="2"/>
      <c r="L415" s="2"/>
      <c r="M415" s="2"/>
      <c r="N415" s="49"/>
      <c r="O415" s="3"/>
      <c r="P415" s="4"/>
      <c r="Q415" s="4"/>
      <c r="R415" s="2"/>
      <c r="S415" s="7"/>
      <c r="T415" s="8"/>
      <c r="U415">
        <f t="shared" si="56"/>
        <v>0</v>
      </c>
      <c r="V415" s="19" t="str">
        <f>IF(T415="","",T415/MAX($T$4:T415)-1)</f>
        <v/>
      </c>
      <c r="W415">
        <f t="shared" si="55"/>
        <v>0</v>
      </c>
      <c r="X415"/>
      <c r="Y415">
        <f t="shared" si="53"/>
        <v>0</v>
      </c>
      <c r="Z415" s="26"/>
      <c r="AA415" s="27"/>
      <c r="AB415" s="27"/>
      <c r="AC415" s="27"/>
      <c r="AD415" s="27"/>
      <c r="AE415" s="27"/>
      <c r="AF415" s="28"/>
      <c r="AG415" s="22"/>
      <c r="AH415" s="22"/>
      <c r="AI415" s="22"/>
      <c r="AJ415" s="22"/>
      <c r="AK415" s="22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100"/>
      <c r="BS415" s="25"/>
      <c r="BT415" s="25"/>
      <c r="BU415" s="25"/>
      <c r="BV415" s="25"/>
      <c r="BW415" s="25"/>
      <c r="BX415" s="25"/>
      <c r="BY415" s="25"/>
      <c r="BZ415" s="25"/>
    </row>
    <row r="416" spans="1:78" s="12" customFormat="1" ht="18" customHeight="1" x14ac:dyDescent="0.25">
      <c r="A416" s="14" t="s">
        <v>423</v>
      </c>
      <c r="B416" s="1"/>
      <c r="C416" s="15"/>
      <c r="D416" s="2"/>
      <c r="E416" s="4"/>
      <c r="F416" s="2"/>
      <c r="G416" s="2"/>
      <c r="H416" s="2"/>
      <c r="I416" s="2"/>
      <c r="J416" s="2"/>
      <c r="K416" s="2"/>
      <c r="L416" s="2"/>
      <c r="M416" s="2"/>
      <c r="N416" s="49"/>
      <c r="O416" s="3"/>
      <c r="P416" s="4"/>
      <c r="Q416" s="4"/>
      <c r="R416" s="2"/>
      <c r="S416" s="7"/>
      <c r="T416" s="8"/>
      <c r="U416">
        <f t="shared" si="56"/>
        <v>0</v>
      </c>
      <c r="V416" s="19" t="str">
        <f>IF(T416="","",T416/MAX($T$4:T416)-1)</f>
        <v/>
      </c>
      <c r="W416">
        <f t="shared" si="55"/>
        <v>0</v>
      </c>
      <c r="X416"/>
      <c r="Y416">
        <f t="shared" si="53"/>
        <v>0</v>
      </c>
      <c r="Z416" s="26"/>
      <c r="AA416" s="27"/>
      <c r="AB416" s="27"/>
      <c r="AC416" s="27"/>
      <c r="AD416" s="27"/>
      <c r="AE416" s="27"/>
      <c r="AF416" s="28"/>
      <c r="AG416" s="22"/>
      <c r="AH416" s="22"/>
      <c r="AI416" s="22"/>
      <c r="AJ416" s="22"/>
      <c r="AK416" s="22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100"/>
      <c r="BS416" s="25"/>
      <c r="BT416" s="25"/>
      <c r="BU416" s="25"/>
      <c r="BV416" s="25"/>
      <c r="BW416" s="25"/>
      <c r="BX416" s="25"/>
      <c r="BY416" s="25"/>
      <c r="BZ416" s="25"/>
    </row>
    <row r="417" spans="1:78" s="12" customFormat="1" ht="18" customHeight="1" x14ac:dyDescent="0.25">
      <c r="A417" s="14" t="s">
        <v>424</v>
      </c>
      <c r="B417" s="1"/>
      <c r="C417" s="15"/>
      <c r="D417" s="2"/>
      <c r="E417" s="4"/>
      <c r="F417" s="2"/>
      <c r="G417" s="2"/>
      <c r="H417" s="2"/>
      <c r="I417" s="2"/>
      <c r="J417" s="2"/>
      <c r="K417" s="2"/>
      <c r="L417" s="2"/>
      <c r="M417" s="2"/>
      <c r="N417" s="49"/>
      <c r="O417" s="3"/>
      <c r="P417" s="4"/>
      <c r="Q417" s="4"/>
      <c r="R417" s="2"/>
      <c r="S417" s="7"/>
      <c r="T417" s="8"/>
      <c r="U417">
        <f t="shared" si="56"/>
        <v>0</v>
      </c>
      <c r="V417" s="19" t="str">
        <f>IF(T417="","",T417/MAX($T$4:T417)-1)</f>
        <v/>
      </c>
      <c r="W417">
        <f t="shared" si="55"/>
        <v>0</v>
      </c>
      <c r="X417"/>
      <c r="Y417">
        <f t="shared" si="53"/>
        <v>0</v>
      </c>
      <c r="Z417" s="26"/>
      <c r="AA417" s="27"/>
      <c r="AB417" s="27"/>
      <c r="AC417" s="27"/>
      <c r="AD417" s="27"/>
      <c r="AE417" s="27"/>
      <c r="AF417" s="28"/>
      <c r="AG417" s="22"/>
      <c r="AH417" s="22"/>
      <c r="AI417" s="22"/>
      <c r="AJ417" s="22"/>
      <c r="AK417" s="22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100"/>
      <c r="BS417" s="25"/>
      <c r="BT417" s="25"/>
      <c r="BU417" s="25"/>
      <c r="BV417" s="25"/>
      <c r="BW417" s="25"/>
      <c r="BX417" s="25"/>
      <c r="BY417" s="25"/>
      <c r="BZ417" s="25"/>
    </row>
    <row r="418" spans="1:78" s="12" customFormat="1" ht="18" customHeight="1" x14ac:dyDescent="0.25">
      <c r="A418" s="14" t="s">
        <v>425</v>
      </c>
      <c r="B418" s="1"/>
      <c r="C418" s="15"/>
      <c r="D418" s="2"/>
      <c r="E418" s="4"/>
      <c r="F418" s="2"/>
      <c r="G418" s="2"/>
      <c r="H418" s="2"/>
      <c r="I418" s="2"/>
      <c r="J418" s="2"/>
      <c r="K418" s="2"/>
      <c r="L418" s="2"/>
      <c r="M418" s="2"/>
      <c r="N418" s="49"/>
      <c r="O418" s="3"/>
      <c r="P418" s="4"/>
      <c r="Q418" s="4"/>
      <c r="R418" s="2"/>
      <c r="S418" s="7"/>
      <c r="T418" s="8"/>
      <c r="U418">
        <f t="shared" si="56"/>
        <v>0</v>
      </c>
      <c r="V418" s="19" t="str">
        <f>IF(T418="","",T418/MAX($T$4:T418)-1)</f>
        <v/>
      </c>
      <c r="W418">
        <f t="shared" si="55"/>
        <v>0</v>
      </c>
      <c r="X418"/>
      <c r="Y418">
        <f t="shared" si="53"/>
        <v>0</v>
      </c>
      <c r="Z418" s="26"/>
      <c r="AA418" s="27"/>
      <c r="AB418" s="27"/>
      <c r="AC418" s="27"/>
      <c r="AD418" s="27"/>
      <c r="AE418" s="27"/>
      <c r="AF418" s="28"/>
      <c r="AG418" s="22"/>
      <c r="AH418" s="22"/>
      <c r="AI418" s="22"/>
      <c r="AJ418" s="22"/>
      <c r="AK418" s="22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0"/>
      <c r="BF418" s="100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100"/>
      <c r="BS418" s="25"/>
      <c r="BT418" s="25"/>
      <c r="BU418" s="25"/>
      <c r="BV418" s="25"/>
      <c r="BW418" s="25"/>
      <c r="BX418" s="25"/>
      <c r="BY418" s="25"/>
      <c r="BZ418" s="25"/>
    </row>
    <row r="419" spans="1:78" s="12" customFormat="1" ht="18" customHeight="1" x14ac:dyDescent="0.25">
      <c r="A419" s="14" t="s">
        <v>426</v>
      </c>
      <c r="B419" s="1"/>
      <c r="C419" s="2"/>
      <c r="D419" s="2"/>
      <c r="E419" s="4"/>
      <c r="F419" s="2"/>
      <c r="G419" s="4"/>
      <c r="H419" s="2"/>
      <c r="I419" s="2"/>
      <c r="J419" s="4"/>
      <c r="K419" s="2"/>
      <c r="L419" s="2"/>
      <c r="M419" s="2"/>
      <c r="N419" s="49"/>
      <c r="O419" s="3"/>
      <c r="P419" s="4"/>
      <c r="Q419" s="4"/>
      <c r="R419" s="2"/>
      <c r="S419" s="7"/>
      <c r="T419" s="8"/>
      <c r="U419">
        <f t="shared" si="56"/>
        <v>0</v>
      </c>
      <c r="V419" s="19" t="str">
        <f>IF(T419="","",T419/MAX($T$4:T419)-1)</f>
        <v/>
      </c>
      <c r="W419">
        <f t="shared" si="55"/>
        <v>0</v>
      </c>
      <c r="X419"/>
      <c r="Y419">
        <f t="shared" si="53"/>
        <v>0</v>
      </c>
      <c r="Z419" s="26"/>
      <c r="AA419" s="27"/>
      <c r="AB419" s="27"/>
      <c r="AC419" s="27"/>
      <c r="AD419" s="27"/>
      <c r="AE419" s="27"/>
      <c r="AF419" s="28"/>
      <c r="AG419" s="22"/>
      <c r="AH419" s="22"/>
      <c r="AI419" s="22"/>
      <c r="AJ419" s="22"/>
      <c r="AK419" s="22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0"/>
      <c r="BF419" s="100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100"/>
      <c r="BS419" s="25"/>
      <c r="BT419" s="25"/>
      <c r="BU419" s="25"/>
      <c r="BV419" s="25"/>
      <c r="BW419" s="25"/>
      <c r="BX419" s="25"/>
      <c r="BY419" s="25"/>
      <c r="BZ419" s="25"/>
    </row>
    <row r="420" spans="1:78" s="12" customFormat="1" ht="18" customHeight="1" x14ac:dyDescent="0.25">
      <c r="A420" s="14" t="s">
        <v>427</v>
      </c>
      <c r="B420" s="1"/>
      <c r="C420" s="2"/>
      <c r="D420" s="2"/>
      <c r="E420" s="4"/>
      <c r="F420" s="2"/>
      <c r="G420" s="4"/>
      <c r="H420" s="2"/>
      <c r="I420" s="2"/>
      <c r="J420" s="4"/>
      <c r="K420" s="2"/>
      <c r="L420" s="2"/>
      <c r="M420" s="2"/>
      <c r="N420" s="49"/>
      <c r="O420" s="3"/>
      <c r="P420" s="4"/>
      <c r="Q420" s="4"/>
      <c r="R420" s="2"/>
      <c r="S420" s="7"/>
      <c r="T420" s="8"/>
      <c r="U420">
        <f t="shared" si="56"/>
        <v>0</v>
      </c>
      <c r="V420" s="19" t="str">
        <f>IF(T420="","",T420/MAX($T$4:T420)-1)</f>
        <v/>
      </c>
      <c r="W420">
        <f t="shared" si="55"/>
        <v>0</v>
      </c>
      <c r="X420"/>
      <c r="Y420">
        <f t="shared" si="53"/>
        <v>0</v>
      </c>
      <c r="Z420" s="26"/>
      <c r="AA420" s="27"/>
      <c r="AB420" s="27"/>
      <c r="AC420" s="27"/>
      <c r="AD420" s="27"/>
      <c r="AE420" s="27"/>
      <c r="AF420" s="28"/>
      <c r="AG420" s="22"/>
      <c r="AH420" s="22"/>
      <c r="AI420" s="22"/>
      <c r="AJ420" s="22"/>
      <c r="AK420" s="22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0"/>
      <c r="BF420" s="100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100"/>
      <c r="BS420" s="25"/>
      <c r="BT420" s="25"/>
      <c r="BU420" s="25"/>
      <c r="BV420" s="25"/>
      <c r="BW420" s="25"/>
      <c r="BX420" s="25"/>
      <c r="BY420" s="25"/>
      <c r="BZ420" s="25"/>
    </row>
    <row r="421" spans="1:78" s="12" customFormat="1" ht="18" customHeight="1" x14ac:dyDescent="0.25">
      <c r="A421" s="14" t="s">
        <v>428</v>
      </c>
      <c r="B421" s="1"/>
      <c r="C421" s="2"/>
      <c r="D421" s="2"/>
      <c r="E421" s="4"/>
      <c r="F421" s="2"/>
      <c r="G421" s="4"/>
      <c r="H421" s="2"/>
      <c r="I421" s="2"/>
      <c r="J421" s="4"/>
      <c r="K421" s="2"/>
      <c r="L421" s="2"/>
      <c r="M421" s="2"/>
      <c r="N421" s="49"/>
      <c r="O421" s="3"/>
      <c r="P421" s="4"/>
      <c r="Q421" s="4"/>
      <c r="R421" s="2"/>
      <c r="S421" s="7"/>
      <c r="T421" s="8"/>
      <c r="U421">
        <f t="shared" si="56"/>
        <v>0</v>
      </c>
      <c r="V421" s="19" t="str">
        <f>IF(T421="","",T421/MAX($T$4:T421)-1)</f>
        <v/>
      </c>
      <c r="W421">
        <f t="shared" si="55"/>
        <v>0</v>
      </c>
      <c r="X421"/>
      <c r="Y421">
        <f t="shared" si="53"/>
        <v>0</v>
      </c>
      <c r="Z421" s="26"/>
      <c r="AA421" s="27"/>
      <c r="AB421" s="27"/>
      <c r="AC421" s="27"/>
      <c r="AD421" s="27"/>
      <c r="AE421" s="27"/>
      <c r="AF421" s="28"/>
      <c r="AG421" s="22"/>
      <c r="AH421" s="22"/>
      <c r="AI421" s="22"/>
      <c r="AJ421" s="22"/>
      <c r="AK421" s="22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0"/>
      <c r="BF421" s="100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100"/>
      <c r="BS421" s="25"/>
      <c r="BT421" s="25"/>
      <c r="BU421" s="25"/>
      <c r="BV421" s="25"/>
      <c r="BW421" s="25"/>
      <c r="BX421" s="25"/>
      <c r="BY421" s="25"/>
      <c r="BZ421" s="25"/>
    </row>
    <row r="422" spans="1:78" s="12" customFormat="1" ht="18" customHeight="1" x14ac:dyDescent="0.25">
      <c r="A422" s="14" t="s">
        <v>429</v>
      </c>
      <c r="B422" s="1"/>
      <c r="C422" s="2"/>
      <c r="D422" s="2"/>
      <c r="E422" s="4"/>
      <c r="F422" s="2"/>
      <c r="G422" s="4"/>
      <c r="H422" s="2"/>
      <c r="I422" s="2"/>
      <c r="J422" s="4"/>
      <c r="K422" s="2"/>
      <c r="L422" s="2"/>
      <c r="M422" s="2"/>
      <c r="N422" s="49"/>
      <c r="O422" s="3"/>
      <c r="P422" s="4"/>
      <c r="Q422" s="4"/>
      <c r="R422" s="2"/>
      <c r="S422" s="7"/>
      <c r="T422" s="8"/>
      <c r="U422">
        <f t="shared" si="56"/>
        <v>0</v>
      </c>
      <c r="V422" s="19" t="str">
        <f>IF(T422="","",T422/MAX($T$4:T422)-1)</f>
        <v/>
      </c>
      <c r="W422">
        <f t="shared" si="55"/>
        <v>0</v>
      </c>
      <c r="X422"/>
      <c r="Y422">
        <f t="shared" si="53"/>
        <v>0</v>
      </c>
      <c r="Z422" s="26"/>
      <c r="AA422" s="27"/>
      <c r="AB422" s="27"/>
      <c r="AC422" s="27"/>
      <c r="AD422" s="27"/>
      <c r="AE422" s="27"/>
      <c r="AF422" s="28"/>
      <c r="AG422" s="22"/>
      <c r="AH422" s="22"/>
      <c r="AI422" s="22"/>
      <c r="AJ422" s="22"/>
      <c r="AK422" s="22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  <c r="BA422" s="100"/>
      <c r="BB422" s="100"/>
      <c r="BC422" s="100"/>
      <c r="BD422" s="100"/>
      <c r="BE422" s="100"/>
      <c r="BF422" s="100"/>
      <c r="BG422" s="100"/>
      <c r="BH422" s="100"/>
      <c r="BI422" s="100"/>
      <c r="BJ422" s="100"/>
      <c r="BK422" s="100"/>
      <c r="BL422" s="100"/>
      <c r="BM422" s="100"/>
      <c r="BN422" s="100"/>
      <c r="BO422" s="100"/>
      <c r="BP422" s="100"/>
      <c r="BQ422" s="100"/>
      <c r="BR422" s="100"/>
      <c r="BS422" s="25"/>
      <c r="BT422" s="25"/>
      <c r="BU422" s="25"/>
      <c r="BV422" s="25"/>
      <c r="BW422" s="25"/>
      <c r="BX422" s="25"/>
      <c r="BY422" s="25"/>
      <c r="BZ422" s="25"/>
    </row>
    <row r="423" spans="1:78" s="12" customFormat="1" ht="18" customHeight="1" x14ac:dyDescent="0.25">
      <c r="A423" s="14" t="s">
        <v>430</v>
      </c>
      <c r="B423" s="1"/>
      <c r="C423" s="2"/>
      <c r="D423" s="2"/>
      <c r="E423" s="4"/>
      <c r="F423" s="2"/>
      <c r="G423" s="4"/>
      <c r="H423" s="2"/>
      <c r="I423" s="2"/>
      <c r="J423" s="4"/>
      <c r="K423" s="2"/>
      <c r="L423" s="2"/>
      <c r="M423" s="2"/>
      <c r="N423" s="49"/>
      <c r="O423" s="3"/>
      <c r="P423" s="4"/>
      <c r="Q423" s="4"/>
      <c r="R423" s="2"/>
      <c r="S423" s="7"/>
      <c r="T423" s="8"/>
      <c r="U423">
        <f t="shared" si="56"/>
        <v>0</v>
      </c>
      <c r="V423" s="19" t="str">
        <f>IF(T423="","",T423/MAX($T$4:T423)-1)</f>
        <v/>
      </c>
      <c r="W423">
        <f t="shared" si="55"/>
        <v>0</v>
      </c>
      <c r="X423"/>
      <c r="Y423">
        <f t="shared" si="53"/>
        <v>0</v>
      </c>
      <c r="Z423" s="26"/>
      <c r="AA423" s="27"/>
      <c r="AB423" s="27"/>
      <c r="AC423" s="27"/>
      <c r="AD423" s="27"/>
      <c r="AE423" s="27"/>
      <c r="AF423" s="28"/>
      <c r="AG423" s="22"/>
      <c r="AH423" s="22"/>
      <c r="AI423" s="22"/>
      <c r="AJ423" s="22"/>
      <c r="AK423" s="22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  <c r="BA423" s="100"/>
      <c r="BB423" s="100"/>
      <c r="BC423" s="100"/>
      <c r="BD423" s="100"/>
      <c r="BE423" s="100"/>
      <c r="BF423" s="100"/>
      <c r="BG423" s="100"/>
      <c r="BH423" s="100"/>
      <c r="BI423" s="100"/>
      <c r="BJ423" s="100"/>
      <c r="BK423" s="100"/>
      <c r="BL423" s="100"/>
      <c r="BM423" s="100"/>
      <c r="BN423" s="100"/>
      <c r="BO423" s="100"/>
      <c r="BP423" s="100"/>
      <c r="BQ423" s="100"/>
      <c r="BR423" s="100"/>
      <c r="BS423" s="25"/>
      <c r="BT423" s="25"/>
      <c r="BU423" s="25"/>
      <c r="BV423" s="25"/>
      <c r="BW423" s="25"/>
      <c r="BX423" s="25"/>
      <c r="BY423" s="25"/>
      <c r="BZ423" s="25"/>
    </row>
    <row r="424" spans="1:78" s="12" customFormat="1" ht="18" customHeight="1" x14ac:dyDescent="0.25">
      <c r="A424" s="14" t="s">
        <v>431</v>
      </c>
      <c r="B424" s="1"/>
      <c r="C424" s="2"/>
      <c r="D424" s="2"/>
      <c r="E424" s="4"/>
      <c r="F424" s="2"/>
      <c r="G424" s="4"/>
      <c r="H424" s="2"/>
      <c r="I424" s="2"/>
      <c r="J424" s="4"/>
      <c r="K424" s="2"/>
      <c r="L424" s="2"/>
      <c r="M424" s="2"/>
      <c r="N424" s="49"/>
      <c r="O424" s="3"/>
      <c r="P424" s="4"/>
      <c r="Q424" s="4"/>
      <c r="R424" s="2"/>
      <c r="S424" s="7"/>
      <c r="T424" s="8"/>
      <c r="U424">
        <f t="shared" si="56"/>
        <v>0</v>
      </c>
      <c r="V424" s="19" t="str">
        <f>IF(T424="","",T424/MAX($T$4:T424)-1)</f>
        <v/>
      </c>
      <c r="W424">
        <f t="shared" si="55"/>
        <v>0</v>
      </c>
      <c r="X424"/>
      <c r="Y424">
        <f t="shared" si="53"/>
        <v>0</v>
      </c>
      <c r="Z424" s="26"/>
      <c r="AA424" s="27"/>
      <c r="AB424" s="27"/>
      <c r="AC424" s="27"/>
      <c r="AD424" s="27"/>
      <c r="AE424" s="27"/>
      <c r="AF424" s="28"/>
      <c r="AG424" s="22"/>
      <c r="AH424" s="22"/>
      <c r="AI424" s="22"/>
      <c r="AJ424" s="22"/>
      <c r="AK424" s="22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  <c r="BA424" s="100"/>
      <c r="BB424" s="100"/>
      <c r="BC424" s="100"/>
      <c r="BD424" s="100"/>
      <c r="BE424" s="100"/>
      <c r="BF424" s="100"/>
      <c r="BG424" s="100"/>
      <c r="BH424" s="100"/>
      <c r="BI424" s="100"/>
      <c r="BJ424" s="100"/>
      <c r="BK424" s="100"/>
      <c r="BL424" s="100"/>
      <c r="BM424" s="100"/>
      <c r="BN424" s="100"/>
      <c r="BO424" s="100"/>
      <c r="BP424" s="100"/>
      <c r="BQ424" s="100"/>
      <c r="BR424" s="100"/>
      <c r="BS424" s="25"/>
      <c r="BT424" s="25"/>
      <c r="BU424" s="25"/>
      <c r="BV424" s="25"/>
      <c r="BW424" s="25"/>
      <c r="BX424" s="25"/>
      <c r="BY424" s="25"/>
      <c r="BZ424" s="25"/>
    </row>
    <row r="425" spans="1:78" s="12" customFormat="1" ht="18" customHeight="1" x14ac:dyDescent="0.25">
      <c r="A425" s="14" t="s">
        <v>432</v>
      </c>
      <c r="B425" s="1"/>
      <c r="C425" s="2"/>
      <c r="D425" s="2"/>
      <c r="E425" s="4"/>
      <c r="F425" s="2"/>
      <c r="G425" s="4"/>
      <c r="H425" s="2"/>
      <c r="I425" s="2"/>
      <c r="J425" s="4"/>
      <c r="K425" s="2"/>
      <c r="L425" s="2"/>
      <c r="M425" s="2"/>
      <c r="N425" s="49"/>
      <c r="O425" s="3"/>
      <c r="P425" s="4"/>
      <c r="Q425" s="4"/>
      <c r="R425" s="2"/>
      <c r="S425" s="7"/>
      <c r="T425" s="8"/>
      <c r="U425">
        <f t="shared" si="56"/>
        <v>0</v>
      </c>
      <c r="V425" s="19" t="str">
        <f>IF(T425="","",T425/MAX($T$4:T425)-1)</f>
        <v/>
      </c>
      <c r="W425">
        <f t="shared" si="55"/>
        <v>0</v>
      </c>
      <c r="X425"/>
      <c r="Y425">
        <f t="shared" si="53"/>
        <v>0</v>
      </c>
      <c r="Z425" s="26"/>
      <c r="AA425" s="27"/>
      <c r="AB425" s="27"/>
      <c r="AC425" s="27"/>
      <c r="AD425" s="27"/>
      <c r="AE425" s="27"/>
      <c r="AF425" s="28"/>
      <c r="AG425" s="22"/>
      <c r="AH425" s="22"/>
      <c r="AI425" s="22"/>
      <c r="AJ425" s="22"/>
      <c r="AK425" s="22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/>
      <c r="BE425" s="100"/>
      <c r="BF425" s="100"/>
      <c r="BG425" s="100"/>
      <c r="BH425" s="100"/>
      <c r="BI425" s="100"/>
      <c r="BJ425" s="100"/>
      <c r="BK425" s="100"/>
      <c r="BL425" s="100"/>
      <c r="BM425" s="100"/>
      <c r="BN425" s="100"/>
      <c r="BO425" s="100"/>
      <c r="BP425" s="100"/>
      <c r="BQ425" s="100"/>
      <c r="BR425" s="100"/>
      <c r="BS425" s="25"/>
      <c r="BT425" s="25"/>
      <c r="BU425" s="25"/>
      <c r="BV425" s="25"/>
      <c r="BW425" s="25"/>
      <c r="BX425" s="25"/>
      <c r="BY425" s="25"/>
      <c r="BZ425" s="25"/>
    </row>
    <row r="426" spans="1:78" s="12" customFormat="1" ht="18" customHeight="1" x14ac:dyDescent="0.25">
      <c r="A426" s="14" t="s">
        <v>433</v>
      </c>
      <c r="B426" s="1"/>
      <c r="C426" s="2"/>
      <c r="D426" s="2"/>
      <c r="E426" s="4"/>
      <c r="F426" s="2"/>
      <c r="G426" s="4"/>
      <c r="H426" s="2"/>
      <c r="I426" s="2"/>
      <c r="J426" s="4"/>
      <c r="K426" s="2"/>
      <c r="L426" s="2"/>
      <c r="M426" s="2"/>
      <c r="N426" s="49"/>
      <c r="O426" s="3"/>
      <c r="P426" s="4"/>
      <c r="Q426" s="4"/>
      <c r="R426" s="2"/>
      <c r="S426" s="7"/>
      <c r="T426" s="8"/>
      <c r="U426">
        <f t="shared" si="56"/>
        <v>0</v>
      </c>
      <c r="V426" s="19" t="str">
        <f>IF(T426="","",T426/MAX($T$4:T426)-1)</f>
        <v/>
      </c>
      <c r="W426">
        <f t="shared" si="55"/>
        <v>0</v>
      </c>
      <c r="X426"/>
      <c r="Y426">
        <f t="shared" si="53"/>
        <v>0</v>
      </c>
      <c r="Z426" s="26"/>
      <c r="AA426" s="27"/>
      <c r="AB426" s="27"/>
      <c r="AC426" s="27"/>
      <c r="AD426" s="27"/>
      <c r="AE426" s="27"/>
      <c r="AF426" s="28"/>
      <c r="AG426" s="22"/>
      <c r="AH426" s="22"/>
      <c r="AI426" s="22"/>
      <c r="AJ426" s="22"/>
      <c r="AK426" s="22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0"/>
      <c r="BH426" s="100"/>
      <c r="BI426" s="100"/>
      <c r="BJ426" s="100"/>
      <c r="BK426" s="100"/>
      <c r="BL426" s="100"/>
      <c r="BM426" s="100"/>
      <c r="BN426" s="100"/>
      <c r="BO426" s="100"/>
      <c r="BP426" s="100"/>
      <c r="BQ426" s="100"/>
      <c r="BR426" s="100"/>
      <c r="BS426" s="25"/>
      <c r="BT426" s="25"/>
      <c r="BU426" s="25"/>
      <c r="BV426" s="25"/>
      <c r="BW426" s="25"/>
      <c r="BX426" s="25"/>
      <c r="BY426" s="25"/>
      <c r="BZ426" s="25"/>
    </row>
    <row r="427" spans="1:78" s="12" customFormat="1" ht="18" customHeight="1" x14ac:dyDescent="0.25">
      <c r="A427" s="14" t="s">
        <v>434</v>
      </c>
      <c r="B427" s="1"/>
      <c r="C427" s="2"/>
      <c r="D427" s="2"/>
      <c r="E427" s="4"/>
      <c r="F427" s="2"/>
      <c r="G427" s="4"/>
      <c r="H427" s="2"/>
      <c r="I427" s="2"/>
      <c r="J427" s="4"/>
      <c r="K427" s="2"/>
      <c r="L427" s="2"/>
      <c r="M427" s="2"/>
      <c r="N427" s="49"/>
      <c r="O427" s="3"/>
      <c r="P427" s="4"/>
      <c r="Q427" s="4"/>
      <c r="R427" s="2"/>
      <c r="S427" s="7"/>
      <c r="T427" s="8"/>
      <c r="U427">
        <f t="shared" si="56"/>
        <v>0</v>
      </c>
      <c r="V427" s="19" t="str">
        <f>IF(T427="","",T427/MAX($T$4:T427)-1)</f>
        <v/>
      </c>
      <c r="W427">
        <f t="shared" si="55"/>
        <v>0</v>
      </c>
      <c r="X427"/>
      <c r="Y427">
        <f t="shared" si="53"/>
        <v>0</v>
      </c>
      <c r="Z427" s="26"/>
      <c r="AA427" s="27"/>
      <c r="AB427" s="27"/>
      <c r="AC427" s="27"/>
      <c r="AD427" s="27"/>
      <c r="AE427" s="27"/>
      <c r="AF427" s="28"/>
      <c r="AG427" s="22"/>
      <c r="AH427" s="22"/>
      <c r="AI427" s="22"/>
      <c r="AJ427" s="22"/>
      <c r="AK427" s="22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0"/>
      <c r="BF427" s="100"/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100"/>
      <c r="BS427" s="25"/>
      <c r="BT427" s="25"/>
      <c r="BU427" s="25"/>
      <c r="BV427" s="25"/>
      <c r="BW427" s="25"/>
      <c r="BX427" s="25"/>
      <c r="BY427" s="25"/>
      <c r="BZ427" s="25"/>
    </row>
    <row r="428" spans="1:78" s="12" customFormat="1" ht="18" customHeight="1" x14ac:dyDescent="0.25">
      <c r="A428" s="14" t="s">
        <v>435</v>
      </c>
      <c r="B428" s="1"/>
      <c r="C428" s="2"/>
      <c r="D428" s="2"/>
      <c r="E428" s="4"/>
      <c r="F428" s="2"/>
      <c r="G428" s="4"/>
      <c r="H428" s="2"/>
      <c r="I428" s="2"/>
      <c r="J428" s="4"/>
      <c r="K428" s="2"/>
      <c r="L428" s="2"/>
      <c r="M428" s="2"/>
      <c r="N428" s="49"/>
      <c r="O428" s="3"/>
      <c r="P428" s="4"/>
      <c r="Q428" s="4"/>
      <c r="R428" s="2"/>
      <c r="S428" s="7"/>
      <c r="T428" s="8"/>
      <c r="U428">
        <f t="shared" si="56"/>
        <v>0</v>
      </c>
      <c r="V428" s="19" t="str">
        <f>IF(T428="","",T428/MAX($T$4:T428)-1)</f>
        <v/>
      </c>
      <c r="W428">
        <f t="shared" si="55"/>
        <v>0</v>
      </c>
      <c r="X428"/>
      <c r="Y428">
        <f t="shared" si="53"/>
        <v>0</v>
      </c>
      <c r="Z428" s="26"/>
      <c r="AA428" s="27"/>
      <c r="AB428" s="27"/>
      <c r="AC428" s="27"/>
      <c r="AD428" s="27"/>
      <c r="AE428" s="27"/>
      <c r="AF428" s="28"/>
      <c r="AG428" s="22"/>
      <c r="AH428" s="22"/>
      <c r="AI428" s="22"/>
      <c r="AJ428" s="22"/>
      <c r="AK428" s="22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  <c r="BE428" s="100"/>
      <c r="BF428" s="100"/>
      <c r="BG428" s="100"/>
      <c r="BH428" s="100"/>
      <c r="BI428" s="100"/>
      <c r="BJ428" s="100"/>
      <c r="BK428" s="100"/>
      <c r="BL428" s="100"/>
      <c r="BM428" s="100"/>
      <c r="BN428" s="100"/>
      <c r="BO428" s="100"/>
      <c r="BP428" s="100"/>
      <c r="BQ428" s="100"/>
      <c r="BR428" s="100"/>
      <c r="BS428" s="25"/>
      <c r="BT428" s="25"/>
      <c r="BU428" s="25"/>
      <c r="BV428" s="25"/>
      <c r="BW428" s="25"/>
      <c r="BX428" s="25"/>
      <c r="BY428" s="25"/>
      <c r="BZ428" s="25"/>
    </row>
    <row r="429" spans="1:78" s="12" customFormat="1" ht="18" customHeight="1" x14ac:dyDescent="0.25">
      <c r="A429" s="14" t="s">
        <v>436</v>
      </c>
      <c r="B429" s="1"/>
      <c r="C429" s="2"/>
      <c r="D429" s="2"/>
      <c r="E429" s="4"/>
      <c r="F429" s="2"/>
      <c r="G429" s="4"/>
      <c r="H429" s="2"/>
      <c r="I429" s="2"/>
      <c r="J429" s="4"/>
      <c r="K429" s="2"/>
      <c r="L429" s="2"/>
      <c r="M429" s="2"/>
      <c r="N429" s="49"/>
      <c r="O429" s="3"/>
      <c r="P429" s="4"/>
      <c r="Q429" s="4"/>
      <c r="R429" s="2"/>
      <c r="S429" s="7"/>
      <c r="T429" s="8"/>
      <c r="U429">
        <f t="shared" si="56"/>
        <v>0</v>
      </c>
      <c r="V429" s="19" t="str">
        <f>IF(T429="","",T429/MAX($T$4:T429)-1)</f>
        <v/>
      </c>
      <c r="W429">
        <f t="shared" si="55"/>
        <v>0</v>
      </c>
      <c r="X429"/>
      <c r="Y429">
        <f t="shared" si="53"/>
        <v>0</v>
      </c>
      <c r="Z429" s="26"/>
      <c r="AA429" s="27"/>
      <c r="AB429" s="27"/>
      <c r="AC429" s="27"/>
      <c r="AD429" s="27"/>
      <c r="AE429" s="27"/>
      <c r="AF429" s="28"/>
      <c r="AG429" s="22"/>
      <c r="AH429" s="22"/>
      <c r="AI429" s="22"/>
      <c r="AJ429" s="22"/>
      <c r="AK429" s="22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  <c r="BA429" s="100"/>
      <c r="BB429" s="100"/>
      <c r="BC429" s="100"/>
      <c r="BD429" s="100"/>
      <c r="BE429" s="100"/>
      <c r="BF429" s="100"/>
      <c r="BG429" s="100"/>
      <c r="BH429" s="100"/>
      <c r="BI429" s="100"/>
      <c r="BJ429" s="100"/>
      <c r="BK429" s="100"/>
      <c r="BL429" s="100"/>
      <c r="BM429" s="100"/>
      <c r="BN429" s="100"/>
      <c r="BO429" s="100"/>
      <c r="BP429" s="100"/>
      <c r="BQ429" s="100"/>
      <c r="BR429" s="100"/>
      <c r="BS429" s="25"/>
      <c r="BT429" s="25"/>
      <c r="BU429" s="25"/>
      <c r="BV429" s="25"/>
      <c r="BW429" s="25"/>
      <c r="BX429" s="25"/>
      <c r="BY429" s="25"/>
      <c r="BZ429" s="25"/>
    </row>
    <row r="430" spans="1:78" s="12" customFormat="1" ht="18" customHeight="1" x14ac:dyDescent="0.25">
      <c r="A430" s="14" t="s">
        <v>437</v>
      </c>
      <c r="B430" s="1"/>
      <c r="C430" s="2"/>
      <c r="D430" s="2"/>
      <c r="E430" s="4"/>
      <c r="F430" s="2"/>
      <c r="G430" s="4"/>
      <c r="H430" s="2"/>
      <c r="I430" s="2"/>
      <c r="J430" s="4"/>
      <c r="K430" s="2"/>
      <c r="L430" s="2"/>
      <c r="M430" s="2"/>
      <c r="N430" s="49"/>
      <c r="O430" s="3"/>
      <c r="P430" s="4"/>
      <c r="Q430" s="4"/>
      <c r="R430" s="2"/>
      <c r="S430" s="7"/>
      <c r="T430" s="8"/>
      <c r="U430">
        <f t="shared" si="56"/>
        <v>0</v>
      </c>
      <c r="V430" s="19" t="str">
        <f>IF(T430="","",T430/MAX($T$4:T430)-1)</f>
        <v/>
      </c>
      <c r="W430">
        <f t="shared" si="55"/>
        <v>0</v>
      </c>
      <c r="X430"/>
      <c r="Y430">
        <f t="shared" si="53"/>
        <v>0</v>
      </c>
      <c r="Z430" s="26"/>
      <c r="AA430" s="27"/>
      <c r="AB430" s="27"/>
      <c r="AC430" s="27"/>
      <c r="AD430" s="27"/>
      <c r="AE430" s="27"/>
      <c r="AF430" s="28"/>
      <c r="AG430" s="22"/>
      <c r="AH430" s="22"/>
      <c r="AI430" s="22"/>
      <c r="AJ430" s="22"/>
      <c r="AK430" s="22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  <c r="BA430" s="100"/>
      <c r="BB430" s="100"/>
      <c r="BC430" s="100"/>
      <c r="BD430" s="100"/>
      <c r="BE430" s="100"/>
      <c r="BF430" s="100"/>
      <c r="BG430" s="100"/>
      <c r="BH430" s="100"/>
      <c r="BI430" s="100"/>
      <c r="BJ430" s="100"/>
      <c r="BK430" s="100"/>
      <c r="BL430" s="100"/>
      <c r="BM430" s="100"/>
      <c r="BN430" s="100"/>
      <c r="BO430" s="100"/>
      <c r="BP430" s="100"/>
      <c r="BQ430" s="100"/>
      <c r="BR430" s="100"/>
      <c r="BS430" s="25"/>
      <c r="BT430" s="25"/>
      <c r="BU430" s="25"/>
      <c r="BV430" s="25"/>
      <c r="BW430" s="25"/>
      <c r="BX430" s="25"/>
      <c r="BY430" s="25"/>
      <c r="BZ430" s="25"/>
    </row>
    <row r="431" spans="1:78" s="12" customFormat="1" ht="18" customHeight="1" x14ac:dyDescent="0.25">
      <c r="A431" s="14" t="s">
        <v>438</v>
      </c>
      <c r="B431" s="1"/>
      <c r="C431" s="2"/>
      <c r="D431" s="2"/>
      <c r="E431" s="4"/>
      <c r="F431" s="2"/>
      <c r="G431" s="4"/>
      <c r="H431" s="2"/>
      <c r="I431" s="2"/>
      <c r="J431" s="4"/>
      <c r="K431" s="2"/>
      <c r="L431" s="2"/>
      <c r="M431" s="2"/>
      <c r="N431" s="49"/>
      <c r="O431" s="3"/>
      <c r="P431" s="4"/>
      <c r="Q431" s="4"/>
      <c r="R431" s="2"/>
      <c r="S431" s="7"/>
      <c r="T431" s="8"/>
      <c r="U431">
        <f t="shared" si="56"/>
        <v>0</v>
      </c>
      <c r="V431" s="19" t="str">
        <f>IF(T431="","",T431/MAX($T$4:T431)-1)</f>
        <v/>
      </c>
      <c r="W431">
        <f t="shared" si="55"/>
        <v>0</v>
      </c>
      <c r="X431"/>
      <c r="Y431">
        <f t="shared" si="53"/>
        <v>0</v>
      </c>
      <c r="Z431" s="26"/>
      <c r="AA431" s="27"/>
      <c r="AB431" s="27"/>
      <c r="AC431" s="27"/>
      <c r="AD431" s="27"/>
      <c r="AE431" s="27"/>
      <c r="AF431" s="28"/>
      <c r="AG431" s="22"/>
      <c r="AH431" s="22"/>
      <c r="AI431" s="22"/>
      <c r="AJ431" s="22"/>
      <c r="AK431" s="22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  <c r="BA431" s="100"/>
      <c r="BB431" s="100"/>
      <c r="BC431" s="100"/>
      <c r="BD431" s="100"/>
      <c r="BE431" s="100"/>
      <c r="BF431" s="100"/>
      <c r="BG431" s="100"/>
      <c r="BH431" s="100"/>
      <c r="BI431" s="100"/>
      <c r="BJ431" s="100"/>
      <c r="BK431" s="100"/>
      <c r="BL431" s="100"/>
      <c r="BM431" s="100"/>
      <c r="BN431" s="100"/>
      <c r="BO431" s="100"/>
      <c r="BP431" s="100"/>
      <c r="BQ431" s="100"/>
      <c r="BR431" s="100"/>
      <c r="BS431" s="25"/>
      <c r="BT431" s="25"/>
      <c r="BU431" s="25"/>
      <c r="BV431" s="25"/>
      <c r="BW431" s="25"/>
      <c r="BX431" s="25"/>
      <c r="BY431" s="25"/>
      <c r="BZ431" s="25"/>
    </row>
    <row r="432" spans="1:78" s="12" customFormat="1" ht="18" customHeight="1" x14ac:dyDescent="0.25">
      <c r="A432" s="14" t="s">
        <v>439</v>
      </c>
      <c r="B432" s="1"/>
      <c r="C432" s="2"/>
      <c r="D432" s="2"/>
      <c r="E432" s="4"/>
      <c r="F432" s="2"/>
      <c r="G432" s="4"/>
      <c r="H432" s="2"/>
      <c r="I432" s="2"/>
      <c r="J432" s="4"/>
      <c r="K432" s="2"/>
      <c r="L432" s="2"/>
      <c r="M432" s="2"/>
      <c r="N432" s="49"/>
      <c r="O432" s="3"/>
      <c r="P432" s="4"/>
      <c r="Q432" s="4"/>
      <c r="R432" s="2"/>
      <c r="S432" s="7"/>
      <c r="T432" s="8"/>
      <c r="U432">
        <f t="shared" si="56"/>
        <v>0</v>
      </c>
      <c r="V432" s="19" t="str">
        <f>IF(T432="","",T432/MAX($T$4:T432)-1)</f>
        <v/>
      </c>
      <c r="W432">
        <f t="shared" si="55"/>
        <v>0</v>
      </c>
      <c r="X432"/>
      <c r="Y432">
        <f t="shared" si="53"/>
        <v>0</v>
      </c>
      <c r="Z432" s="26"/>
      <c r="AA432" s="27"/>
      <c r="AB432" s="27"/>
      <c r="AC432" s="27"/>
      <c r="AD432" s="27"/>
      <c r="AE432" s="27"/>
      <c r="AF432" s="28"/>
      <c r="AG432" s="22"/>
      <c r="AH432" s="22"/>
      <c r="AI432" s="22"/>
      <c r="AJ432" s="22"/>
      <c r="AK432" s="22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  <c r="BA432" s="100"/>
      <c r="BB432" s="100"/>
      <c r="BC432" s="100"/>
      <c r="BD432" s="100"/>
      <c r="BE432" s="100"/>
      <c r="BF432" s="100"/>
      <c r="BG432" s="100"/>
      <c r="BH432" s="100"/>
      <c r="BI432" s="100"/>
      <c r="BJ432" s="100"/>
      <c r="BK432" s="100"/>
      <c r="BL432" s="100"/>
      <c r="BM432" s="100"/>
      <c r="BN432" s="100"/>
      <c r="BO432" s="100"/>
      <c r="BP432" s="100"/>
      <c r="BQ432" s="100"/>
      <c r="BR432" s="100"/>
      <c r="BS432" s="25"/>
      <c r="BT432" s="25"/>
      <c r="BU432" s="25"/>
      <c r="BV432" s="25"/>
      <c r="BW432" s="25"/>
      <c r="BX432" s="25"/>
      <c r="BY432" s="25"/>
      <c r="BZ432" s="25"/>
    </row>
    <row r="433" spans="1:78" s="12" customFormat="1" ht="18" customHeight="1" x14ac:dyDescent="0.25">
      <c r="A433" s="14" t="s">
        <v>440</v>
      </c>
      <c r="B433" s="1"/>
      <c r="C433" s="2"/>
      <c r="D433" s="2"/>
      <c r="E433" s="4"/>
      <c r="F433" s="2"/>
      <c r="G433" s="4"/>
      <c r="H433" s="2"/>
      <c r="I433" s="2"/>
      <c r="J433" s="4"/>
      <c r="K433" s="2"/>
      <c r="L433" s="2"/>
      <c r="M433" s="2"/>
      <c r="N433" s="49"/>
      <c r="O433" s="3"/>
      <c r="P433" s="4"/>
      <c r="Q433" s="4"/>
      <c r="R433" s="2"/>
      <c r="S433" s="7"/>
      <c r="T433" s="8"/>
      <c r="U433">
        <f t="shared" si="56"/>
        <v>0</v>
      </c>
      <c r="V433" s="19" t="str">
        <f>IF(T433="","",T433/MAX($T$4:T433)-1)</f>
        <v/>
      </c>
      <c r="W433">
        <f t="shared" si="55"/>
        <v>0</v>
      </c>
      <c r="X433"/>
      <c r="Y433">
        <f t="shared" si="53"/>
        <v>0</v>
      </c>
      <c r="Z433" s="26"/>
      <c r="AA433" s="27"/>
      <c r="AB433" s="27"/>
      <c r="AC433" s="27"/>
      <c r="AD433" s="27"/>
      <c r="AE433" s="27"/>
      <c r="AF433" s="28"/>
      <c r="AG433" s="22"/>
      <c r="AH433" s="22"/>
      <c r="AI433" s="22"/>
      <c r="AJ433" s="22"/>
      <c r="AK433" s="22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/>
      <c r="BB433" s="100"/>
      <c r="BC433" s="100"/>
      <c r="BD433" s="100"/>
      <c r="BE433" s="100"/>
      <c r="BF433" s="100"/>
      <c r="BG433" s="100"/>
      <c r="BH433" s="100"/>
      <c r="BI433" s="100"/>
      <c r="BJ433" s="100"/>
      <c r="BK433" s="100"/>
      <c r="BL433" s="100"/>
      <c r="BM433" s="100"/>
      <c r="BN433" s="100"/>
      <c r="BO433" s="100"/>
      <c r="BP433" s="100"/>
      <c r="BQ433" s="100"/>
      <c r="BR433" s="100"/>
      <c r="BS433" s="25"/>
      <c r="BT433" s="25"/>
      <c r="BU433" s="25"/>
      <c r="BV433" s="25"/>
      <c r="BW433" s="25"/>
      <c r="BX433" s="25"/>
      <c r="BY433" s="25"/>
      <c r="BZ433" s="25"/>
    </row>
    <row r="434" spans="1:78" s="12" customFormat="1" ht="18" customHeight="1" x14ac:dyDescent="0.25">
      <c r="A434" s="14" t="s">
        <v>441</v>
      </c>
      <c r="B434" s="1"/>
      <c r="C434" s="2"/>
      <c r="D434" s="2"/>
      <c r="E434" s="4"/>
      <c r="F434" s="2"/>
      <c r="G434" s="4"/>
      <c r="H434" s="2"/>
      <c r="I434" s="2"/>
      <c r="J434" s="4"/>
      <c r="K434" s="2"/>
      <c r="L434" s="2"/>
      <c r="M434" s="2"/>
      <c r="N434" s="49"/>
      <c r="O434" s="3"/>
      <c r="P434" s="4"/>
      <c r="Q434" s="4"/>
      <c r="R434" s="2"/>
      <c r="S434" s="7"/>
      <c r="T434" s="8"/>
      <c r="U434">
        <f t="shared" si="56"/>
        <v>0</v>
      </c>
      <c r="V434" s="19" t="str">
        <f>IF(T434="","",T434/MAX($T$4:T434)-1)</f>
        <v/>
      </c>
      <c r="W434">
        <f t="shared" si="55"/>
        <v>0</v>
      </c>
      <c r="X434"/>
      <c r="Y434">
        <f t="shared" si="53"/>
        <v>0</v>
      </c>
      <c r="Z434" s="26"/>
      <c r="AA434" s="27"/>
      <c r="AB434" s="27"/>
      <c r="AC434" s="27"/>
      <c r="AD434" s="27"/>
      <c r="AE434" s="27"/>
      <c r="AF434" s="28"/>
      <c r="AG434" s="22"/>
      <c r="AH434" s="22"/>
      <c r="AI434" s="22"/>
      <c r="AJ434" s="22"/>
      <c r="AK434" s="22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  <c r="BA434" s="100"/>
      <c r="BB434" s="100"/>
      <c r="BC434" s="100"/>
      <c r="BD434" s="100"/>
      <c r="BE434" s="100"/>
      <c r="BF434" s="100"/>
      <c r="BG434" s="100"/>
      <c r="BH434" s="100"/>
      <c r="BI434" s="100"/>
      <c r="BJ434" s="100"/>
      <c r="BK434" s="100"/>
      <c r="BL434" s="100"/>
      <c r="BM434" s="100"/>
      <c r="BN434" s="100"/>
      <c r="BO434" s="100"/>
      <c r="BP434" s="100"/>
      <c r="BQ434" s="100"/>
      <c r="BR434" s="100"/>
      <c r="BS434" s="25"/>
      <c r="BT434" s="25"/>
      <c r="BU434" s="25"/>
      <c r="BV434" s="25"/>
      <c r="BW434" s="25"/>
      <c r="BX434" s="25"/>
      <c r="BY434" s="25"/>
      <c r="BZ434" s="25"/>
    </row>
    <row r="435" spans="1:78" s="12" customFormat="1" ht="18" customHeight="1" x14ac:dyDescent="0.25">
      <c r="A435" s="14" t="s">
        <v>442</v>
      </c>
      <c r="B435" s="1"/>
      <c r="C435" s="2"/>
      <c r="D435" s="2"/>
      <c r="E435" s="4"/>
      <c r="F435" s="2"/>
      <c r="G435" s="4"/>
      <c r="H435" s="2"/>
      <c r="I435" s="2"/>
      <c r="J435" s="4"/>
      <c r="K435" s="2"/>
      <c r="L435" s="2"/>
      <c r="M435" s="2"/>
      <c r="N435" s="49"/>
      <c r="O435" s="3"/>
      <c r="P435" s="4"/>
      <c r="Q435" s="4"/>
      <c r="R435" s="2"/>
      <c r="S435" s="7"/>
      <c r="T435" s="8"/>
      <c r="U435">
        <f t="shared" si="56"/>
        <v>0</v>
      </c>
      <c r="V435" s="19" t="str">
        <f>IF(T435="","",T435/MAX($T$4:T435)-1)</f>
        <v/>
      </c>
      <c r="W435">
        <f t="shared" si="55"/>
        <v>0</v>
      </c>
      <c r="X435"/>
      <c r="Y435">
        <f t="shared" si="53"/>
        <v>0</v>
      </c>
      <c r="Z435" s="26"/>
      <c r="AA435" s="27"/>
      <c r="AB435" s="27"/>
      <c r="AC435" s="27"/>
      <c r="AD435" s="27"/>
      <c r="AE435" s="27"/>
      <c r="AF435" s="28"/>
      <c r="AG435" s="22"/>
      <c r="AH435" s="22"/>
      <c r="AI435" s="22"/>
      <c r="AJ435" s="22"/>
      <c r="AK435" s="22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  <c r="BE435" s="100"/>
      <c r="BF435" s="100"/>
      <c r="BG435" s="100"/>
      <c r="BH435" s="100"/>
      <c r="BI435" s="100"/>
      <c r="BJ435" s="100"/>
      <c r="BK435" s="100"/>
      <c r="BL435" s="100"/>
      <c r="BM435" s="100"/>
      <c r="BN435" s="100"/>
      <c r="BO435" s="100"/>
      <c r="BP435" s="100"/>
      <c r="BQ435" s="100"/>
      <c r="BR435" s="100"/>
      <c r="BS435" s="25"/>
      <c r="BT435" s="25"/>
      <c r="BU435" s="25"/>
      <c r="BV435" s="25"/>
      <c r="BW435" s="25"/>
      <c r="BX435" s="25"/>
      <c r="BY435" s="25"/>
      <c r="BZ435" s="25"/>
    </row>
    <row r="436" spans="1:78" s="12" customFormat="1" ht="18" customHeight="1" x14ac:dyDescent="0.25">
      <c r="A436" s="14" t="s">
        <v>443</v>
      </c>
      <c r="B436" s="1"/>
      <c r="C436" s="2"/>
      <c r="D436" s="2"/>
      <c r="E436" s="4"/>
      <c r="F436" s="2"/>
      <c r="G436" s="4"/>
      <c r="H436" s="2"/>
      <c r="I436" s="2"/>
      <c r="J436" s="4"/>
      <c r="K436" s="2"/>
      <c r="L436" s="2"/>
      <c r="M436" s="2"/>
      <c r="N436" s="49"/>
      <c r="O436" s="3"/>
      <c r="P436" s="4"/>
      <c r="Q436" s="4"/>
      <c r="R436" s="2"/>
      <c r="S436" s="7"/>
      <c r="T436" s="8"/>
      <c r="U436">
        <f t="shared" si="56"/>
        <v>0</v>
      </c>
      <c r="V436" s="19" t="str">
        <f>IF(T436="","",T436/MAX($T$4:T436)-1)</f>
        <v/>
      </c>
      <c r="W436">
        <f t="shared" si="55"/>
        <v>0</v>
      </c>
      <c r="X436"/>
      <c r="Y436">
        <f t="shared" si="53"/>
        <v>0</v>
      </c>
      <c r="Z436" s="26"/>
      <c r="AA436" s="27"/>
      <c r="AB436" s="27"/>
      <c r="AC436" s="27"/>
      <c r="AD436" s="27"/>
      <c r="AE436" s="27"/>
      <c r="AF436" s="28"/>
      <c r="AG436" s="22"/>
      <c r="AH436" s="22"/>
      <c r="AI436" s="22"/>
      <c r="AJ436" s="22"/>
      <c r="AK436" s="22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  <c r="BA436" s="100"/>
      <c r="BB436" s="100"/>
      <c r="BC436" s="100"/>
      <c r="BD436" s="100"/>
      <c r="BE436" s="100"/>
      <c r="BF436" s="100"/>
      <c r="BG436" s="100"/>
      <c r="BH436" s="100"/>
      <c r="BI436" s="100"/>
      <c r="BJ436" s="100"/>
      <c r="BK436" s="100"/>
      <c r="BL436" s="100"/>
      <c r="BM436" s="100"/>
      <c r="BN436" s="100"/>
      <c r="BO436" s="100"/>
      <c r="BP436" s="100"/>
      <c r="BQ436" s="100"/>
      <c r="BR436" s="100"/>
      <c r="BS436" s="25"/>
      <c r="BT436" s="25"/>
      <c r="BU436" s="25"/>
      <c r="BV436" s="25"/>
      <c r="BW436" s="25"/>
      <c r="BX436" s="25"/>
      <c r="BY436" s="25"/>
      <c r="BZ436" s="25"/>
    </row>
    <row r="437" spans="1:78" s="12" customFormat="1" ht="18" customHeight="1" x14ac:dyDescent="0.25">
      <c r="A437" s="14" t="s">
        <v>444</v>
      </c>
      <c r="B437" s="1"/>
      <c r="C437" s="2"/>
      <c r="D437" s="2"/>
      <c r="E437" s="4"/>
      <c r="F437" s="2"/>
      <c r="G437" s="4"/>
      <c r="H437" s="2"/>
      <c r="I437" s="2"/>
      <c r="J437" s="4"/>
      <c r="K437" s="2"/>
      <c r="L437" s="2"/>
      <c r="M437" s="2"/>
      <c r="N437" s="49"/>
      <c r="O437" s="3"/>
      <c r="P437" s="4"/>
      <c r="Q437" s="4"/>
      <c r="R437" s="2"/>
      <c r="S437" s="7"/>
      <c r="T437" s="8"/>
      <c r="U437">
        <f t="shared" si="56"/>
        <v>0</v>
      </c>
      <c r="V437" s="19" t="str">
        <f>IF(T437="","",T437/MAX($T$4:T437)-1)</f>
        <v/>
      </c>
      <c r="W437">
        <f t="shared" si="55"/>
        <v>0</v>
      </c>
      <c r="X437"/>
      <c r="Y437">
        <f t="shared" si="53"/>
        <v>0</v>
      </c>
      <c r="Z437" s="26"/>
      <c r="AA437" s="27"/>
      <c r="AB437" s="27"/>
      <c r="AC437" s="27"/>
      <c r="AD437" s="27"/>
      <c r="AE437" s="27"/>
      <c r="AF437" s="28"/>
      <c r="AG437" s="22"/>
      <c r="AH437" s="22"/>
      <c r="AI437" s="22"/>
      <c r="AJ437" s="22"/>
      <c r="AK437" s="22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  <c r="BE437" s="100"/>
      <c r="BF437" s="100"/>
      <c r="BG437" s="100"/>
      <c r="BH437" s="100"/>
      <c r="BI437" s="100"/>
      <c r="BJ437" s="100"/>
      <c r="BK437" s="100"/>
      <c r="BL437" s="100"/>
      <c r="BM437" s="100"/>
      <c r="BN437" s="100"/>
      <c r="BO437" s="100"/>
      <c r="BP437" s="100"/>
      <c r="BQ437" s="100"/>
      <c r="BR437" s="100"/>
      <c r="BS437" s="25"/>
      <c r="BT437" s="25"/>
      <c r="BU437" s="25"/>
      <c r="BV437" s="25"/>
      <c r="BW437" s="25"/>
      <c r="BX437" s="25"/>
      <c r="BY437" s="25"/>
      <c r="BZ437" s="25"/>
    </row>
    <row r="438" spans="1:78" s="12" customFormat="1" ht="18" customHeight="1" x14ac:dyDescent="0.25">
      <c r="A438" s="14" t="s">
        <v>445</v>
      </c>
      <c r="B438" s="1"/>
      <c r="C438" s="2"/>
      <c r="D438" s="2"/>
      <c r="E438" s="4"/>
      <c r="F438" s="2"/>
      <c r="G438" s="4"/>
      <c r="H438" s="2"/>
      <c r="I438" s="2"/>
      <c r="J438" s="4"/>
      <c r="K438" s="2"/>
      <c r="L438" s="2"/>
      <c r="M438" s="2"/>
      <c r="N438" s="49"/>
      <c r="O438" s="3"/>
      <c r="P438" s="4"/>
      <c r="Q438" s="4"/>
      <c r="R438" s="2"/>
      <c r="S438" s="7"/>
      <c r="T438" s="8"/>
      <c r="U438">
        <f t="shared" si="56"/>
        <v>0</v>
      </c>
      <c r="V438" s="19" t="str">
        <f>IF(T438="","",T438/MAX($T$4:T438)-1)</f>
        <v/>
      </c>
      <c r="W438">
        <f t="shared" si="55"/>
        <v>0</v>
      </c>
      <c r="X438"/>
      <c r="Y438">
        <f t="shared" si="53"/>
        <v>0</v>
      </c>
      <c r="Z438" s="26"/>
      <c r="AA438" s="27"/>
      <c r="AB438" s="27"/>
      <c r="AC438" s="27"/>
      <c r="AD438" s="27"/>
      <c r="AE438" s="27"/>
      <c r="AF438" s="28"/>
      <c r="AG438" s="22"/>
      <c r="AH438" s="22"/>
      <c r="AI438" s="22"/>
      <c r="AJ438" s="22"/>
      <c r="AK438" s="22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0"/>
      <c r="BF438" s="100"/>
      <c r="BG438" s="100"/>
      <c r="BH438" s="100"/>
      <c r="BI438" s="100"/>
      <c r="BJ438" s="100"/>
      <c r="BK438" s="100"/>
      <c r="BL438" s="100"/>
      <c r="BM438" s="100"/>
      <c r="BN438" s="100"/>
      <c r="BO438" s="100"/>
      <c r="BP438" s="100"/>
      <c r="BQ438" s="100"/>
      <c r="BR438" s="100"/>
      <c r="BS438" s="25"/>
      <c r="BT438" s="25"/>
      <c r="BU438" s="25"/>
      <c r="BV438" s="25"/>
      <c r="BW438" s="25"/>
      <c r="BX438" s="25"/>
      <c r="BY438" s="25"/>
      <c r="BZ438" s="25"/>
    </row>
    <row r="439" spans="1:78" s="12" customFormat="1" ht="18" customHeight="1" x14ac:dyDescent="0.25">
      <c r="A439" s="14" t="s">
        <v>446</v>
      </c>
      <c r="B439" s="1"/>
      <c r="C439" s="2"/>
      <c r="D439" s="2"/>
      <c r="E439" s="4"/>
      <c r="F439" s="2"/>
      <c r="G439" s="4"/>
      <c r="H439" s="2"/>
      <c r="I439" s="2"/>
      <c r="J439" s="4"/>
      <c r="K439" s="2"/>
      <c r="L439" s="2"/>
      <c r="M439" s="2"/>
      <c r="N439" s="49"/>
      <c r="O439" s="3"/>
      <c r="P439" s="4"/>
      <c r="Q439" s="4"/>
      <c r="R439" s="2"/>
      <c r="S439" s="7"/>
      <c r="T439" s="8"/>
      <c r="U439">
        <f t="shared" si="56"/>
        <v>0</v>
      </c>
      <c r="V439" s="19" t="str">
        <f>IF(T439="","",T439/MAX($T$4:T439)-1)</f>
        <v/>
      </c>
      <c r="W439">
        <f t="shared" si="55"/>
        <v>0</v>
      </c>
      <c r="X439"/>
      <c r="Y439">
        <f t="shared" si="53"/>
        <v>0</v>
      </c>
      <c r="Z439" s="26"/>
      <c r="AA439" s="27"/>
      <c r="AB439" s="27"/>
      <c r="AC439" s="27"/>
      <c r="AD439" s="27"/>
      <c r="AE439" s="27"/>
      <c r="AF439" s="28"/>
      <c r="AG439" s="22"/>
      <c r="AH439" s="22"/>
      <c r="AI439" s="22"/>
      <c r="AJ439" s="22"/>
      <c r="AK439" s="22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  <c r="BE439" s="100"/>
      <c r="BF439" s="100"/>
      <c r="BG439" s="100"/>
      <c r="BH439" s="100"/>
      <c r="BI439" s="100"/>
      <c r="BJ439" s="100"/>
      <c r="BK439" s="100"/>
      <c r="BL439" s="100"/>
      <c r="BM439" s="100"/>
      <c r="BN439" s="100"/>
      <c r="BO439" s="100"/>
      <c r="BP439" s="100"/>
      <c r="BQ439" s="100"/>
      <c r="BR439" s="100"/>
      <c r="BS439" s="25"/>
      <c r="BT439" s="25"/>
      <c r="BU439" s="25"/>
      <c r="BV439" s="25"/>
      <c r="BW439" s="25"/>
      <c r="BX439" s="25"/>
      <c r="BY439" s="25"/>
      <c r="BZ439" s="25"/>
    </row>
    <row r="440" spans="1:78" s="12" customFormat="1" ht="18" customHeight="1" x14ac:dyDescent="0.25">
      <c r="A440" s="14" t="s">
        <v>447</v>
      </c>
      <c r="B440" s="1"/>
      <c r="C440" s="2"/>
      <c r="D440" s="2"/>
      <c r="E440" s="4"/>
      <c r="F440" s="2"/>
      <c r="G440" s="4"/>
      <c r="H440" s="2"/>
      <c r="I440" s="2"/>
      <c r="J440" s="4"/>
      <c r="K440" s="2"/>
      <c r="L440" s="2"/>
      <c r="M440" s="2"/>
      <c r="N440" s="49"/>
      <c r="O440" s="3"/>
      <c r="P440" s="4"/>
      <c r="Q440" s="4"/>
      <c r="R440" s="2"/>
      <c r="S440" s="7"/>
      <c r="T440" s="8"/>
      <c r="U440">
        <f t="shared" si="56"/>
        <v>0</v>
      </c>
      <c r="V440" s="19" t="str">
        <f>IF(T440="","",T440/MAX($T$4:T440)-1)</f>
        <v/>
      </c>
      <c r="W440">
        <f t="shared" si="55"/>
        <v>0</v>
      </c>
      <c r="X440"/>
      <c r="Y440">
        <f t="shared" si="53"/>
        <v>0</v>
      </c>
      <c r="Z440" s="26"/>
      <c r="AA440" s="27"/>
      <c r="AB440" s="27"/>
      <c r="AC440" s="27"/>
      <c r="AD440" s="27"/>
      <c r="AE440" s="27"/>
      <c r="AF440" s="28"/>
      <c r="AG440" s="22"/>
      <c r="AH440" s="22"/>
      <c r="AI440" s="22"/>
      <c r="AJ440" s="22"/>
      <c r="AK440" s="22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0"/>
      <c r="BF440" s="100"/>
      <c r="BG440" s="100"/>
      <c r="BH440" s="100"/>
      <c r="BI440" s="100"/>
      <c r="BJ440" s="100"/>
      <c r="BK440" s="100"/>
      <c r="BL440" s="100"/>
      <c r="BM440" s="100"/>
      <c r="BN440" s="100"/>
      <c r="BO440" s="100"/>
      <c r="BP440" s="100"/>
      <c r="BQ440" s="100"/>
      <c r="BR440" s="100"/>
      <c r="BS440" s="25"/>
      <c r="BT440" s="25"/>
      <c r="BU440" s="25"/>
      <c r="BV440" s="25"/>
      <c r="BW440" s="25"/>
      <c r="BX440" s="25"/>
      <c r="BY440" s="25"/>
      <c r="BZ440" s="25"/>
    </row>
    <row r="441" spans="1:78" s="12" customFormat="1" ht="18" customHeight="1" x14ac:dyDescent="0.25">
      <c r="A441" s="14" t="s">
        <v>448</v>
      </c>
      <c r="B441" s="1"/>
      <c r="C441" s="2"/>
      <c r="D441" s="2"/>
      <c r="E441" s="4"/>
      <c r="F441" s="2"/>
      <c r="G441" s="4"/>
      <c r="H441" s="2"/>
      <c r="I441" s="2"/>
      <c r="J441" s="4"/>
      <c r="K441" s="2"/>
      <c r="L441" s="2"/>
      <c r="M441" s="2"/>
      <c r="N441" s="49"/>
      <c r="O441" s="3"/>
      <c r="P441" s="4"/>
      <c r="Q441" s="4"/>
      <c r="R441" s="2"/>
      <c r="S441" s="7"/>
      <c r="T441" s="8"/>
      <c r="U441">
        <f t="shared" si="56"/>
        <v>0</v>
      </c>
      <c r="V441" s="19" t="str">
        <f>IF(T441="","",T441/MAX($T$4:T441)-1)</f>
        <v/>
      </c>
      <c r="W441">
        <f t="shared" si="55"/>
        <v>0</v>
      </c>
      <c r="X441"/>
      <c r="Y441">
        <f t="shared" si="53"/>
        <v>0</v>
      </c>
      <c r="Z441" s="26"/>
      <c r="AA441" s="27"/>
      <c r="AB441" s="27"/>
      <c r="AC441" s="27"/>
      <c r="AD441" s="27"/>
      <c r="AE441" s="27"/>
      <c r="AF441" s="28"/>
      <c r="AG441" s="22"/>
      <c r="AH441" s="22"/>
      <c r="AI441" s="22"/>
      <c r="AJ441" s="22"/>
      <c r="AK441" s="22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100"/>
      <c r="BS441" s="25"/>
      <c r="BT441" s="25"/>
      <c r="BU441" s="25"/>
      <c r="BV441" s="25"/>
      <c r="BW441" s="25"/>
      <c r="BX441" s="25"/>
      <c r="BY441" s="25"/>
      <c r="BZ441" s="25"/>
    </row>
    <row r="442" spans="1:78" s="12" customFormat="1" ht="18" customHeight="1" x14ac:dyDescent="0.25">
      <c r="A442" s="14" t="s">
        <v>449</v>
      </c>
      <c r="B442" s="1"/>
      <c r="C442" s="2"/>
      <c r="D442" s="2"/>
      <c r="E442" s="4"/>
      <c r="F442" s="2"/>
      <c r="G442" s="4"/>
      <c r="H442" s="2"/>
      <c r="I442" s="2"/>
      <c r="J442" s="4"/>
      <c r="K442" s="2"/>
      <c r="L442" s="2"/>
      <c r="M442" s="2"/>
      <c r="N442" s="49"/>
      <c r="O442" s="3"/>
      <c r="P442" s="4"/>
      <c r="Q442" s="4"/>
      <c r="R442" s="2"/>
      <c r="S442" s="7"/>
      <c r="T442" s="8"/>
      <c r="U442">
        <f t="shared" si="56"/>
        <v>0</v>
      </c>
      <c r="V442" s="19" t="str">
        <f>IF(T442="","",T442/MAX($T$4:T442)-1)</f>
        <v/>
      </c>
      <c r="W442">
        <f t="shared" si="55"/>
        <v>0</v>
      </c>
      <c r="X442"/>
      <c r="Y442">
        <f t="shared" si="53"/>
        <v>0</v>
      </c>
      <c r="Z442" s="26"/>
      <c r="AA442" s="27"/>
      <c r="AB442" s="27"/>
      <c r="AC442" s="27"/>
      <c r="AD442" s="27"/>
      <c r="AE442" s="27"/>
      <c r="AF442" s="28"/>
      <c r="AG442" s="22"/>
      <c r="AH442" s="22"/>
      <c r="AI442" s="22"/>
      <c r="AJ442" s="22"/>
      <c r="AK442" s="22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/>
      <c r="BE442" s="100"/>
      <c r="BF442" s="100"/>
      <c r="BG442" s="100"/>
      <c r="BH442" s="100"/>
      <c r="BI442" s="100"/>
      <c r="BJ442" s="100"/>
      <c r="BK442" s="100"/>
      <c r="BL442" s="100"/>
      <c r="BM442" s="100"/>
      <c r="BN442" s="100"/>
      <c r="BO442" s="100"/>
      <c r="BP442" s="100"/>
      <c r="BQ442" s="100"/>
      <c r="BR442" s="100"/>
      <c r="BS442" s="25"/>
      <c r="BT442" s="25"/>
      <c r="BU442" s="25"/>
      <c r="BV442" s="25"/>
      <c r="BW442" s="25"/>
      <c r="BX442" s="25"/>
      <c r="BY442" s="25"/>
      <c r="BZ442" s="25"/>
    </row>
    <row r="443" spans="1:78" s="12" customFormat="1" ht="18" customHeight="1" x14ac:dyDescent="0.25">
      <c r="A443" s="14" t="s">
        <v>450</v>
      </c>
      <c r="B443" s="1"/>
      <c r="C443" s="2"/>
      <c r="D443" s="2"/>
      <c r="E443" s="4"/>
      <c r="F443" s="2"/>
      <c r="G443" s="4"/>
      <c r="H443" s="2"/>
      <c r="I443" s="2"/>
      <c r="J443" s="4"/>
      <c r="K443" s="2"/>
      <c r="L443" s="2"/>
      <c r="M443" s="2"/>
      <c r="N443" s="49"/>
      <c r="O443" s="3"/>
      <c r="P443" s="4"/>
      <c r="Q443" s="4"/>
      <c r="R443" s="2"/>
      <c r="S443" s="7"/>
      <c r="T443" s="8"/>
      <c r="U443">
        <f t="shared" si="56"/>
        <v>0</v>
      </c>
      <c r="V443" s="19" t="str">
        <f>IF(T443="","",T443/MAX($T$4:T443)-1)</f>
        <v/>
      </c>
      <c r="W443">
        <f t="shared" si="55"/>
        <v>0</v>
      </c>
      <c r="X443"/>
      <c r="Y443">
        <f t="shared" si="53"/>
        <v>0</v>
      </c>
      <c r="Z443" s="26"/>
      <c r="AA443" s="27"/>
      <c r="AB443" s="27"/>
      <c r="AC443" s="27"/>
      <c r="AD443" s="27"/>
      <c r="AE443" s="27"/>
      <c r="AF443" s="28"/>
      <c r="AG443" s="22"/>
      <c r="AH443" s="22"/>
      <c r="AI443" s="22"/>
      <c r="AJ443" s="22"/>
      <c r="AK443" s="22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/>
      <c r="BE443" s="100"/>
      <c r="BF443" s="100"/>
      <c r="BG443" s="100"/>
      <c r="BH443" s="100"/>
      <c r="BI443" s="100"/>
      <c r="BJ443" s="100"/>
      <c r="BK443" s="100"/>
      <c r="BL443" s="100"/>
      <c r="BM443" s="100"/>
      <c r="BN443" s="100"/>
      <c r="BO443" s="100"/>
      <c r="BP443" s="100"/>
      <c r="BQ443" s="100"/>
      <c r="BR443" s="100"/>
      <c r="BS443" s="25"/>
      <c r="BT443" s="25"/>
      <c r="BU443" s="25"/>
      <c r="BV443" s="25"/>
      <c r="BW443" s="25"/>
      <c r="BX443" s="25"/>
      <c r="BY443" s="25"/>
      <c r="BZ443" s="25"/>
    </row>
    <row r="444" spans="1:78" s="12" customFormat="1" ht="18" customHeight="1" x14ac:dyDescent="0.25">
      <c r="A444" s="14" t="s">
        <v>451</v>
      </c>
      <c r="B444" s="1"/>
      <c r="C444" s="2"/>
      <c r="D444" s="2"/>
      <c r="E444" s="4"/>
      <c r="F444" s="2"/>
      <c r="G444" s="4"/>
      <c r="H444" s="2"/>
      <c r="I444" s="2"/>
      <c r="J444" s="4"/>
      <c r="K444" s="2"/>
      <c r="L444" s="2"/>
      <c r="M444" s="2"/>
      <c r="N444" s="49"/>
      <c r="O444" s="3"/>
      <c r="P444" s="4"/>
      <c r="Q444" s="4"/>
      <c r="R444" s="2"/>
      <c r="S444" s="7"/>
      <c r="T444" s="8"/>
      <c r="U444">
        <f t="shared" si="56"/>
        <v>0</v>
      </c>
      <c r="V444" s="19" t="str">
        <f>IF(T444="","",T444/MAX($T$4:T444)-1)</f>
        <v/>
      </c>
      <c r="W444">
        <f t="shared" si="55"/>
        <v>0</v>
      </c>
      <c r="X444"/>
      <c r="Y444">
        <f t="shared" si="53"/>
        <v>0</v>
      </c>
      <c r="Z444" s="26"/>
      <c r="AA444" s="27"/>
      <c r="AB444" s="27"/>
      <c r="AC444" s="27"/>
      <c r="AD444" s="27"/>
      <c r="AE444" s="27"/>
      <c r="AF444" s="28"/>
      <c r="AG444" s="22"/>
      <c r="AH444" s="22"/>
      <c r="AI444" s="22"/>
      <c r="AJ444" s="22"/>
      <c r="AK444" s="22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/>
      <c r="BB444" s="100"/>
      <c r="BC444" s="100"/>
      <c r="BD444" s="100"/>
      <c r="BE444" s="100"/>
      <c r="BF444" s="100"/>
      <c r="BG444" s="100"/>
      <c r="BH444" s="100"/>
      <c r="BI444" s="100"/>
      <c r="BJ444" s="100"/>
      <c r="BK444" s="100"/>
      <c r="BL444" s="100"/>
      <c r="BM444" s="100"/>
      <c r="BN444" s="100"/>
      <c r="BO444" s="100"/>
      <c r="BP444" s="100"/>
      <c r="BQ444" s="100"/>
      <c r="BR444" s="100"/>
      <c r="BS444" s="25"/>
      <c r="BT444" s="25"/>
      <c r="BU444" s="25"/>
      <c r="BV444" s="25"/>
      <c r="BW444" s="25"/>
      <c r="BX444" s="25"/>
      <c r="BY444" s="25"/>
      <c r="BZ444" s="25"/>
    </row>
    <row r="445" spans="1:78" s="12" customFormat="1" ht="18" customHeight="1" x14ac:dyDescent="0.25">
      <c r="A445" s="14" t="s">
        <v>452</v>
      </c>
      <c r="B445" s="1"/>
      <c r="C445" s="2"/>
      <c r="D445" s="2"/>
      <c r="E445" s="4"/>
      <c r="F445" s="2"/>
      <c r="G445" s="4"/>
      <c r="H445" s="2"/>
      <c r="I445" s="2"/>
      <c r="J445" s="4"/>
      <c r="K445" s="2"/>
      <c r="L445" s="2"/>
      <c r="M445" s="2"/>
      <c r="N445" s="49"/>
      <c r="O445" s="3"/>
      <c r="P445" s="4"/>
      <c r="Q445" s="4"/>
      <c r="R445" s="2"/>
      <c r="S445" s="7"/>
      <c r="T445" s="8"/>
      <c r="U445">
        <f t="shared" si="56"/>
        <v>0</v>
      </c>
      <c r="V445" s="19" t="str">
        <f>IF(T445="","",T445/MAX($T$4:T445)-1)</f>
        <v/>
      </c>
      <c r="W445">
        <f t="shared" si="55"/>
        <v>0</v>
      </c>
      <c r="X445"/>
      <c r="Y445">
        <f t="shared" si="53"/>
        <v>0</v>
      </c>
      <c r="Z445" s="26"/>
      <c r="AA445" s="27"/>
      <c r="AB445" s="27"/>
      <c r="AC445" s="27"/>
      <c r="AD445" s="27"/>
      <c r="AE445" s="27"/>
      <c r="AF445" s="28"/>
      <c r="AG445" s="22"/>
      <c r="AH445" s="22"/>
      <c r="AI445" s="22"/>
      <c r="AJ445" s="22"/>
      <c r="AK445" s="22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  <c r="BE445" s="100"/>
      <c r="BF445" s="100"/>
      <c r="BG445" s="100"/>
      <c r="BH445" s="100"/>
      <c r="BI445" s="100"/>
      <c r="BJ445" s="100"/>
      <c r="BK445" s="100"/>
      <c r="BL445" s="100"/>
      <c r="BM445" s="100"/>
      <c r="BN445" s="100"/>
      <c r="BO445" s="100"/>
      <c r="BP445" s="100"/>
      <c r="BQ445" s="100"/>
      <c r="BR445" s="100"/>
      <c r="BS445" s="25"/>
      <c r="BT445" s="25"/>
      <c r="BU445" s="25"/>
      <c r="BV445" s="25"/>
      <c r="BW445" s="25"/>
      <c r="BX445" s="25"/>
      <c r="BY445" s="25"/>
      <c r="BZ445" s="25"/>
    </row>
    <row r="446" spans="1:78" s="12" customFormat="1" ht="18" customHeight="1" x14ac:dyDescent="0.25">
      <c r="A446" s="14" t="s">
        <v>453</v>
      </c>
      <c r="B446" s="1"/>
      <c r="C446" s="2"/>
      <c r="D446" s="2"/>
      <c r="E446" s="4"/>
      <c r="F446" s="2"/>
      <c r="G446" s="4"/>
      <c r="H446" s="2"/>
      <c r="I446" s="2"/>
      <c r="J446" s="4"/>
      <c r="K446" s="2"/>
      <c r="L446" s="2"/>
      <c r="M446" s="2"/>
      <c r="N446" s="49"/>
      <c r="O446" s="3"/>
      <c r="P446" s="4"/>
      <c r="Q446" s="4"/>
      <c r="R446" s="2"/>
      <c r="S446" s="7"/>
      <c r="T446" s="8"/>
      <c r="U446">
        <f t="shared" si="56"/>
        <v>0</v>
      </c>
      <c r="V446" s="19" t="str">
        <f>IF(T446="","",T446/MAX($T$4:T446)-1)</f>
        <v/>
      </c>
      <c r="W446">
        <f t="shared" si="55"/>
        <v>0</v>
      </c>
      <c r="X446"/>
      <c r="Y446">
        <f t="shared" si="53"/>
        <v>0</v>
      </c>
      <c r="Z446" s="26"/>
      <c r="AA446" s="27"/>
      <c r="AB446" s="27"/>
      <c r="AC446" s="27"/>
      <c r="AD446" s="27"/>
      <c r="AE446" s="27"/>
      <c r="AF446" s="28"/>
      <c r="AG446" s="22"/>
      <c r="AH446" s="22"/>
      <c r="AI446" s="22"/>
      <c r="AJ446" s="22"/>
      <c r="AK446" s="22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  <c r="BA446" s="100"/>
      <c r="BB446" s="100"/>
      <c r="BC446" s="100"/>
      <c r="BD446" s="100"/>
      <c r="BE446" s="100"/>
      <c r="BF446" s="100"/>
      <c r="BG446" s="100"/>
      <c r="BH446" s="100"/>
      <c r="BI446" s="100"/>
      <c r="BJ446" s="100"/>
      <c r="BK446" s="100"/>
      <c r="BL446" s="100"/>
      <c r="BM446" s="100"/>
      <c r="BN446" s="100"/>
      <c r="BO446" s="100"/>
      <c r="BP446" s="100"/>
      <c r="BQ446" s="100"/>
      <c r="BR446" s="100"/>
      <c r="BS446" s="25"/>
      <c r="BT446" s="25"/>
      <c r="BU446" s="25"/>
      <c r="BV446" s="25"/>
      <c r="BW446" s="25"/>
      <c r="BX446" s="25"/>
      <c r="BY446" s="25"/>
      <c r="BZ446" s="25"/>
    </row>
    <row r="447" spans="1:78" s="12" customFormat="1" ht="18" customHeight="1" x14ac:dyDescent="0.25">
      <c r="A447" s="14" t="s">
        <v>454</v>
      </c>
      <c r="B447" s="1"/>
      <c r="C447" s="2"/>
      <c r="D447" s="2"/>
      <c r="E447" s="4"/>
      <c r="F447" s="2"/>
      <c r="G447" s="4"/>
      <c r="H447" s="2"/>
      <c r="I447" s="2"/>
      <c r="J447" s="4"/>
      <c r="K447" s="2"/>
      <c r="L447" s="2"/>
      <c r="M447" s="2"/>
      <c r="N447" s="49"/>
      <c r="O447" s="3"/>
      <c r="P447" s="4"/>
      <c r="Q447" s="4"/>
      <c r="R447" s="2"/>
      <c r="S447" s="7"/>
      <c r="T447" s="8"/>
      <c r="U447">
        <f t="shared" si="56"/>
        <v>0</v>
      </c>
      <c r="V447" s="19" t="str">
        <f>IF(T447="","",T447/MAX($T$4:T447)-1)</f>
        <v/>
      </c>
      <c r="W447">
        <f t="shared" si="55"/>
        <v>0</v>
      </c>
      <c r="X447"/>
      <c r="Y447">
        <f t="shared" si="53"/>
        <v>0</v>
      </c>
      <c r="Z447" s="26"/>
      <c r="AA447" s="27"/>
      <c r="AB447" s="27"/>
      <c r="AC447" s="27"/>
      <c r="AD447" s="27"/>
      <c r="AE447" s="27"/>
      <c r="AF447" s="28"/>
      <c r="AG447" s="22"/>
      <c r="AH447" s="22"/>
      <c r="AI447" s="22"/>
      <c r="AJ447" s="22"/>
      <c r="AK447" s="22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  <c r="BA447" s="100"/>
      <c r="BB447" s="100"/>
      <c r="BC447" s="100"/>
      <c r="BD447" s="100"/>
      <c r="BE447" s="100"/>
      <c r="BF447" s="100"/>
      <c r="BG447" s="100"/>
      <c r="BH447" s="100"/>
      <c r="BI447" s="100"/>
      <c r="BJ447" s="100"/>
      <c r="BK447" s="100"/>
      <c r="BL447" s="100"/>
      <c r="BM447" s="100"/>
      <c r="BN447" s="100"/>
      <c r="BO447" s="100"/>
      <c r="BP447" s="100"/>
      <c r="BQ447" s="100"/>
      <c r="BR447" s="100"/>
      <c r="BS447" s="25"/>
      <c r="BT447" s="25"/>
      <c r="BU447" s="25"/>
      <c r="BV447" s="25"/>
      <c r="BW447" s="25"/>
      <c r="BX447" s="25"/>
      <c r="BY447" s="25"/>
      <c r="BZ447" s="25"/>
    </row>
    <row r="448" spans="1:78" s="12" customFormat="1" ht="18" customHeight="1" x14ac:dyDescent="0.25">
      <c r="A448" s="14" t="s">
        <v>455</v>
      </c>
      <c r="B448" s="1"/>
      <c r="C448" s="2"/>
      <c r="D448" s="2"/>
      <c r="E448" s="4"/>
      <c r="F448" s="2"/>
      <c r="G448" s="4"/>
      <c r="H448" s="2"/>
      <c r="I448" s="2"/>
      <c r="J448" s="4"/>
      <c r="K448" s="2"/>
      <c r="L448" s="2"/>
      <c r="M448" s="2"/>
      <c r="N448" s="49"/>
      <c r="O448" s="3"/>
      <c r="P448" s="4"/>
      <c r="Q448" s="4"/>
      <c r="R448" s="2"/>
      <c r="S448" s="7"/>
      <c r="T448" s="8"/>
      <c r="U448">
        <f t="shared" si="56"/>
        <v>0</v>
      </c>
      <c r="V448" s="19" t="str">
        <f>IF(T448="","",T448/MAX($T$4:T448)-1)</f>
        <v/>
      </c>
      <c r="W448">
        <f t="shared" si="55"/>
        <v>0</v>
      </c>
      <c r="X448"/>
      <c r="Y448">
        <f t="shared" si="53"/>
        <v>0</v>
      </c>
      <c r="Z448" s="26"/>
      <c r="AA448" s="27"/>
      <c r="AB448" s="27"/>
      <c r="AC448" s="27"/>
      <c r="AD448" s="27"/>
      <c r="AE448" s="27"/>
      <c r="AF448" s="28"/>
      <c r="AG448" s="22"/>
      <c r="AH448" s="22"/>
      <c r="AI448" s="22"/>
      <c r="AJ448" s="22"/>
      <c r="AK448" s="22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  <c r="BA448" s="100"/>
      <c r="BB448" s="100"/>
      <c r="BC448" s="100"/>
      <c r="BD448" s="100"/>
      <c r="BE448" s="100"/>
      <c r="BF448" s="100"/>
      <c r="BG448" s="100"/>
      <c r="BH448" s="100"/>
      <c r="BI448" s="100"/>
      <c r="BJ448" s="100"/>
      <c r="BK448" s="100"/>
      <c r="BL448" s="100"/>
      <c r="BM448" s="100"/>
      <c r="BN448" s="100"/>
      <c r="BO448" s="100"/>
      <c r="BP448" s="100"/>
      <c r="BQ448" s="100"/>
      <c r="BR448" s="100"/>
      <c r="BS448" s="25"/>
      <c r="BT448" s="25"/>
      <c r="BU448" s="25"/>
      <c r="BV448" s="25"/>
      <c r="BW448" s="25"/>
      <c r="BX448" s="25"/>
      <c r="BY448" s="25"/>
      <c r="BZ448" s="25"/>
    </row>
    <row r="449" spans="1:78" s="12" customFormat="1" ht="18" customHeight="1" x14ac:dyDescent="0.25">
      <c r="A449" s="14" t="s">
        <v>456</v>
      </c>
      <c r="B449" s="1"/>
      <c r="C449" s="2"/>
      <c r="D449" s="2"/>
      <c r="E449" s="4"/>
      <c r="F449" s="2"/>
      <c r="G449" s="4"/>
      <c r="H449" s="2"/>
      <c r="I449" s="2"/>
      <c r="J449" s="4"/>
      <c r="K449" s="2"/>
      <c r="L449" s="2"/>
      <c r="M449" s="2"/>
      <c r="N449" s="49"/>
      <c r="O449" s="3"/>
      <c r="P449" s="4"/>
      <c r="Q449" s="4"/>
      <c r="R449" s="2"/>
      <c r="S449" s="7"/>
      <c r="T449" s="8"/>
      <c r="U449">
        <f t="shared" si="56"/>
        <v>0</v>
      </c>
      <c r="V449" s="19" t="str">
        <f>IF(T449="","",T449/MAX($T$4:T449)-1)</f>
        <v/>
      </c>
      <c r="W449">
        <f t="shared" si="55"/>
        <v>0</v>
      </c>
      <c r="X449"/>
      <c r="Y449">
        <f t="shared" si="53"/>
        <v>0</v>
      </c>
      <c r="Z449" s="26"/>
      <c r="AA449" s="27"/>
      <c r="AB449" s="27"/>
      <c r="AC449" s="27"/>
      <c r="AD449" s="27"/>
      <c r="AE449" s="27"/>
      <c r="AF449" s="28"/>
      <c r="AG449" s="22"/>
      <c r="AH449" s="22"/>
      <c r="AI449" s="22"/>
      <c r="AJ449" s="22"/>
      <c r="AK449" s="22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100"/>
      <c r="BE449" s="100"/>
      <c r="BF449" s="100"/>
      <c r="BG449" s="100"/>
      <c r="BH449" s="100"/>
      <c r="BI449" s="100"/>
      <c r="BJ449" s="100"/>
      <c r="BK449" s="100"/>
      <c r="BL449" s="100"/>
      <c r="BM449" s="100"/>
      <c r="BN449" s="100"/>
      <c r="BO449" s="100"/>
      <c r="BP449" s="100"/>
      <c r="BQ449" s="100"/>
      <c r="BR449" s="100"/>
      <c r="BS449" s="25"/>
      <c r="BT449" s="25"/>
      <c r="BU449" s="25"/>
      <c r="BV449" s="25"/>
      <c r="BW449" s="25"/>
      <c r="BX449" s="25"/>
      <c r="BY449" s="25"/>
      <c r="BZ449" s="25"/>
    </row>
    <row r="450" spans="1:78" s="12" customFormat="1" ht="18" customHeight="1" x14ac:dyDescent="0.25">
      <c r="A450" s="14" t="s">
        <v>457</v>
      </c>
      <c r="B450" s="1"/>
      <c r="C450" s="2"/>
      <c r="D450" s="2"/>
      <c r="E450" s="4"/>
      <c r="F450" s="2"/>
      <c r="G450" s="4"/>
      <c r="H450" s="2"/>
      <c r="I450" s="2"/>
      <c r="J450" s="4"/>
      <c r="K450" s="2"/>
      <c r="L450" s="2"/>
      <c r="M450" s="2"/>
      <c r="N450" s="49"/>
      <c r="O450" s="3"/>
      <c r="P450" s="4"/>
      <c r="Q450" s="4"/>
      <c r="R450" s="2"/>
      <c r="S450" s="7"/>
      <c r="T450" s="8"/>
      <c r="U450">
        <f t="shared" si="56"/>
        <v>0</v>
      </c>
      <c r="V450" s="19" t="str">
        <f>IF(T450="","",T450/MAX($T$4:T450)-1)</f>
        <v/>
      </c>
      <c r="W450">
        <f t="shared" si="55"/>
        <v>0</v>
      </c>
      <c r="X450"/>
      <c r="Y450">
        <f t="shared" si="53"/>
        <v>0</v>
      </c>
      <c r="Z450" s="26"/>
      <c r="AA450" s="27"/>
      <c r="AB450" s="27"/>
      <c r="AC450" s="27"/>
      <c r="AD450" s="27"/>
      <c r="AE450" s="27"/>
      <c r="AF450" s="28"/>
      <c r="AG450" s="22"/>
      <c r="AH450" s="22"/>
      <c r="AI450" s="22"/>
      <c r="AJ450" s="22"/>
      <c r="AK450" s="22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  <c r="AZ450" s="100"/>
      <c r="BA450" s="100"/>
      <c r="BB450" s="100"/>
      <c r="BC450" s="100"/>
      <c r="BD450" s="100"/>
      <c r="BE450" s="100"/>
      <c r="BF450" s="100"/>
      <c r="BG450" s="100"/>
      <c r="BH450" s="100"/>
      <c r="BI450" s="100"/>
      <c r="BJ450" s="100"/>
      <c r="BK450" s="100"/>
      <c r="BL450" s="100"/>
      <c r="BM450" s="100"/>
      <c r="BN450" s="100"/>
      <c r="BO450" s="100"/>
      <c r="BP450" s="100"/>
      <c r="BQ450" s="100"/>
      <c r="BR450" s="100"/>
      <c r="BS450" s="25"/>
      <c r="BT450" s="25"/>
      <c r="BU450" s="25"/>
      <c r="BV450" s="25"/>
      <c r="BW450" s="25"/>
      <c r="BX450" s="25"/>
      <c r="BY450" s="25"/>
      <c r="BZ450" s="25"/>
    </row>
    <row r="451" spans="1:78" s="12" customFormat="1" ht="18" customHeight="1" x14ac:dyDescent="0.25">
      <c r="A451" s="14" t="s">
        <v>458</v>
      </c>
      <c r="B451" s="1"/>
      <c r="C451" s="2"/>
      <c r="D451" s="2"/>
      <c r="E451" s="4"/>
      <c r="F451" s="2"/>
      <c r="G451" s="4"/>
      <c r="H451" s="2"/>
      <c r="I451" s="2"/>
      <c r="J451" s="4"/>
      <c r="K451" s="2"/>
      <c r="L451" s="2"/>
      <c r="M451" s="2"/>
      <c r="N451" s="49"/>
      <c r="O451" s="3"/>
      <c r="P451" s="4"/>
      <c r="Q451" s="4"/>
      <c r="R451" s="2"/>
      <c r="S451" s="7"/>
      <c r="T451" s="8"/>
      <c r="U451">
        <f t="shared" si="56"/>
        <v>0</v>
      </c>
      <c r="V451" s="19" t="str">
        <f>IF(T451="","",T451/MAX($T$4:T451)-1)</f>
        <v/>
      </c>
      <c r="W451">
        <f t="shared" si="55"/>
        <v>0</v>
      </c>
      <c r="X451"/>
      <c r="Y451">
        <f t="shared" si="53"/>
        <v>0</v>
      </c>
      <c r="Z451" s="26"/>
      <c r="AA451" s="27"/>
      <c r="AB451" s="27"/>
      <c r="AC451" s="27"/>
      <c r="AD451" s="27"/>
      <c r="AE451" s="27"/>
      <c r="AF451" s="28"/>
      <c r="AG451" s="22"/>
      <c r="AH451" s="22"/>
      <c r="AI451" s="22"/>
      <c r="AJ451" s="22"/>
      <c r="AK451" s="22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  <c r="AZ451" s="100"/>
      <c r="BA451" s="100"/>
      <c r="BB451" s="100"/>
      <c r="BC451" s="100"/>
      <c r="BD451" s="100"/>
      <c r="BE451" s="100"/>
      <c r="BF451" s="100"/>
      <c r="BG451" s="100"/>
      <c r="BH451" s="100"/>
      <c r="BI451" s="100"/>
      <c r="BJ451" s="100"/>
      <c r="BK451" s="100"/>
      <c r="BL451" s="100"/>
      <c r="BM451" s="100"/>
      <c r="BN451" s="100"/>
      <c r="BO451" s="100"/>
      <c r="BP451" s="100"/>
      <c r="BQ451" s="100"/>
      <c r="BR451" s="100"/>
      <c r="BS451" s="25"/>
      <c r="BT451" s="25"/>
      <c r="BU451" s="25"/>
      <c r="BV451" s="25"/>
      <c r="BW451" s="25"/>
      <c r="BX451" s="25"/>
      <c r="BY451" s="25"/>
      <c r="BZ451" s="25"/>
    </row>
    <row r="452" spans="1:78" s="12" customFormat="1" ht="18" customHeight="1" x14ac:dyDescent="0.25">
      <c r="A452" s="14" t="s">
        <v>459</v>
      </c>
      <c r="B452" s="1"/>
      <c r="C452" s="2"/>
      <c r="D452" s="2"/>
      <c r="E452" s="4"/>
      <c r="F452" s="2"/>
      <c r="G452" s="4"/>
      <c r="H452" s="2"/>
      <c r="I452" s="2"/>
      <c r="J452" s="4"/>
      <c r="K452" s="2"/>
      <c r="L452" s="2"/>
      <c r="M452" s="2"/>
      <c r="N452" s="49"/>
      <c r="O452" s="3"/>
      <c r="P452" s="4"/>
      <c r="Q452" s="4"/>
      <c r="R452" s="2"/>
      <c r="S452" s="7"/>
      <c r="T452" s="8"/>
      <c r="U452">
        <f t="shared" si="56"/>
        <v>0</v>
      </c>
      <c r="V452" s="19" t="str">
        <f>IF(T452="","",T452/MAX($T$4:T452)-1)</f>
        <v/>
      </c>
      <c r="W452">
        <f t="shared" si="55"/>
        <v>0</v>
      </c>
      <c r="X452"/>
      <c r="Y452">
        <f t="shared" si="53"/>
        <v>0</v>
      </c>
      <c r="Z452" s="26"/>
      <c r="AA452" s="27"/>
      <c r="AB452" s="27"/>
      <c r="AC452" s="27"/>
      <c r="AD452" s="27"/>
      <c r="AE452" s="27"/>
      <c r="AF452" s="28"/>
      <c r="AG452" s="22"/>
      <c r="AH452" s="22"/>
      <c r="AI452" s="22"/>
      <c r="AJ452" s="22"/>
      <c r="AK452" s="22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  <c r="AZ452" s="100"/>
      <c r="BA452" s="100"/>
      <c r="BB452" s="100"/>
      <c r="BC452" s="100"/>
      <c r="BD452" s="100"/>
      <c r="BE452" s="100"/>
      <c r="BF452" s="100"/>
      <c r="BG452" s="100"/>
      <c r="BH452" s="100"/>
      <c r="BI452" s="100"/>
      <c r="BJ452" s="100"/>
      <c r="BK452" s="100"/>
      <c r="BL452" s="100"/>
      <c r="BM452" s="100"/>
      <c r="BN452" s="100"/>
      <c r="BO452" s="100"/>
      <c r="BP452" s="100"/>
      <c r="BQ452" s="100"/>
      <c r="BR452" s="100"/>
      <c r="BS452" s="25"/>
      <c r="BT452" s="25"/>
      <c r="BU452" s="25"/>
      <c r="BV452" s="25"/>
      <c r="BW452" s="25"/>
      <c r="BX452" s="25"/>
      <c r="BY452" s="25"/>
      <c r="BZ452" s="25"/>
    </row>
    <row r="453" spans="1:78" s="12" customFormat="1" ht="18" customHeight="1" x14ac:dyDescent="0.25">
      <c r="A453" s="14" t="s">
        <v>460</v>
      </c>
      <c r="B453" s="1"/>
      <c r="C453" s="2"/>
      <c r="D453" s="2"/>
      <c r="E453" s="4"/>
      <c r="F453" s="2"/>
      <c r="G453" s="4"/>
      <c r="H453" s="2"/>
      <c r="I453" s="2"/>
      <c r="J453" s="4"/>
      <c r="K453" s="2"/>
      <c r="L453" s="2"/>
      <c r="M453" s="2"/>
      <c r="N453" s="49"/>
      <c r="O453" s="3"/>
      <c r="P453" s="4"/>
      <c r="Q453" s="4"/>
      <c r="R453" s="2"/>
      <c r="S453" s="7"/>
      <c r="T453" s="8"/>
      <c r="U453">
        <f t="shared" si="56"/>
        <v>0</v>
      </c>
      <c r="V453" s="19" t="str">
        <f>IF(T453="","",T453/MAX($T$4:T453)-1)</f>
        <v/>
      </c>
      <c r="W453">
        <f t="shared" si="55"/>
        <v>0</v>
      </c>
      <c r="X453"/>
      <c r="Y453">
        <f t="shared" si="53"/>
        <v>0</v>
      </c>
      <c r="Z453" s="26"/>
      <c r="AA453" s="27"/>
      <c r="AB453" s="27"/>
      <c r="AC453" s="27"/>
      <c r="AD453" s="27"/>
      <c r="AE453" s="27"/>
      <c r="AF453" s="28"/>
      <c r="AG453" s="22"/>
      <c r="AH453" s="22"/>
      <c r="AI453" s="22"/>
      <c r="AJ453" s="22"/>
      <c r="AK453" s="22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  <c r="AZ453" s="100"/>
      <c r="BA453" s="100"/>
      <c r="BB453" s="100"/>
      <c r="BC453" s="100"/>
      <c r="BD453" s="100"/>
      <c r="BE453" s="100"/>
      <c r="BF453" s="100"/>
      <c r="BG453" s="100"/>
      <c r="BH453" s="100"/>
      <c r="BI453" s="100"/>
      <c r="BJ453" s="100"/>
      <c r="BK453" s="100"/>
      <c r="BL453" s="100"/>
      <c r="BM453" s="100"/>
      <c r="BN453" s="100"/>
      <c r="BO453" s="100"/>
      <c r="BP453" s="100"/>
      <c r="BQ453" s="100"/>
      <c r="BR453" s="100"/>
      <c r="BS453" s="25"/>
      <c r="BT453" s="25"/>
      <c r="BU453" s="25"/>
      <c r="BV453" s="25"/>
      <c r="BW453" s="25"/>
      <c r="BX453" s="25"/>
      <c r="BY453" s="25"/>
      <c r="BZ453" s="25"/>
    </row>
    <row r="454" spans="1:78" s="12" customFormat="1" ht="18" customHeight="1" x14ac:dyDescent="0.25">
      <c r="A454" s="14" t="s">
        <v>461</v>
      </c>
      <c r="B454" s="1"/>
      <c r="C454" s="2"/>
      <c r="D454" s="2"/>
      <c r="E454" s="4"/>
      <c r="F454" s="2"/>
      <c r="G454" s="4"/>
      <c r="H454" s="2"/>
      <c r="I454" s="2"/>
      <c r="J454" s="4"/>
      <c r="K454" s="2"/>
      <c r="L454" s="2"/>
      <c r="M454" s="2"/>
      <c r="N454" s="49"/>
      <c r="O454" s="3"/>
      <c r="P454" s="4"/>
      <c r="Q454" s="4"/>
      <c r="R454" s="2"/>
      <c r="S454" s="7"/>
      <c r="T454" s="8"/>
      <c r="U454">
        <f t="shared" si="56"/>
        <v>0</v>
      </c>
      <c r="V454" s="19" t="str">
        <f>IF(T454="","",T454/MAX($T$4:T454)-1)</f>
        <v/>
      </c>
      <c r="W454">
        <f t="shared" si="55"/>
        <v>0</v>
      </c>
      <c r="X454"/>
      <c r="Y454">
        <f t="shared" si="53"/>
        <v>0</v>
      </c>
      <c r="Z454" s="26"/>
      <c r="AA454" s="27"/>
      <c r="AB454" s="27"/>
      <c r="AC454" s="27"/>
      <c r="AD454" s="27"/>
      <c r="AE454" s="27"/>
      <c r="AF454" s="28"/>
      <c r="AG454" s="22"/>
      <c r="AH454" s="22"/>
      <c r="AI454" s="22"/>
      <c r="AJ454" s="22"/>
      <c r="AK454" s="22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  <c r="AZ454" s="100"/>
      <c r="BA454" s="100"/>
      <c r="BB454" s="100"/>
      <c r="BC454" s="100"/>
      <c r="BD454" s="100"/>
      <c r="BE454" s="100"/>
      <c r="BF454" s="100"/>
      <c r="BG454" s="100"/>
      <c r="BH454" s="100"/>
      <c r="BI454" s="100"/>
      <c r="BJ454" s="100"/>
      <c r="BK454" s="100"/>
      <c r="BL454" s="100"/>
      <c r="BM454" s="100"/>
      <c r="BN454" s="100"/>
      <c r="BO454" s="100"/>
      <c r="BP454" s="100"/>
      <c r="BQ454" s="100"/>
      <c r="BR454" s="100"/>
      <c r="BS454" s="25"/>
      <c r="BT454" s="25"/>
      <c r="BU454" s="25"/>
      <c r="BV454" s="25"/>
      <c r="BW454" s="25"/>
      <c r="BX454" s="25"/>
      <c r="BY454" s="25"/>
      <c r="BZ454" s="25"/>
    </row>
    <row r="455" spans="1:78" s="12" customFormat="1" ht="18" customHeight="1" x14ac:dyDescent="0.25">
      <c r="A455" s="14" t="s">
        <v>462</v>
      </c>
      <c r="B455" s="1"/>
      <c r="C455" s="2"/>
      <c r="D455" s="2"/>
      <c r="E455" s="4"/>
      <c r="F455" s="2"/>
      <c r="G455" s="4"/>
      <c r="H455" s="2"/>
      <c r="I455" s="2"/>
      <c r="J455" s="4"/>
      <c r="K455" s="2"/>
      <c r="L455" s="2"/>
      <c r="M455" s="2"/>
      <c r="N455" s="49"/>
      <c r="O455" s="3"/>
      <c r="P455" s="4"/>
      <c r="Q455" s="4"/>
      <c r="R455" s="2"/>
      <c r="S455" s="7"/>
      <c r="T455" s="8"/>
      <c r="U455">
        <f t="shared" si="56"/>
        <v>0</v>
      </c>
      <c r="V455" s="19" t="str">
        <f>IF(T455="","",T455/MAX($T$4:T455)-1)</f>
        <v/>
      </c>
      <c r="W455">
        <f t="shared" si="55"/>
        <v>0</v>
      </c>
      <c r="X455"/>
      <c r="Y455">
        <f t="shared" ref="Y455:Y503" si="57">IF(S455&lt;0,S455,0)</f>
        <v>0</v>
      </c>
      <c r="Z455" s="26"/>
      <c r="AA455" s="27"/>
      <c r="AB455" s="27"/>
      <c r="AC455" s="27"/>
      <c r="AD455" s="27"/>
      <c r="AE455" s="27"/>
      <c r="AF455" s="28"/>
      <c r="AG455" s="22"/>
      <c r="AH455" s="22"/>
      <c r="AI455" s="22"/>
      <c r="AJ455" s="22"/>
      <c r="AK455" s="22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  <c r="AZ455" s="100"/>
      <c r="BA455" s="100"/>
      <c r="BB455" s="100"/>
      <c r="BC455" s="100"/>
      <c r="BD455" s="100"/>
      <c r="BE455" s="100"/>
      <c r="BF455" s="100"/>
      <c r="BG455" s="100"/>
      <c r="BH455" s="100"/>
      <c r="BI455" s="100"/>
      <c r="BJ455" s="100"/>
      <c r="BK455" s="100"/>
      <c r="BL455" s="100"/>
      <c r="BM455" s="100"/>
      <c r="BN455" s="100"/>
      <c r="BO455" s="100"/>
      <c r="BP455" s="100"/>
      <c r="BQ455" s="100"/>
      <c r="BR455" s="100"/>
      <c r="BS455" s="25"/>
      <c r="BT455" s="25"/>
      <c r="BU455" s="25"/>
      <c r="BV455" s="25"/>
      <c r="BW455" s="25"/>
      <c r="BX455" s="25"/>
      <c r="BY455" s="25"/>
      <c r="BZ455" s="25"/>
    </row>
    <row r="456" spans="1:78" s="12" customFormat="1" ht="18" customHeight="1" x14ac:dyDescent="0.25">
      <c r="A456" s="14" t="s">
        <v>463</v>
      </c>
      <c r="B456" s="1"/>
      <c r="C456" s="2"/>
      <c r="D456" s="2"/>
      <c r="E456" s="4"/>
      <c r="F456" s="2"/>
      <c r="G456" s="4"/>
      <c r="H456" s="2"/>
      <c r="I456" s="2"/>
      <c r="J456" s="4"/>
      <c r="K456" s="2"/>
      <c r="L456" s="2"/>
      <c r="M456" s="2"/>
      <c r="N456" s="49"/>
      <c r="O456" s="3"/>
      <c r="P456" s="4"/>
      <c r="Q456" s="4"/>
      <c r="R456" s="2"/>
      <c r="S456" s="7"/>
      <c r="T456" s="8"/>
      <c r="U456">
        <f t="shared" si="56"/>
        <v>0</v>
      </c>
      <c r="V456" s="19" t="str">
        <f>IF(T456="","",T456/MAX($T$4:T456)-1)</f>
        <v/>
      </c>
      <c r="W456">
        <f t="shared" si="55"/>
        <v>0</v>
      </c>
      <c r="X456"/>
      <c r="Y456">
        <f t="shared" si="57"/>
        <v>0</v>
      </c>
      <c r="Z456" s="26"/>
      <c r="AA456" s="27"/>
      <c r="AB456" s="27"/>
      <c r="AC456" s="27"/>
      <c r="AD456" s="27"/>
      <c r="AE456" s="27"/>
      <c r="AF456" s="28"/>
      <c r="AG456" s="22"/>
      <c r="AH456" s="22"/>
      <c r="AI456" s="22"/>
      <c r="AJ456" s="22"/>
      <c r="AK456" s="22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  <c r="AZ456" s="100"/>
      <c r="BA456" s="100"/>
      <c r="BB456" s="100"/>
      <c r="BC456" s="100"/>
      <c r="BD456" s="100"/>
      <c r="BE456" s="100"/>
      <c r="BF456" s="100"/>
      <c r="BG456" s="100"/>
      <c r="BH456" s="100"/>
      <c r="BI456" s="100"/>
      <c r="BJ456" s="100"/>
      <c r="BK456" s="100"/>
      <c r="BL456" s="100"/>
      <c r="BM456" s="100"/>
      <c r="BN456" s="100"/>
      <c r="BO456" s="100"/>
      <c r="BP456" s="100"/>
      <c r="BQ456" s="100"/>
      <c r="BR456" s="100"/>
      <c r="BS456" s="25"/>
      <c r="BT456" s="25"/>
      <c r="BU456" s="25"/>
      <c r="BV456" s="25"/>
      <c r="BW456" s="25"/>
      <c r="BX456" s="25"/>
      <c r="BY456" s="25"/>
      <c r="BZ456" s="25"/>
    </row>
    <row r="457" spans="1:78" s="12" customFormat="1" ht="18" customHeight="1" x14ac:dyDescent="0.25">
      <c r="A457" s="14" t="s">
        <v>464</v>
      </c>
      <c r="B457" s="1"/>
      <c r="C457" s="2"/>
      <c r="D457" s="2"/>
      <c r="E457" s="4"/>
      <c r="F457" s="2"/>
      <c r="G457" s="4"/>
      <c r="H457" s="2"/>
      <c r="I457" s="2"/>
      <c r="J457" s="4"/>
      <c r="K457" s="2"/>
      <c r="L457" s="2"/>
      <c r="M457" s="2"/>
      <c r="N457" s="49"/>
      <c r="O457" s="3"/>
      <c r="P457" s="4"/>
      <c r="Q457" s="4"/>
      <c r="R457" s="2"/>
      <c r="S457" s="7"/>
      <c r="T457" s="8"/>
      <c r="U457">
        <f t="shared" si="56"/>
        <v>0</v>
      </c>
      <c r="V457" s="19" t="str">
        <f>IF(T457="","",T457/MAX($T$4:T457)-1)</f>
        <v/>
      </c>
      <c r="W457">
        <f t="shared" si="55"/>
        <v>0</v>
      </c>
      <c r="X457"/>
      <c r="Y457">
        <f t="shared" si="57"/>
        <v>0</v>
      </c>
      <c r="Z457" s="26"/>
      <c r="AA457" s="27"/>
      <c r="AB457" s="27"/>
      <c r="AC457" s="27"/>
      <c r="AD457" s="27"/>
      <c r="AE457" s="27"/>
      <c r="AF457" s="28"/>
      <c r="AG457" s="22"/>
      <c r="AH457" s="22"/>
      <c r="AI457" s="22"/>
      <c r="AJ457" s="22"/>
      <c r="AK457" s="22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  <c r="AZ457" s="100"/>
      <c r="BA457" s="100"/>
      <c r="BB457" s="100"/>
      <c r="BC457" s="100"/>
      <c r="BD457" s="100"/>
      <c r="BE457" s="100"/>
      <c r="BF457" s="100"/>
      <c r="BG457" s="100"/>
      <c r="BH457" s="100"/>
      <c r="BI457" s="100"/>
      <c r="BJ457" s="100"/>
      <c r="BK457" s="100"/>
      <c r="BL457" s="100"/>
      <c r="BM457" s="100"/>
      <c r="BN457" s="100"/>
      <c r="BO457" s="100"/>
      <c r="BP457" s="100"/>
      <c r="BQ457" s="100"/>
      <c r="BR457" s="100"/>
      <c r="BS457" s="25"/>
      <c r="BT457" s="25"/>
      <c r="BU457" s="25"/>
      <c r="BV457" s="25"/>
      <c r="BW457" s="25"/>
      <c r="BX457" s="25"/>
      <c r="BY457" s="25"/>
      <c r="BZ457" s="25"/>
    </row>
    <row r="458" spans="1:78" s="12" customFormat="1" ht="18" customHeight="1" x14ac:dyDescent="0.25">
      <c r="A458" s="14" t="s">
        <v>465</v>
      </c>
      <c r="B458" s="1"/>
      <c r="C458" s="2"/>
      <c r="D458" s="2"/>
      <c r="E458" s="4"/>
      <c r="F458" s="2"/>
      <c r="G458" s="4"/>
      <c r="H458" s="2"/>
      <c r="I458" s="2"/>
      <c r="J458" s="4"/>
      <c r="K458" s="2"/>
      <c r="L458" s="2"/>
      <c r="M458" s="2"/>
      <c r="N458" s="5"/>
      <c r="O458" s="3"/>
      <c r="P458" s="4"/>
      <c r="Q458" s="4"/>
      <c r="R458" s="2"/>
      <c r="S458" s="7"/>
      <c r="T458" s="8"/>
      <c r="U458">
        <f t="shared" si="56"/>
        <v>0</v>
      </c>
      <c r="V458" s="19" t="str">
        <f>IF(T458="","",T458/MAX($T$4:T458)-1)</f>
        <v/>
      </c>
      <c r="W458">
        <f t="shared" ref="W458:W503" si="58">IF(S458&lt;0,W457+S458,0)</f>
        <v>0</v>
      </c>
      <c r="X458"/>
      <c r="Y458">
        <f t="shared" si="57"/>
        <v>0</v>
      </c>
      <c r="Z458" s="26"/>
      <c r="AA458" s="27"/>
      <c r="AB458" s="27"/>
      <c r="AC458" s="27"/>
      <c r="AD458" s="27"/>
      <c r="AE458" s="27"/>
      <c r="AF458" s="28"/>
      <c r="AG458" s="22"/>
      <c r="AH458" s="22"/>
      <c r="AI458" s="22"/>
      <c r="AJ458" s="22"/>
      <c r="AK458" s="22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  <c r="AZ458" s="100"/>
      <c r="BA458" s="100"/>
      <c r="BB458" s="100"/>
      <c r="BC458" s="100"/>
      <c r="BD458" s="100"/>
      <c r="BE458" s="100"/>
      <c r="BF458" s="100"/>
      <c r="BG458" s="100"/>
      <c r="BH458" s="100"/>
      <c r="BI458" s="100"/>
      <c r="BJ458" s="100"/>
      <c r="BK458" s="100"/>
      <c r="BL458" s="100"/>
      <c r="BM458" s="100"/>
      <c r="BN458" s="100"/>
      <c r="BO458" s="100"/>
      <c r="BP458" s="100"/>
      <c r="BQ458" s="100"/>
      <c r="BR458" s="100"/>
      <c r="BS458" s="25"/>
      <c r="BT458" s="25"/>
      <c r="BU458" s="25"/>
      <c r="BV458" s="25"/>
      <c r="BW458" s="25"/>
      <c r="BX458" s="25"/>
      <c r="BY458" s="25"/>
      <c r="BZ458" s="25"/>
    </row>
    <row r="459" spans="1:78" s="12" customFormat="1" ht="18" customHeight="1" x14ac:dyDescent="0.25">
      <c r="A459" s="14" t="s">
        <v>466</v>
      </c>
      <c r="B459" s="1"/>
      <c r="C459" s="2"/>
      <c r="D459" s="2"/>
      <c r="E459" s="4"/>
      <c r="F459" s="2"/>
      <c r="G459" s="4"/>
      <c r="H459" s="2"/>
      <c r="I459" s="2"/>
      <c r="J459" s="4"/>
      <c r="K459" s="2"/>
      <c r="L459" s="2"/>
      <c r="M459" s="2"/>
      <c r="N459" s="5"/>
      <c r="O459" s="3"/>
      <c r="P459" s="4"/>
      <c r="Q459" s="4"/>
      <c r="R459" s="2"/>
      <c r="S459" s="7"/>
      <c r="T459" s="8"/>
      <c r="U459">
        <f t="shared" si="56"/>
        <v>0</v>
      </c>
      <c r="V459" s="19" t="str">
        <f>IF(T459="","",T459/MAX($T$4:T459)-1)</f>
        <v/>
      </c>
      <c r="W459">
        <f t="shared" si="58"/>
        <v>0</v>
      </c>
      <c r="X459"/>
      <c r="Y459">
        <f t="shared" si="57"/>
        <v>0</v>
      </c>
      <c r="Z459" s="26"/>
      <c r="AA459" s="27"/>
      <c r="AB459" s="27"/>
      <c r="AC459" s="27"/>
      <c r="AD459" s="27"/>
      <c r="AE459" s="27"/>
      <c r="AF459" s="28"/>
      <c r="AG459" s="22"/>
      <c r="AH459" s="22"/>
      <c r="AI459" s="22"/>
      <c r="AJ459" s="22"/>
      <c r="AK459" s="22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  <c r="AZ459" s="100"/>
      <c r="BA459" s="100"/>
      <c r="BB459" s="100"/>
      <c r="BC459" s="100"/>
      <c r="BD459" s="100"/>
      <c r="BE459" s="100"/>
      <c r="BF459" s="100"/>
      <c r="BG459" s="100"/>
      <c r="BH459" s="100"/>
      <c r="BI459" s="100"/>
      <c r="BJ459" s="100"/>
      <c r="BK459" s="100"/>
      <c r="BL459" s="100"/>
      <c r="BM459" s="100"/>
      <c r="BN459" s="100"/>
      <c r="BO459" s="100"/>
      <c r="BP459" s="100"/>
      <c r="BQ459" s="100"/>
      <c r="BR459" s="100"/>
      <c r="BS459" s="25"/>
      <c r="BT459" s="25"/>
      <c r="BU459" s="25"/>
      <c r="BV459" s="25"/>
      <c r="BW459" s="25"/>
      <c r="BX459" s="25"/>
      <c r="BY459" s="25"/>
      <c r="BZ459" s="25"/>
    </row>
    <row r="460" spans="1:78" s="12" customFormat="1" ht="18" customHeight="1" x14ac:dyDescent="0.25">
      <c r="A460" s="14" t="s">
        <v>467</v>
      </c>
      <c r="B460" s="1"/>
      <c r="C460" s="2"/>
      <c r="D460" s="2"/>
      <c r="E460" s="4"/>
      <c r="F460" s="2"/>
      <c r="G460" s="4"/>
      <c r="H460" s="2"/>
      <c r="I460" s="2"/>
      <c r="J460" s="4"/>
      <c r="K460" s="2"/>
      <c r="L460" s="2"/>
      <c r="M460" s="2"/>
      <c r="N460" s="5"/>
      <c r="O460" s="3"/>
      <c r="P460" s="4"/>
      <c r="Q460" s="4"/>
      <c r="R460" s="2"/>
      <c r="S460" s="7"/>
      <c r="T460" s="8"/>
      <c r="U460">
        <f t="shared" si="56"/>
        <v>0</v>
      </c>
      <c r="V460" s="19" t="str">
        <f>IF(T460="","",T460/MAX($T$4:T460)-1)</f>
        <v/>
      </c>
      <c r="W460">
        <f t="shared" si="58"/>
        <v>0</v>
      </c>
      <c r="X460"/>
      <c r="Y460">
        <f t="shared" si="57"/>
        <v>0</v>
      </c>
      <c r="Z460" s="26"/>
      <c r="AA460" s="27"/>
      <c r="AB460" s="27"/>
      <c r="AC460" s="27"/>
      <c r="AD460" s="27"/>
      <c r="AE460" s="27"/>
      <c r="AF460" s="28"/>
      <c r="AG460" s="22"/>
      <c r="AH460" s="22"/>
      <c r="AI460" s="22"/>
      <c r="AJ460" s="22"/>
      <c r="AK460" s="22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  <c r="AZ460" s="100"/>
      <c r="BA460" s="100"/>
      <c r="BB460" s="100"/>
      <c r="BC460" s="100"/>
      <c r="BD460" s="100"/>
      <c r="BE460" s="100"/>
      <c r="BF460" s="100"/>
      <c r="BG460" s="100"/>
      <c r="BH460" s="100"/>
      <c r="BI460" s="100"/>
      <c r="BJ460" s="100"/>
      <c r="BK460" s="100"/>
      <c r="BL460" s="100"/>
      <c r="BM460" s="100"/>
      <c r="BN460" s="100"/>
      <c r="BO460" s="100"/>
      <c r="BP460" s="100"/>
      <c r="BQ460" s="100"/>
      <c r="BR460" s="100"/>
      <c r="BS460" s="25"/>
      <c r="BT460" s="25"/>
      <c r="BU460" s="25"/>
      <c r="BV460" s="25"/>
      <c r="BW460" s="25"/>
      <c r="BX460" s="25"/>
      <c r="BY460" s="25"/>
      <c r="BZ460" s="25"/>
    </row>
    <row r="461" spans="1:78" s="12" customFormat="1" ht="18" customHeight="1" x14ac:dyDescent="0.25">
      <c r="A461" s="14" t="s">
        <v>468</v>
      </c>
      <c r="B461" s="1"/>
      <c r="C461" s="2"/>
      <c r="D461" s="2"/>
      <c r="E461" s="4"/>
      <c r="F461" s="2"/>
      <c r="G461" s="4"/>
      <c r="H461" s="2"/>
      <c r="I461" s="2"/>
      <c r="J461" s="4"/>
      <c r="K461" s="2"/>
      <c r="L461" s="2"/>
      <c r="M461" s="2"/>
      <c r="N461" s="5"/>
      <c r="O461" s="3"/>
      <c r="P461" s="4"/>
      <c r="Q461" s="4"/>
      <c r="R461" s="2"/>
      <c r="S461" s="7"/>
      <c r="T461" s="8"/>
      <c r="U461">
        <f t="shared" si="56"/>
        <v>0</v>
      </c>
      <c r="V461" s="19" t="str">
        <f>IF(T461="","",T461/MAX($T$4:T461)-1)</f>
        <v/>
      </c>
      <c r="W461">
        <f t="shared" si="58"/>
        <v>0</v>
      </c>
      <c r="X461"/>
      <c r="Y461">
        <f t="shared" si="57"/>
        <v>0</v>
      </c>
      <c r="Z461" s="26"/>
      <c r="AA461" s="27"/>
      <c r="AB461" s="27"/>
      <c r="AC461" s="27"/>
      <c r="AD461" s="27"/>
      <c r="AE461" s="27"/>
      <c r="AF461" s="28"/>
      <c r="AG461" s="22"/>
      <c r="AH461" s="22"/>
      <c r="AI461" s="22"/>
      <c r="AJ461" s="22"/>
      <c r="AK461" s="22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  <c r="AZ461" s="100"/>
      <c r="BA461" s="100"/>
      <c r="BB461" s="100"/>
      <c r="BC461" s="100"/>
      <c r="BD461" s="100"/>
      <c r="BE461" s="100"/>
      <c r="BF461" s="100"/>
      <c r="BG461" s="100"/>
      <c r="BH461" s="100"/>
      <c r="BI461" s="100"/>
      <c r="BJ461" s="100"/>
      <c r="BK461" s="100"/>
      <c r="BL461" s="100"/>
      <c r="BM461" s="100"/>
      <c r="BN461" s="100"/>
      <c r="BO461" s="100"/>
      <c r="BP461" s="100"/>
      <c r="BQ461" s="100"/>
      <c r="BR461" s="100"/>
      <c r="BS461" s="25"/>
      <c r="BT461" s="25"/>
      <c r="BU461" s="25"/>
      <c r="BV461" s="25"/>
      <c r="BW461" s="25"/>
      <c r="BX461" s="25"/>
      <c r="BY461" s="25"/>
      <c r="BZ461" s="25"/>
    </row>
    <row r="462" spans="1:78" s="12" customFormat="1" ht="18" customHeight="1" x14ac:dyDescent="0.25">
      <c r="A462" s="14" t="s">
        <v>469</v>
      </c>
      <c r="B462" s="1"/>
      <c r="C462" s="2"/>
      <c r="D462" s="2"/>
      <c r="E462" s="4"/>
      <c r="F462" s="2"/>
      <c r="G462" s="4"/>
      <c r="H462" s="2"/>
      <c r="I462" s="2"/>
      <c r="J462" s="4"/>
      <c r="K462" s="2"/>
      <c r="L462" s="2"/>
      <c r="M462" s="2"/>
      <c r="N462" s="5"/>
      <c r="O462" s="3"/>
      <c r="P462" s="4"/>
      <c r="Q462" s="4"/>
      <c r="R462" s="2"/>
      <c r="S462" s="7"/>
      <c r="T462" s="8"/>
      <c r="U462">
        <f t="shared" ref="U462:U503" si="59">IF(R462&lt;0,U461+R462,0)</f>
        <v>0</v>
      </c>
      <c r="V462" s="19" t="str">
        <f>IF(T462="","",T462/MAX($T$4:T462)-1)</f>
        <v/>
      </c>
      <c r="W462">
        <f t="shared" si="58"/>
        <v>0</v>
      </c>
      <c r="X462"/>
      <c r="Y462">
        <f t="shared" si="57"/>
        <v>0</v>
      </c>
      <c r="Z462" s="26"/>
      <c r="AA462" s="27"/>
      <c r="AB462" s="27"/>
      <c r="AC462" s="27"/>
      <c r="AD462" s="27"/>
      <c r="AE462" s="27"/>
      <c r="AF462" s="28"/>
      <c r="AG462" s="22"/>
      <c r="AH462" s="22"/>
      <c r="AI462" s="22"/>
      <c r="AJ462" s="22"/>
      <c r="AK462" s="22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  <c r="AZ462" s="100"/>
      <c r="BA462" s="100"/>
      <c r="BB462" s="100"/>
      <c r="BC462" s="100"/>
      <c r="BD462" s="100"/>
      <c r="BE462" s="100"/>
      <c r="BF462" s="100"/>
      <c r="BG462" s="100"/>
      <c r="BH462" s="100"/>
      <c r="BI462" s="100"/>
      <c r="BJ462" s="100"/>
      <c r="BK462" s="100"/>
      <c r="BL462" s="100"/>
      <c r="BM462" s="100"/>
      <c r="BN462" s="100"/>
      <c r="BO462" s="100"/>
      <c r="BP462" s="100"/>
      <c r="BQ462" s="100"/>
      <c r="BR462" s="100"/>
      <c r="BS462" s="25"/>
      <c r="BT462" s="25"/>
      <c r="BU462" s="25"/>
      <c r="BV462" s="25"/>
      <c r="BW462" s="25"/>
      <c r="BX462" s="25"/>
      <c r="BY462" s="25"/>
      <c r="BZ462" s="25"/>
    </row>
    <row r="463" spans="1:78" s="12" customFormat="1" ht="18" customHeight="1" x14ac:dyDescent="0.25">
      <c r="A463" s="14" t="s">
        <v>470</v>
      </c>
      <c r="B463" s="1"/>
      <c r="C463" s="2"/>
      <c r="D463" s="2"/>
      <c r="E463" s="4"/>
      <c r="F463" s="2"/>
      <c r="G463" s="4"/>
      <c r="H463" s="2"/>
      <c r="I463" s="2"/>
      <c r="J463" s="4"/>
      <c r="K463" s="2"/>
      <c r="L463" s="2"/>
      <c r="M463" s="2"/>
      <c r="N463" s="5"/>
      <c r="O463" s="3"/>
      <c r="P463" s="4"/>
      <c r="Q463" s="4"/>
      <c r="R463" s="2"/>
      <c r="S463" s="7"/>
      <c r="T463" s="8"/>
      <c r="U463">
        <f t="shared" si="59"/>
        <v>0</v>
      </c>
      <c r="V463" s="19" t="str">
        <f>IF(T463="","",T463/MAX($T$4:T463)-1)</f>
        <v/>
      </c>
      <c r="W463">
        <f t="shared" si="58"/>
        <v>0</v>
      </c>
      <c r="X463"/>
      <c r="Y463">
        <f t="shared" si="57"/>
        <v>0</v>
      </c>
      <c r="Z463" s="26"/>
      <c r="AA463" s="27"/>
      <c r="AB463" s="27"/>
      <c r="AC463" s="27"/>
      <c r="AD463" s="27"/>
      <c r="AE463" s="27"/>
      <c r="AF463" s="28"/>
      <c r="AG463" s="22"/>
      <c r="AH463" s="22"/>
      <c r="AI463" s="22"/>
      <c r="AJ463" s="22"/>
      <c r="AK463" s="22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  <c r="AZ463" s="100"/>
      <c r="BA463" s="100"/>
      <c r="BB463" s="100"/>
      <c r="BC463" s="100"/>
      <c r="BD463" s="100"/>
      <c r="BE463" s="100"/>
      <c r="BF463" s="100"/>
      <c r="BG463" s="100"/>
      <c r="BH463" s="100"/>
      <c r="BI463" s="100"/>
      <c r="BJ463" s="100"/>
      <c r="BK463" s="100"/>
      <c r="BL463" s="100"/>
      <c r="BM463" s="100"/>
      <c r="BN463" s="100"/>
      <c r="BO463" s="100"/>
      <c r="BP463" s="100"/>
      <c r="BQ463" s="100"/>
      <c r="BR463" s="100"/>
      <c r="BS463" s="25"/>
      <c r="BT463" s="25"/>
      <c r="BU463" s="25"/>
      <c r="BV463" s="25"/>
      <c r="BW463" s="25"/>
      <c r="BX463" s="25"/>
      <c r="BY463" s="25"/>
      <c r="BZ463" s="25"/>
    </row>
    <row r="464" spans="1:78" s="12" customFormat="1" ht="18" customHeight="1" x14ac:dyDescent="0.25">
      <c r="A464" s="14" t="s">
        <v>471</v>
      </c>
      <c r="B464" s="1"/>
      <c r="C464" s="2"/>
      <c r="D464" s="2"/>
      <c r="E464" s="4"/>
      <c r="F464" s="2"/>
      <c r="G464" s="4"/>
      <c r="H464" s="2"/>
      <c r="I464" s="2"/>
      <c r="J464" s="4"/>
      <c r="K464" s="2"/>
      <c r="L464" s="2"/>
      <c r="M464" s="2"/>
      <c r="N464" s="5"/>
      <c r="O464" s="3"/>
      <c r="P464" s="4"/>
      <c r="Q464" s="4"/>
      <c r="R464" s="2"/>
      <c r="S464" s="7"/>
      <c r="T464" s="8"/>
      <c r="U464">
        <f t="shared" si="59"/>
        <v>0</v>
      </c>
      <c r="V464" s="19" t="str">
        <f>IF(T464="","",T464/MAX($T$4:T464)-1)</f>
        <v/>
      </c>
      <c r="W464">
        <f t="shared" si="58"/>
        <v>0</v>
      </c>
      <c r="X464"/>
      <c r="Y464">
        <f t="shared" si="57"/>
        <v>0</v>
      </c>
      <c r="Z464" s="26"/>
      <c r="AA464" s="27"/>
      <c r="AB464" s="27"/>
      <c r="AC464" s="27"/>
      <c r="AD464" s="27"/>
      <c r="AE464" s="27"/>
      <c r="AF464" s="28"/>
      <c r="AG464" s="22"/>
      <c r="AH464" s="22"/>
      <c r="AI464" s="22"/>
      <c r="AJ464" s="22"/>
      <c r="AK464" s="22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  <c r="AZ464" s="100"/>
      <c r="BA464" s="100"/>
      <c r="BB464" s="100"/>
      <c r="BC464" s="100"/>
      <c r="BD464" s="100"/>
      <c r="BE464" s="100"/>
      <c r="BF464" s="100"/>
      <c r="BG464" s="100"/>
      <c r="BH464" s="100"/>
      <c r="BI464" s="100"/>
      <c r="BJ464" s="100"/>
      <c r="BK464" s="100"/>
      <c r="BL464" s="100"/>
      <c r="BM464" s="100"/>
      <c r="BN464" s="100"/>
      <c r="BO464" s="100"/>
      <c r="BP464" s="100"/>
      <c r="BQ464" s="100"/>
      <c r="BR464" s="100"/>
      <c r="BS464" s="25"/>
      <c r="BT464" s="25"/>
      <c r="BU464" s="25"/>
      <c r="BV464" s="25"/>
      <c r="BW464" s="25"/>
      <c r="BX464" s="25"/>
      <c r="BY464" s="25"/>
      <c r="BZ464" s="25"/>
    </row>
    <row r="465" spans="1:78" s="12" customFormat="1" ht="18" customHeight="1" x14ac:dyDescent="0.25">
      <c r="A465" s="14" t="s">
        <v>472</v>
      </c>
      <c r="B465" s="1"/>
      <c r="C465" s="2"/>
      <c r="D465" s="2"/>
      <c r="E465" s="4"/>
      <c r="F465" s="2"/>
      <c r="G465" s="4"/>
      <c r="H465" s="2"/>
      <c r="I465" s="2"/>
      <c r="J465" s="4"/>
      <c r="K465" s="2"/>
      <c r="L465" s="2"/>
      <c r="M465" s="2"/>
      <c r="N465" s="5"/>
      <c r="O465" s="3"/>
      <c r="P465" s="4"/>
      <c r="Q465" s="4"/>
      <c r="R465" s="2"/>
      <c r="S465" s="7"/>
      <c r="T465" s="8"/>
      <c r="U465">
        <f t="shared" si="59"/>
        <v>0</v>
      </c>
      <c r="V465" s="19" t="str">
        <f>IF(T465="","",T465/MAX($T$4:T465)-1)</f>
        <v/>
      </c>
      <c r="W465">
        <f t="shared" si="58"/>
        <v>0</v>
      </c>
      <c r="X465"/>
      <c r="Y465">
        <f t="shared" si="57"/>
        <v>0</v>
      </c>
      <c r="Z465" s="26"/>
      <c r="AA465" s="27"/>
      <c r="AB465" s="27"/>
      <c r="AC465" s="27"/>
      <c r="AD465" s="27"/>
      <c r="AE465" s="27"/>
      <c r="AF465" s="28"/>
      <c r="AG465" s="22"/>
      <c r="AH465" s="22"/>
      <c r="AI465" s="22"/>
      <c r="AJ465" s="22"/>
      <c r="AK465" s="22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  <c r="AZ465" s="100"/>
      <c r="BA465" s="100"/>
      <c r="BB465" s="100"/>
      <c r="BC465" s="100"/>
      <c r="BD465" s="100"/>
      <c r="BE465" s="100"/>
      <c r="BF465" s="100"/>
      <c r="BG465" s="100"/>
      <c r="BH465" s="100"/>
      <c r="BI465" s="100"/>
      <c r="BJ465" s="100"/>
      <c r="BK465" s="100"/>
      <c r="BL465" s="100"/>
      <c r="BM465" s="100"/>
      <c r="BN465" s="100"/>
      <c r="BO465" s="100"/>
      <c r="BP465" s="100"/>
      <c r="BQ465" s="100"/>
      <c r="BR465" s="100"/>
      <c r="BS465" s="25"/>
      <c r="BT465" s="25"/>
      <c r="BU465" s="25"/>
      <c r="BV465" s="25"/>
      <c r="BW465" s="25"/>
      <c r="BX465" s="25"/>
      <c r="BY465" s="25"/>
      <c r="BZ465" s="25"/>
    </row>
    <row r="466" spans="1:78" s="12" customFormat="1" ht="18" customHeight="1" x14ac:dyDescent="0.25">
      <c r="A466" s="14" t="s">
        <v>473</v>
      </c>
      <c r="B466" s="1"/>
      <c r="C466" s="2"/>
      <c r="D466" s="2"/>
      <c r="E466" s="4"/>
      <c r="F466" s="2"/>
      <c r="G466" s="4"/>
      <c r="H466" s="2"/>
      <c r="I466" s="2"/>
      <c r="J466" s="4"/>
      <c r="K466" s="2"/>
      <c r="L466" s="2"/>
      <c r="M466" s="2"/>
      <c r="N466" s="5"/>
      <c r="O466" s="3"/>
      <c r="P466" s="4"/>
      <c r="Q466" s="4"/>
      <c r="R466" s="2"/>
      <c r="S466" s="7"/>
      <c r="T466" s="8"/>
      <c r="U466">
        <f t="shared" si="59"/>
        <v>0</v>
      </c>
      <c r="V466" s="19" t="str">
        <f>IF(T466="","",T466/MAX($T$4:T466)-1)</f>
        <v/>
      </c>
      <c r="W466">
        <f t="shared" si="58"/>
        <v>0</v>
      </c>
      <c r="X466"/>
      <c r="Y466">
        <f t="shared" si="57"/>
        <v>0</v>
      </c>
      <c r="Z466" s="26"/>
      <c r="AA466" s="27"/>
      <c r="AB466" s="27"/>
      <c r="AC466" s="27"/>
      <c r="AD466" s="27"/>
      <c r="AE466" s="27"/>
      <c r="AF466" s="28"/>
      <c r="AG466" s="22"/>
      <c r="AH466" s="22"/>
      <c r="AI466" s="22"/>
      <c r="AJ466" s="22"/>
      <c r="AK466" s="22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  <c r="AZ466" s="100"/>
      <c r="BA466" s="100"/>
      <c r="BB466" s="100"/>
      <c r="BC466" s="100"/>
      <c r="BD466" s="100"/>
      <c r="BE466" s="100"/>
      <c r="BF466" s="100"/>
      <c r="BG466" s="100"/>
      <c r="BH466" s="100"/>
      <c r="BI466" s="100"/>
      <c r="BJ466" s="100"/>
      <c r="BK466" s="100"/>
      <c r="BL466" s="100"/>
      <c r="BM466" s="100"/>
      <c r="BN466" s="100"/>
      <c r="BO466" s="100"/>
      <c r="BP466" s="100"/>
      <c r="BQ466" s="100"/>
      <c r="BR466" s="100"/>
      <c r="BS466" s="25"/>
      <c r="BT466" s="25"/>
      <c r="BU466" s="25"/>
      <c r="BV466" s="25"/>
      <c r="BW466" s="25"/>
      <c r="BX466" s="25"/>
      <c r="BY466" s="25"/>
      <c r="BZ466" s="25"/>
    </row>
    <row r="467" spans="1:78" s="12" customFormat="1" ht="18" customHeight="1" x14ac:dyDescent="0.25">
      <c r="A467" s="14" t="s">
        <v>474</v>
      </c>
      <c r="B467" s="1"/>
      <c r="C467" s="2"/>
      <c r="D467" s="2"/>
      <c r="E467" s="4"/>
      <c r="F467" s="2"/>
      <c r="G467" s="4"/>
      <c r="H467" s="2"/>
      <c r="I467" s="2"/>
      <c r="J467" s="4"/>
      <c r="K467" s="2"/>
      <c r="L467" s="2"/>
      <c r="M467" s="2"/>
      <c r="N467" s="5"/>
      <c r="O467" s="3"/>
      <c r="P467" s="4"/>
      <c r="Q467" s="4"/>
      <c r="R467" s="2"/>
      <c r="S467" s="7"/>
      <c r="T467" s="8"/>
      <c r="U467">
        <f t="shared" si="59"/>
        <v>0</v>
      </c>
      <c r="V467" s="19" t="str">
        <f>IF(T467="","",T467/MAX($T$4:T467)-1)</f>
        <v/>
      </c>
      <c r="W467">
        <f t="shared" si="58"/>
        <v>0</v>
      </c>
      <c r="X467"/>
      <c r="Y467">
        <f t="shared" si="57"/>
        <v>0</v>
      </c>
      <c r="Z467" s="26"/>
      <c r="AA467" s="27"/>
      <c r="AB467" s="27"/>
      <c r="AC467" s="27"/>
      <c r="AD467" s="27"/>
      <c r="AE467" s="27"/>
      <c r="AF467" s="28"/>
      <c r="AG467" s="22"/>
      <c r="AH467" s="22"/>
      <c r="AI467" s="22"/>
      <c r="AJ467" s="22"/>
      <c r="AK467" s="22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  <c r="AZ467" s="100"/>
      <c r="BA467" s="100"/>
      <c r="BB467" s="100"/>
      <c r="BC467" s="100"/>
      <c r="BD467" s="100"/>
      <c r="BE467" s="100"/>
      <c r="BF467" s="100"/>
      <c r="BG467" s="100"/>
      <c r="BH467" s="100"/>
      <c r="BI467" s="100"/>
      <c r="BJ467" s="100"/>
      <c r="BK467" s="100"/>
      <c r="BL467" s="100"/>
      <c r="BM467" s="100"/>
      <c r="BN467" s="100"/>
      <c r="BO467" s="100"/>
      <c r="BP467" s="100"/>
      <c r="BQ467" s="100"/>
      <c r="BR467" s="100"/>
      <c r="BS467" s="25"/>
      <c r="BT467" s="25"/>
      <c r="BU467" s="25"/>
      <c r="BV467" s="25"/>
      <c r="BW467" s="25"/>
      <c r="BX467" s="25"/>
      <c r="BY467" s="25"/>
      <c r="BZ467" s="25"/>
    </row>
    <row r="468" spans="1:78" s="12" customFormat="1" ht="18" customHeight="1" x14ac:dyDescent="0.25">
      <c r="A468" s="14" t="s">
        <v>475</v>
      </c>
      <c r="B468" s="1"/>
      <c r="C468" s="2"/>
      <c r="D468" s="2"/>
      <c r="E468" s="4"/>
      <c r="F468" s="2"/>
      <c r="G468" s="4"/>
      <c r="H468" s="2"/>
      <c r="I468" s="2"/>
      <c r="J468" s="4"/>
      <c r="K468" s="2"/>
      <c r="L468" s="2"/>
      <c r="M468" s="2"/>
      <c r="N468" s="5"/>
      <c r="O468" s="3"/>
      <c r="P468" s="4"/>
      <c r="Q468" s="4"/>
      <c r="R468" s="2"/>
      <c r="S468" s="7"/>
      <c r="T468" s="8"/>
      <c r="U468">
        <f t="shared" si="59"/>
        <v>0</v>
      </c>
      <c r="V468" s="19" t="str">
        <f>IF(T468="","",T468/MAX($T$4:T468)-1)</f>
        <v/>
      </c>
      <c r="W468">
        <f t="shared" si="58"/>
        <v>0</v>
      </c>
      <c r="X468"/>
      <c r="Y468">
        <f t="shared" si="57"/>
        <v>0</v>
      </c>
      <c r="Z468" s="26"/>
      <c r="AA468" s="27"/>
      <c r="AB468" s="27"/>
      <c r="AC468" s="27"/>
      <c r="AD468" s="27"/>
      <c r="AE468" s="27"/>
      <c r="AF468" s="28"/>
      <c r="AG468" s="22"/>
      <c r="AH468" s="22"/>
      <c r="AI468" s="22"/>
      <c r="AJ468" s="22"/>
      <c r="AK468" s="22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  <c r="AZ468" s="100"/>
      <c r="BA468" s="100"/>
      <c r="BB468" s="100"/>
      <c r="BC468" s="100"/>
      <c r="BD468" s="100"/>
      <c r="BE468" s="100"/>
      <c r="BF468" s="100"/>
      <c r="BG468" s="100"/>
      <c r="BH468" s="100"/>
      <c r="BI468" s="100"/>
      <c r="BJ468" s="100"/>
      <c r="BK468" s="100"/>
      <c r="BL468" s="100"/>
      <c r="BM468" s="100"/>
      <c r="BN468" s="100"/>
      <c r="BO468" s="100"/>
      <c r="BP468" s="100"/>
      <c r="BQ468" s="100"/>
      <c r="BR468" s="100"/>
      <c r="BS468" s="25"/>
      <c r="BT468" s="25"/>
      <c r="BU468" s="25"/>
      <c r="BV468" s="25"/>
      <c r="BW468" s="25"/>
      <c r="BX468" s="25"/>
      <c r="BY468" s="25"/>
      <c r="BZ468" s="25"/>
    </row>
    <row r="469" spans="1:78" s="12" customFormat="1" ht="18" customHeight="1" x14ac:dyDescent="0.25">
      <c r="A469" s="14" t="s">
        <v>476</v>
      </c>
      <c r="B469" s="1"/>
      <c r="C469" s="2"/>
      <c r="D469" s="2"/>
      <c r="E469" s="4"/>
      <c r="F469" s="2"/>
      <c r="G469" s="4"/>
      <c r="H469" s="2"/>
      <c r="I469" s="2"/>
      <c r="J469" s="4"/>
      <c r="K469" s="2"/>
      <c r="L469" s="2"/>
      <c r="M469" s="2"/>
      <c r="N469" s="5"/>
      <c r="O469" s="3"/>
      <c r="P469" s="4"/>
      <c r="Q469" s="4"/>
      <c r="R469" s="2"/>
      <c r="S469" s="7"/>
      <c r="T469" s="8"/>
      <c r="U469">
        <f t="shared" si="59"/>
        <v>0</v>
      </c>
      <c r="V469" s="19" t="str">
        <f>IF(T469="","",T469/MAX($T$4:T469)-1)</f>
        <v/>
      </c>
      <c r="W469">
        <f t="shared" si="58"/>
        <v>0</v>
      </c>
      <c r="X469"/>
      <c r="Y469">
        <f t="shared" si="57"/>
        <v>0</v>
      </c>
      <c r="Z469" s="26"/>
      <c r="AA469" s="27"/>
      <c r="AB469" s="27"/>
      <c r="AC469" s="27"/>
      <c r="AD469" s="27"/>
      <c r="AE469" s="27"/>
      <c r="AF469" s="28"/>
      <c r="AG469" s="22"/>
      <c r="AH469" s="22"/>
      <c r="AI469" s="22"/>
      <c r="AJ469" s="22"/>
      <c r="AK469" s="22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  <c r="AZ469" s="100"/>
      <c r="BA469" s="100"/>
      <c r="BB469" s="100"/>
      <c r="BC469" s="100"/>
      <c r="BD469" s="100"/>
      <c r="BE469" s="100"/>
      <c r="BF469" s="100"/>
      <c r="BG469" s="100"/>
      <c r="BH469" s="100"/>
      <c r="BI469" s="100"/>
      <c r="BJ469" s="100"/>
      <c r="BK469" s="100"/>
      <c r="BL469" s="100"/>
      <c r="BM469" s="100"/>
      <c r="BN469" s="100"/>
      <c r="BO469" s="100"/>
      <c r="BP469" s="100"/>
      <c r="BQ469" s="100"/>
      <c r="BR469" s="100"/>
      <c r="BS469" s="25"/>
      <c r="BT469" s="25"/>
      <c r="BU469" s="25"/>
      <c r="BV469" s="25"/>
      <c r="BW469" s="25"/>
      <c r="BX469" s="25"/>
      <c r="BY469" s="25"/>
      <c r="BZ469" s="25"/>
    </row>
    <row r="470" spans="1:78" s="12" customFormat="1" ht="18" customHeight="1" x14ac:dyDescent="0.25">
      <c r="A470" s="14" t="s">
        <v>477</v>
      </c>
      <c r="B470" s="1"/>
      <c r="C470" s="2"/>
      <c r="D470" s="2"/>
      <c r="E470" s="4"/>
      <c r="F470" s="2"/>
      <c r="G470" s="4"/>
      <c r="H470" s="2"/>
      <c r="I470" s="2"/>
      <c r="J470" s="4"/>
      <c r="K470" s="2"/>
      <c r="L470" s="2"/>
      <c r="M470" s="2"/>
      <c r="N470" s="5"/>
      <c r="O470" s="3"/>
      <c r="P470" s="4"/>
      <c r="Q470" s="4"/>
      <c r="R470" s="2"/>
      <c r="S470" s="7"/>
      <c r="T470" s="8"/>
      <c r="U470">
        <f t="shared" si="59"/>
        <v>0</v>
      </c>
      <c r="V470" s="19" t="str">
        <f>IF(T470="","",T470/MAX($T$4:T470)-1)</f>
        <v/>
      </c>
      <c r="W470">
        <f t="shared" si="58"/>
        <v>0</v>
      </c>
      <c r="X470"/>
      <c r="Y470">
        <f t="shared" si="57"/>
        <v>0</v>
      </c>
      <c r="Z470" s="26"/>
      <c r="AA470" s="27"/>
      <c r="AB470" s="27"/>
      <c r="AC470" s="27"/>
      <c r="AD470" s="27"/>
      <c r="AE470" s="27"/>
      <c r="AF470" s="28"/>
      <c r="AG470" s="22"/>
      <c r="AH470" s="22"/>
      <c r="AI470" s="22"/>
      <c r="AJ470" s="22"/>
      <c r="AK470" s="22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  <c r="AZ470" s="100"/>
      <c r="BA470" s="100"/>
      <c r="BB470" s="100"/>
      <c r="BC470" s="100"/>
      <c r="BD470" s="100"/>
      <c r="BE470" s="100"/>
      <c r="BF470" s="100"/>
      <c r="BG470" s="100"/>
      <c r="BH470" s="100"/>
      <c r="BI470" s="100"/>
      <c r="BJ470" s="100"/>
      <c r="BK470" s="100"/>
      <c r="BL470" s="100"/>
      <c r="BM470" s="100"/>
      <c r="BN470" s="100"/>
      <c r="BO470" s="100"/>
      <c r="BP470" s="100"/>
      <c r="BQ470" s="100"/>
      <c r="BR470" s="100"/>
      <c r="BS470" s="25"/>
      <c r="BT470" s="25"/>
      <c r="BU470" s="25"/>
      <c r="BV470" s="25"/>
      <c r="BW470" s="25"/>
      <c r="BX470" s="25"/>
      <c r="BY470" s="25"/>
      <c r="BZ470" s="25"/>
    </row>
    <row r="471" spans="1:78" s="12" customFormat="1" ht="18" customHeight="1" x14ac:dyDescent="0.25">
      <c r="A471" s="14" t="s">
        <v>478</v>
      </c>
      <c r="B471" s="1"/>
      <c r="C471" s="2"/>
      <c r="D471" s="2"/>
      <c r="E471" s="4"/>
      <c r="F471" s="2"/>
      <c r="G471" s="4"/>
      <c r="H471" s="2"/>
      <c r="I471" s="2"/>
      <c r="J471" s="4"/>
      <c r="K471" s="2"/>
      <c r="L471" s="2"/>
      <c r="M471" s="2"/>
      <c r="N471" s="5"/>
      <c r="O471" s="3"/>
      <c r="P471" s="4"/>
      <c r="Q471" s="4"/>
      <c r="R471" s="2"/>
      <c r="S471" s="7"/>
      <c r="T471" s="8"/>
      <c r="U471">
        <f t="shared" si="59"/>
        <v>0</v>
      </c>
      <c r="V471" s="19" t="str">
        <f>IF(T471="","",T471/MAX($T$4:T471)-1)</f>
        <v/>
      </c>
      <c r="W471">
        <f t="shared" si="58"/>
        <v>0</v>
      </c>
      <c r="X471"/>
      <c r="Y471">
        <f t="shared" si="57"/>
        <v>0</v>
      </c>
      <c r="Z471" s="26"/>
      <c r="AA471" s="27"/>
      <c r="AB471" s="27"/>
      <c r="AC471" s="27"/>
      <c r="AD471" s="27"/>
      <c r="AE471" s="27"/>
      <c r="AF471" s="28"/>
      <c r="AG471" s="22"/>
      <c r="AH471" s="22"/>
      <c r="AI471" s="22"/>
      <c r="AJ471" s="22"/>
      <c r="AK471" s="22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  <c r="AZ471" s="100"/>
      <c r="BA471" s="100"/>
      <c r="BB471" s="100"/>
      <c r="BC471" s="100"/>
      <c r="BD471" s="100"/>
      <c r="BE471" s="100"/>
      <c r="BF471" s="100"/>
      <c r="BG471" s="100"/>
      <c r="BH471" s="100"/>
      <c r="BI471" s="100"/>
      <c r="BJ471" s="100"/>
      <c r="BK471" s="100"/>
      <c r="BL471" s="100"/>
      <c r="BM471" s="100"/>
      <c r="BN471" s="100"/>
      <c r="BO471" s="100"/>
      <c r="BP471" s="100"/>
      <c r="BQ471" s="100"/>
      <c r="BR471" s="100"/>
      <c r="BS471" s="25"/>
      <c r="BT471" s="25"/>
      <c r="BU471" s="25"/>
      <c r="BV471" s="25"/>
      <c r="BW471" s="25"/>
      <c r="BX471" s="25"/>
      <c r="BY471" s="25"/>
      <c r="BZ471" s="25"/>
    </row>
    <row r="472" spans="1:78" s="12" customFormat="1" ht="18" customHeight="1" x14ac:dyDescent="0.25">
      <c r="A472" s="14" t="s">
        <v>479</v>
      </c>
      <c r="B472" s="1"/>
      <c r="C472" s="2"/>
      <c r="D472" s="2"/>
      <c r="E472" s="4"/>
      <c r="F472" s="2"/>
      <c r="G472" s="4"/>
      <c r="H472" s="2"/>
      <c r="I472" s="2"/>
      <c r="J472" s="4"/>
      <c r="K472" s="2"/>
      <c r="L472" s="2"/>
      <c r="M472" s="2"/>
      <c r="N472" s="5"/>
      <c r="O472" s="3"/>
      <c r="P472" s="4"/>
      <c r="Q472" s="4"/>
      <c r="R472" s="2"/>
      <c r="S472" s="7"/>
      <c r="T472" s="8"/>
      <c r="U472">
        <f t="shared" si="59"/>
        <v>0</v>
      </c>
      <c r="V472" s="19" t="str">
        <f>IF(T472="","",T472/MAX($T$4:T472)-1)</f>
        <v/>
      </c>
      <c r="W472">
        <f t="shared" si="58"/>
        <v>0</v>
      </c>
      <c r="X472"/>
      <c r="Y472">
        <f t="shared" si="57"/>
        <v>0</v>
      </c>
      <c r="Z472" s="26"/>
      <c r="AA472" s="27"/>
      <c r="AB472" s="27"/>
      <c r="AC472" s="27"/>
      <c r="AD472" s="27"/>
      <c r="AE472" s="27"/>
      <c r="AF472" s="28"/>
      <c r="AG472" s="22"/>
      <c r="AH472" s="22"/>
      <c r="AI472" s="22"/>
      <c r="AJ472" s="22"/>
      <c r="AK472" s="22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  <c r="AZ472" s="100"/>
      <c r="BA472" s="100"/>
      <c r="BB472" s="100"/>
      <c r="BC472" s="100"/>
      <c r="BD472" s="100"/>
      <c r="BE472" s="100"/>
      <c r="BF472" s="100"/>
      <c r="BG472" s="100"/>
      <c r="BH472" s="100"/>
      <c r="BI472" s="100"/>
      <c r="BJ472" s="100"/>
      <c r="BK472" s="100"/>
      <c r="BL472" s="100"/>
      <c r="BM472" s="100"/>
      <c r="BN472" s="100"/>
      <c r="BO472" s="100"/>
      <c r="BP472" s="100"/>
      <c r="BQ472" s="100"/>
      <c r="BR472" s="100"/>
      <c r="BS472" s="25"/>
      <c r="BT472" s="25"/>
      <c r="BU472" s="25"/>
      <c r="BV472" s="25"/>
      <c r="BW472" s="25"/>
      <c r="BX472" s="25"/>
      <c r="BY472" s="25"/>
      <c r="BZ472" s="25"/>
    </row>
    <row r="473" spans="1:78" s="12" customFormat="1" ht="18" customHeight="1" x14ac:dyDescent="0.25">
      <c r="A473" s="14" t="s">
        <v>480</v>
      </c>
      <c r="B473" s="1"/>
      <c r="C473" s="2"/>
      <c r="D473" s="2"/>
      <c r="E473" s="4"/>
      <c r="F473" s="2"/>
      <c r="G473" s="4"/>
      <c r="H473" s="2"/>
      <c r="I473" s="2"/>
      <c r="J473" s="4"/>
      <c r="K473" s="2"/>
      <c r="L473" s="2"/>
      <c r="M473" s="2"/>
      <c r="N473" s="5"/>
      <c r="O473" s="3"/>
      <c r="P473" s="4"/>
      <c r="Q473" s="4"/>
      <c r="R473" s="2"/>
      <c r="S473" s="7"/>
      <c r="T473" s="8"/>
      <c r="U473">
        <f t="shared" si="59"/>
        <v>0</v>
      </c>
      <c r="V473" s="19" t="str">
        <f>IF(T473="","",T473/MAX($T$4:T473)-1)</f>
        <v/>
      </c>
      <c r="W473">
        <f t="shared" si="58"/>
        <v>0</v>
      </c>
      <c r="X473"/>
      <c r="Y473">
        <f t="shared" si="57"/>
        <v>0</v>
      </c>
      <c r="Z473" s="26"/>
      <c r="AA473" s="27"/>
      <c r="AB473" s="27"/>
      <c r="AC473" s="27"/>
      <c r="AD473" s="27"/>
      <c r="AE473" s="27"/>
      <c r="AF473" s="28"/>
      <c r="AG473" s="22"/>
      <c r="AH473" s="22"/>
      <c r="AI473" s="22"/>
      <c r="AJ473" s="22"/>
      <c r="AK473" s="22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  <c r="AZ473" s="100"/>
      <c r="BA473" s="100"/>
      <c r="BB473" s="100"/>
      <c r="BC473" s="100"/>
      <c r="BD473" s="100"/>
      <c r="BE473" s="100"/>
      <c r="BF473" s="100"/>
      <c r="BG473" s="100"/>
      <c r="BH473" s="100"/>
      <c r="BI473" s="100"/>
      <c r="BJ473" s="100"/>
      <c r="BK473" s="100"/>
      <c r="BL473" s="100"/>
      <c r="BM473" s="100"/>
      <c r="BN473" s="100"/>
      <c r="BO473" s="100"/>
      <c r="BP473" s="100"/>
      <c r="BQ473" s="100"/>
      <c r="BR473" s="100"/>
      <c r="BS473" s="25"/>
      <c r="BT473" s="25"/>
      <c r="BU473" s="25"/>
      <c r="BV473" s="25"/>
      <c r="BW473" s="25"/>
      <c r="BX473" s="25"/>
      <c r="BY473" s="25"/>
      <c r="BZ473" s="25"/>
    </row>
    <row r="474" spans="1:78" s="12" customFormat="1" ht="18" customHeight="1" x14ac:dyDescent="0.25">
      <c r="A474" s="14" t="s">
        <v>481</v>
      </c>
      <c r="B474" s="1"/>
      <c r="C474" s="2"/>
      <c r="D474" s="2"/>
      <c r="E474" s="4"/>
      <c r="F474" s="2"/>
      <c r="G474" s="4"/>
      <c r="H474" s="2"/>
      <c r="I474" s="2"/>
      <c r="J474" s="4"/>
      <c r="K474" s="2"/>
      <c r="L474" s="2"/>
      <c r="M474" s="2"/>
      <c r="N474" s="5"/>
      <c r="O474" s="3"/>
      <c r="P474" s="4"/>
      <c r="Q474" s="4"/>
      <c r="R474" s="2"/>
      <c r="S474" s="7"/>
      <c r="T474" s="8"/>
      <c r="U474">
        <f t="shared" si="59"/>
        <v>0</v>
      </c>
      <c r="V474" s="19" t="str">
        <f>IF(T474="","",T474/MAX($T$4:T474)-1)</f>
        <v/>
      </c>
      <c r="W474">
        <f t="shared" si="58"/>
        <v>0</v>
      </c>
      <c r="X474"/>
      <c r="Y474">
        <f t="shared" si="57"/>
        <v>0</v>
      </c>
      <c r="Z474" s="26"/>
      <c r="AA474" s="27"/>
      <c r="AB474" s="27"/>
      <c r="AC474" s="27"/>
      <c r="AD474" s="27"/>
      <c r="AE474" s="27"/>
      <c r="AF474" s="28"/>
      <c r="AG474" s="22"/>
      <c r="AH474" s="22"/>
      <c r="AI474" s="22"/>
      <c r="AJ474" s="22"/>
      <c r="AK474" s="22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  <c r="AZ474" s="100"/>
      <c r="BA474" s="100"/>
      <c r="BB474" s="100"/>
      <c r="BC474" s="100"/>
      <c r="BD474" s="100"/>
      <c r="BE474" s="100"/>
      <c r="BF474" s="100"/>
      <c r="BG474" s="100"/>
      <c r="BH474" s="100"/>
      <c r="BI474" s="100"/>
      <c r="BJ474" s="100"/>
      <c r="BK474" s="100"/>
      <c r="BL474" s="100"/>
      <c r="BM474" s="100"/>
      <c r="BN474" s="100"/>
      <c r="BO474" s="100"/>
      <c r="BP474" s="100"/>
      <c r="BQ474" s="100"/>
      <c r="BR474" s="100"/>
      <c r="BS474" s="25"/>
      <c r="BT474" s="25"/>
      <c r="BU474" s="25"/>
      <c r="BV474" s="25"/>
      <c r="BW474" s="25"/>
      <c r="BX474" s="25"/>
      <c r="BY474" s="25"/>
      <c r="BZ474" s="25"/>
    </row>
    <row r="475" spans="1:78" s="12" customFormat="1" ht="18" customHeight="1" x14ac:dyDescent="0.25">
      <c r="A475" s="14" t="s">
        <v>482</v>
      </c>
      <c r="B475" s="1"/>
      <c r="C475" s="2"/>
      <c r="D475" s="2"/>
      <c r="E475" s="4"/>
      <c r="F475" s="2"/>
      <c r="G475" s="4"/>
      <c r="H475" s="2"/>
      <c r="I475" s="2"/>
      <c r="J475" s="4"/>
      <c r="K475" s="2"/>
      <c r="L475" s="2"/>
      <c r="M475" s="2"/>
      <c r="N475" s="5"/>
      <c r="O475" s="3"/>
      <c r="P475" s="4"/>
      <c r="Q475" s="4"/>
      <c r="R475" s="2"/>
      <c r="S475" s="7"/>
      <c r="T475" s="8"/>
      <c r="U475">
        <f t="shared" si="59"/>
        <v>0</v>
      </c>
      <c r="V475" s="19" t="str">
        <f>IF(T475="","",T475/MAX($T$4:T475)-1)</f>
        <v/>
      </c>
      <c r="W475">
        <f t="shared" si="58"/>
        <v>0</v>
      </c>
      <c r="X475"/>
      <c r="Y475">
        <f t="shared" si="57"/>
        <v>0</v>
      </c>
      <c r="Z475" s="26"/>
      <c r="AA475" s="27"/>
      <c r="AB475" s="27"/>
      <c r="AC475" s="27"/>
      <c r="AD475" s="27"/>
      <c r="AE475" s="27"/>
      <c r="AF475" s="28"/>
      <c r="AG475" s="22"/>
      <c r="AH475" s="22"/>
      <c r="AI475" s="22"/>
      <c r="AJ475" s="22"/>
      <c r="AK475" s="22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  <c r="AZ475" s="100"/>
      <c r="BA475" s="100"/>
      <c r="BB475" s="100"/>
      <c r="BC475" s="100"/>
      <c r="BD475" s="100"/>
      <c r="BE475" s="100"/>
      <c r="BF475" s="100"/>
      <c r="BG475" s="100"/>
      <c r="BH475" s="100"/>
      <c r="BI475" s="100"/>
      <c r="BJ475" s="100"/>
      <c r="BK475" s="100"/>
      <c r="BL475" s="100"/>
      <c r="BM475" s="100"/>
      <c r="BN475" s="100"/>
      <c r="BO475" s="100"/>
      <c r="BP475" s="100"/>
      <c r="BQ475" s="100"/>
      <c r="BR475" s="100"/>
      <c r="BS475" s="25"/>
      <c r="BT475" s="25"/>
      <c r="BU475" s="25"/>
      <c r="BV475" s="25"/>
      <c r="BW475" s="25"/>
      <c r="BX475" s="25"/>
      <c r="BY475" s="25"/>
      <c r="BZ475" s="25"/>
    </row>
    <row r="476" spans="1:78" s="12" customFormat="1" ht="18" customHeight="1" x14ac:dyDescent="0.25">
      <c r="A476" s="14" t="s">
        <v>483</v>
      </c>
      <c r="B476" s="1"/>
      <c r="C476" s="2"/>
      <c r="D476" s="2"/>
      <c r="E476" s="4"/>
      <c r="F476" s="2"/>
      <c r="G476" s="4"/>
      <c r="H476" s="2"/>
      <c r="I476" s="2"/>
      <c r="J476" s="4"/>
      <c r="K476" s="2"/>
      <c r="L476" s="2"/>
      <c r="M476" s="2"/>
      <c r="N476" s="5"/>
      <c r="O476" s="3"/>
      <c r="P476" s="4"/>
      <c r="Q476" s="4"/>
      <c r="R476" s="2"/>
      <c r="S476" s="7"/>
      <c r="T476" s="8"/>
      <c r="U476">
        <f t="shared" si="59"/>
        <v>0</v>
      </c>
      <c r="V476" s="19" t="str">
        <f>IF(T476="","",T476/MAX($T$4:T476)-1)</f>
        <v/>
      </c>
      <c r="W476">
        <f t="shared" si="58"/>
        <v>0</v>
      </c>
      <c r="X476"/>
      <c r="Y476">
        <f t="shared" si="57"/>
        <v>0</v>
      </c>
      <c r="Z476" s="26"/>
      <c r="AA476" s="27"/>
      <c r="AB476" s="27"/>
      <c r="AC476" s="27"/>
      <c r="AD476" s="27"/>
      <c r="AE476" s="27"/>
      <c r="AF476" s="28"/>
      <c r="AG476" s="22"/>
      <c r="AH476" s="22"/>
      <c r="AI476" s="22"/>
      <c r="AJ476" s="22"/>
      <c r="AK476" s="22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  <c r="AZ476" s="100"/>
      <c r="BA476" s="100"/>
      <c r="BB476" s="100"/>
      <c r="BC476" s="100"/>
      <c r="BD476" s="100"/>
      <c r="BE476" s="100"/>
      <c r="BF476" s="100"/>
      <c r="BG476" s="100"/>
      <c r="BH476" s="100"/>
      <c r="BI476" s="100"/>
      <c r="BJ476" s="100"/>
      <c r="BK476" s="100"/>
      <c r="BL476" s="100"/>
      <c r="BM476" s="100"/>
      <c r="BN476" s="100"/>
      <c r="BO476" s="100"/>
      <c r="BP476" s="100"/>
      <c r="BQ476" s="100"/>
      <c r="BR476" s="100"/>
      <c r="BS476" s="25"/>
      <c r="BT476" s="25"/>
      <c r="BU476" s="25"/>
      <c r="BV476" s="25"/>
      <c r="BW476" s="25"/>
      <c r="BX476" s="25"/>
      <c r="BY476" s="25"/>
      <c r="BZ476" s="25"/>
    </row>
    <row r="477" spans="1:78" s="12" customFormat="1" ht="18" customHeight="1" x14ac:dyDescent="0.25">
      <c r="A477" s="14" t="s">
        <v>484</v>
      </c>
      <c r="B477" s="1"/>
      <c r="C477" s="2"/>
      <c r="D477" s="2"/>
      <c r="E477" s="4"/>
      <c r="F477" s="2"/>
      <c r="G477" s="4"/>
      <c r="H477" s="2"/>
      <c r="I477" s="2"/>
      <c r="J477" s="4"/>
      <c r="K477" s="2"/>
      <c r="L477" s="2"/>
      <c r="M477" s="2"/>
      <c r="N477" s="5"/>
      <c r="O477" s="3"/>
      <c r="P477" s="4"/>
      <c r="Q477" s="4"/>
      <c r="R477" s="2"/>
      <c r="S477" s="7"/>
      <c r="T477" s="8"/>
      <c r="U477">
        <f t="shared" si="59"/>
        <v>0</v>
      </c>
      <c r="V477" s="19" t="str">
        <f>IF(T477="","",T477/MAX($T$4:T477)-1)</f>
        <v/>
      </c>
      <c r="W477">
        <f t="shared" si="58"/>
        <v>0</v>
      </c>
      <c r="X477"/>
      <c r="Y477">
        <f t="shared" si="57"/>
        <v>0</v>
      </c>
      <c r="Z477" s="26"/>
      <c r="AA477" s="27"/>
      <c r="AB477" s="27"/>
      <c r="AC477" s="27"/>
      <c r="AD477" s="27"/>
      <c r="AE477" s="27"/>
      <c r="AF477" s="28"/>
      <c r="AG477" s="22"/>
      <c r="AH477" s="22"/>
      <c r="AI477" s="22"/>
      <c r="AJ477" s="22"/>
      <c r="AK477" s="22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  <c r="AZ477" s="100"/>
      <c r="BA477" s="100"/>
      <c r="BB477" s="100"/>
      <c r="BC477" s="100"/>
      <c r="BD477" s="100"/>
      <c r="BE477" s="100"/>
      <c r="BF477" s="100"/>
      <c r="BG477" s="100"/>
      <c r="BH477" s="100"/>
      <c r="BI477" s="100"/>
      <c r="BJ477" s="100"/>
      <c r="BK477" s="100"/>
      <c r="BL477" s="100"/>
      <c r="BM477" s="100"/>
      <c r="BN477" s="100"/>
      <c r="BO477" s="100"/>
      <c r="BP477" s="100"/>
      <c r="BQ477" s="100"/>
      <c r="BR477" s="100"/>
      <c r="BS477" s="25"/>
      <c r="BT477" s="25"/>
      <c r="BU477" s="25"/>
      <c r="BV477" s="25"/>
      <c r="BW477" s="25"/>
      <c r="BX477" s="25"/>
      <c r="BY477" s="25"/>
      <c r="BZ477" s="25"/>
    </row>
    <row r="478" spans="1:78" s="12" customFormat="1" ht="18" customHeight="1" x14ac:dyDescent="0.25">
      <c r="A478" s="14" t="s">
        <v>485</v>
      </c>
      <c r="B478" s="1"/>
      <c r="C478" s="2"/>
      <c r="D478" s="2"/>
      <c r="E478" s="4"/>
      <c r="F478" s="2"/>
      <c r="G478" s="4"/>
      <c r="H478" s="2"/>
      <c r="I478" s="2"/>
      <c r="J478" s="4"/>
      <c r="K478" s="2"/>
      <c r="L478" s="2"/>
      <c r="M478" s="2"/>
      <c r="N478" s="5"/>
      <c r="O478" s="3"/>
      <c r="P478" s="4"/>
      <c r="Q478" s="4"/>
      <c r="R478" s="2"/>
      <c r="S478" s="7"/>
      <c r="T478" s="8"/>
      <c r="U478">
        <f t="shared" si="59"/>
        <v>0</v>
      </c>
      <c r="V478" s="19" t="str">
        <f>IF(T478="","",T478/MAX($T$4:T478)-1)</f>
        <v/>
      </c>
      <c r="W478">
        <f t="shared" si="58"/>
        <v>0</v>
      </c>
      <c r="X478"/>
      <c r="Y478">
        <f t="shared" si="57"/>
        <v>0</v>
      </c>
      <c r="Z478" s="26"/>
      <c r="AA478" s="27"/>
      <c r="AB478" s="27"/>
      <c r="AC478" s="27"/>
      <c r="AD478" s="27"/>
      <c r="AE478" s="27"/>
      <c r="AF478" s="28"/>
      <c r="AG478" s="22"/>
      <c r="AH478" s="22"/>
      <c r="AI478" s="22"/>
      <c r="AJ478" s="22"/>
      <c r="AK478" s="22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  <c r="AZ478" s="100"/>
      <c r="BA478" s="100"/>
      <c r="BB478" s="100"/>
      <c r="BC478" s="100"/>
      <c r="BD478" s="100"/>
      <c r="BE478" s="100"/>
      <c r="BF478" s="100"/>
      <c r="BG478" s="100"/>
      <c r="BH478" s="100"/>
      <c r="BI478" s="100"/>
      <c r="BJ478" s="100"/>
      <c r="BK478" s="100"/>
      <c r="BL478" s="100"/>
      <c r="BM478" s="100"/>
      <c r="BN478" s="100"/>
      <c r="BO478" s="100"/>
      <c r="BP478" s="100"/>
      <c r="BQ478" s="100"/>
      <c r="BR478" s="100"/>
      <c r="BS478" s="25"/>
      <c r="BT478" s="25"/>
      <c r="BU478" s="25"/>
      <c r="BV478" s="25"/>
      <c r="BW478" s="25"/>
      <c r="BX478" s="25"/>
      <c r="BY478" s="25"/>
      <c r="BZ478" s="25"/>
    </row>
    <row r="479" spans="1:78" s="12" customFormat="1" ht="18" customHeight="1" x14ac:dyDescent="0.25">
      <c r="A479" s="14" t="s">
        <v>486</v>
      </c>
      <c r="B479" s="1"/>
      <c r="C479" s="2"/>
      <c r="D479" s="2"/>
      <c r="E479" s="4"/>
      <c r="F479" s="2"/>
      <c r="G479" s="4"/>
      <c r="H479" s="2"/>
      <c r="I479" s="2"/>
      <c r="J479" s="4"/>
      <c r="K479" s="2"/>
      <c r="L479" s="2"/>
      <c r="M479" s="2"/>
      <c r="N479" s="5"/>
      <c r="O479" s="3"/>
      <c r="P479" s="4"/>
      <c r="Q479" s="4"/>
      <c r="R479" s="2"/>
      <c r="S479" s="7"/>
      <c r="T479" s="8"/>
      <c r="U479">
        <f t="shared" si="59"/>
        <v>0</v>
      </c>
      <c r="V479" s="19" t="str">
        <f>IF(T479="","",T479/MAX($T$4:T479)-1)</f>
        <v/>
      </c>
      <c r="W479">
        <f t="shared" si="58"/>
        <v>0</v>
      </c>
      <c r="X479"/>
      <c r="Y479">
        <f t="shared" si="57"/>
        <v>0</v>
      </c>
      <c r="Z479" s="26"/>
      <c r="AA479" s="27"/>
      <c r="AB479" s="27"/>
      <c r="AC479" s="27"/>
      <c r="AD479" s="27"/>
      <c r="AE479" s="27"/>
      <c r="AF479" s="28"/>
      <c r="AG479" s="22"/>
      <c r="AH479" s="22"/>
      <c r="AI479" s="22"/>
      <c r="AJ479" s="22"/>
      <c r="AK479" s="22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  <c r="AZ479" s="100"/>
      <c r="BA479" s="100"/>
      <c r="BB479" s="100"/>
      <c r="BC479" s="100"/>
      <c r="BD479" s="100"/>
      <c r="BE479" s="100"/>
      <c r="BF479" s="100"/>
      <c r="BG479" s="100"/>
      <c r="BH479" s="100"/>
      <c r="BI479" s="100"/>
      <c r="BJ479" s="100"/>
      <c r="BK479" s="100"/>
      <c r="BL479" s="100"/>
      <c r="BM479" s="100"/>
      <c r="BN479" s="100"/>
      <c r="BO479" s="100"/>
      <c r="BP479" s="100"/>
      <c r="BQ479" s="100"/>
      <c r="BR479" s="100"/>
      <c r="BS479" s="25"/>
      <c r="BT479" s="25"/>
      <c r="BU479" s="25"/>
      <c r="BV479" s="25"/>
      <c r="BW479" s="25"/>
      <c r="BX479" s="25"/>
      <c r="BY479" s="25"/>
      <c r="BZ479" s="25"/>
    </row>
    <row r="480" spans="1:78" s="12" customFormat="1" ht="18" customHeight="1" x14ac:dyDescent="0.25">
      <c r="A480" s="14" t="s">
        <v>487</v>
      </c>
      <c r="B480" s="1"/>
      <c r="C480" s="2"/>
      <c r="D480" s="2"/>
      <c r="E480" s="4"/>
      <c r="F480" s="2"/>
      <c r="G480" s="4"/>
      <c r="H480" s="2"/>
      <c r="I480" s="2"/>
      <c r="J480" s="4"/>
      <c r="K480" s="2"/>
      <c r="L480" s="2"/>
      <c r="M480" s="2"/>
      <c r="N480" s="5"/>
      <c r="O480" s="3"/>
      <c r="P480" s="4"/>
      <c r="Q480" s="4"/>
      <c r="R480" s="2"/>
      <c r="S480" s="7"/>
      <c r="T480" s="8"/>
      <c r="U480">
        <f t="shared" si="59"/>
        <v>0</v>
      </c>
      <c r="V480" s="19" t="str">
        <f>IF(T480="","",T480/MAX($T$4:T480)-1)</f>
        <v/>
      </c>
      <c r="W480">
        <f t="shared" si="58"/>
        <v>0</v>
      </c>
      <c r="X480"/>
      <c r="Y480">
        <f t="shared" si="57"/>
        <v>0</v>
      </c>
      <c r="Z480" s="26"/>
      <c r="AA480" s="27"/>
      <c r="AB480" s="27"/>
      <c r="AC480" s="27"/>
      <c r="AD480" s="27"/>
      <c r="AE480" s="27"/>
      <c r="AF480" s="28"/>
      <c r="AG480" s="22"/>
      <c r="AH480" s="22"/>
      <c r="AI480" s="22"/>
      <c r="AJ480" s="22"/>
      <c r="AK480" s="22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  <c r="AZ480" s="100"/>
      <c r="BA480" s="100"/>
      <c r="BB480" s="100"/>
      <c r="BC480" s="100"/>
      <c r="BD480" s="100"/>
      <c r="BE480" s="100"/>
      <c r="BF480" s="100"/>
      <c r="BG480" s="100"/>
      <c r="BH480" s="100"/>
      <c r="BI480" s="100"/>
      <c r="BJ480" s="100"/>
      <c r="BK480" s="100"/>
      <c r="BL480" s="100"/>
      <c r="BM480" s="100"/>
      <c r="BN480" s="100"/>
      <c r="BO480" s="100"/>
      <c r="BP480" s="100"/>
      <c r="BQ480" s="100"/>
      <c r="BR480" s="100"/>
      <c r="BS480" s="25"/>
      <c r="BT480" s="25"/>
      <c r="BU480" s="25"/>
      <c r="BV480" s="25"/>
      <c r="BW480" s="25"/>
      <c r="BX480" s="25"/>
      <c r="BY480" s="25"/>
      <c r="BZ480" s="25"/>
    </row>
    <row r="481" spans="1:78" s="12" customFormat="1" ht="18" customHeight="1" x14ac:dyDescent="0.25">
      <c r="A481" s="14" t="s">
        <v>488</v>
      </c>
      <c r="B481" s="1"/>
      <c r="C481" s="2"/>
      <c r="D481" s="2"/>
      <c r="E481" s="4"/>
      <c r="F481" s="2"/>
      <c r="G481" s="4"/>
      <c r="H481" s="2"/>
      <c r="I481" s="2"/>
      <c r="J481" s="4"/>
      <c r="K481" s="2"/>
      <c r="L481" s="2"/>
      <c r="M481" s="2"/>
      <c r="N481" s="5"/>
      <c r="O481" s="3"/>
      <c r="P481" s="4"/>
      <c r="Q481" s="4"/>
      <c r="R481" s="2"/>
      <c r="S481" s="7"/>
      <c r="T481" s="8"/>
      <c r="U481">
        <f t="shared" si="59"/>
        <v>0</v>
      </c>
      <c r="V481" s="19" t="str">
        <f>IF(T481="","",T481/MAX($T$4:T481)-1)</f>
        <v/>
      </c>
      <c r="W481">
        <f t="shared" si="58"/>
        <v>0</v>
      </c>
      <c r="X481"/>
      <c r="Y481">
        <f t="shared" si="57"/>
        <v>0</v>
      </c>
      <c r="Z481" s="26"/>
      <c r="AA481" s="27"/>
      <c r="AB481" s="27"/>
      <c r="AC481" s="27"/>
      <c r="AD481" s="27"/>
      <c r="AE481" s="27"/>
      <c r="AF481" s="28"/>
      <c r="AG481" s="22"/>
      <c r="AH481" s="22"/>
      <c r="AI481" s="22"/>
      <c r="AJ481" s="22"/>
      <c r="AK481" s="22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  <c r="AZ481" s="100"/>
      <c r="BA481" s="100"/>
      <c r="BB481" s="100"/>
      <c r="BC481" s="100"/>
      <c r="BD481" s="100"/>
      <c r="BE481" s="100"/>
      <c r="BF481" s="100"/>
      <c r="BG481" s="100"/>
      <c r="BH481" s="100"/>
      <c r="BI481" s="100"/>
      <c r="BJ481" s="100"/>
      <c r="BK481" s="100"/>
      <c r="BL481" s="100"/>
      <c r="BM481" s="100"/>
      <c r="BN481" s="100"/>
      <c r="BO481" s="100"/>
      <c r="BP481" s="100"/>
      <c r="BQ481" s="100"/>
      <c r="BR481" s="100"/>
      <c r="BS481" s="25"/>
      <c r="BT481" s="25"/>
      <c r="BU481" s="25"/>
      <c r="BV481" s="25"/>
      <c r="BW481" s="25"/>
      <c r="BX481" s="25"/>
      <c r="BY481" s="25"/>
      <c r="BZ481" s="25"/>
    </row>
    <row r="482" spans="1:78" s="12" customFormat="1" ht="18" customHeight="1" x14ac:dyDescent="0.25">
      <c r="A482" s="14" t="s">
        <v>489</v>
      </c>
      <c r="B482" s="1"/>
      <c r="C482" s="2"/>
      <c r="D482" s="2"/>
      <c r="E482" s="4"/>
      <c r="F482" s="2"/>
      <c r="G482" s="4"/>
      <c r="H482" s="2"/>
      <c r="I482" s="2"/>
      <c r="J482" s="4"/>
      <c r="K482" s="2"/>
      <c r="L482" s="2"/>
      <c r="M482" s="2"/>
      <c r="N482" s="5"/>
      <c r="O482" s="3"/>
      <c r="P482" s="4"/>
      <c r="Q482" s="4"/>
      <c r="R482" s="2"/>
      <c r="S482" s="7"/>
      <c r="T482" s="8"/>
      <c r="U482">
        <f t="shared" si="59"/>
        <v>0</v>
      </c>
      <c r="V482" s="19" t="str">
        <f>IF(T482="","",T482/MAX($T$4:T482)-1)</f>
        <v/>
      </c>
      <c r="W482">
        <f t="shared" si="58"/>
        <v>0</v>
      </c>
      <c r="X482"/>
      <c r="Y482">
        <f t="shared" si="57"/>
        <v>0</v>
      </c>
      <c r="Z482" s="26"/>
      <c r="AA482" s="27"/>
      <c r="AB482" s="27"/>
      <c r="AC482" s="27"/>
      <c r="AD482" s="27"/>
      <c r="AE482" s="27"/>
      <c r="AF482" s="28"/>
      <c r="AG482" s="22"/>
      <c r="AH482" s="22"/>
      <c r="AI482" s="22"/>
      <c r="AJ482" s="22"/>
      <c r="AK482" s="22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  <c r="AZ482" s="100"/>
      <c r="BA482" s="100"/>
      <c r="BB482" s="100"/>
      <c r="BC482" s="100"/>
      <c r="BD482" s="100"/>
      <c r="BE482" s="100"/>
      <c r="BF482" s="100"/>
      <c r="BG482" s="100"/>
      <c r="BH482" s="100"/>
      <c r="BI482" s="100"/>
      <c r="BJ482" s="100"/>
      <c r="BK482" s="100"/>
      <c r="BL482" s="100"/>
      <c r="BM482" s="100"/>
      <c r="BN482" s="100"/>
      <c r="BO482" s="100"/>
      <c r="BP482" s="100"/>
      <c r="BQ482" s="100"/>
      <c r="BR482" s="100"/>
      <c r="BS482" s="25"/>
      <c r="BT482" s="25"/>
      <c r="BU482" s="25"/>
      <c r="BV482" s="25"/>
      <c r="BW482" s="25"/>
      <c r="BX482" s="25"/>
      <c r="BY482" s="25"/>
      <c r="BZ482" s="25"/>
    </row>
    <row r="483" spans="1:78" s="12" customFormat="1" ht="18" customHeight="1" x14ac:dyDescent="0.25">
      <c r="A483" s="14" t="s">
        <v>490</v>
      </c>
      <c r="B483" s="1"/>
      <c r="C483" s="2"/>
      <c r="D483" s="2"/>
      <c r="E483" s="4"/>
      <c r="F483" s="2"/>
      <c r="G483" s="4"/>
      <c r="H483" s="2"/>
      <c r="I483" s="2"/>
      <c r="J483" s="4"/>
      <c r="K483" s="2"/>
      <c r="L483" s="2"/>
      <c r="M483" s="2"/>
      <c r="N483" s="5"/>
      <c r="O483" s="3"/>
      <c r="P483" s="4"/>
      <c r="Q483" s="4"/>
      <c r="R483" s="2"/>
      <c r="S483" s="7"/>
      <c r="T483" s="8"/>
      <c r="U483">
        <f t="shared" si="59"/>
        <v>0</v>
      </c>
      <c r="V483" s="19" t="str">
        <f>IF(T483="","",T483/MAX($T$4:T483)-1)</f>
        <v/>
      </c>
      <c r="W483">
        <f t="shared" si="58"/>
        <v>0</v>
      </c>
      <c r="X483"/>
      <c r="Y483">
        <f t="shared" si="57"/>
        <v>0</v>
      </c>
      <c r="Z483" s="26"/>
      <c r="AA483" s="27"/>
      <c r="AB483" s="27"/>
      <c r="AC483" s="27"/>
      <c r="AD483" s="27"/>
      <c r="AE483" s="27"/>
      <c r="AF483" s="28"/>
      <c r="AG483" s="22"/>
      <c r="AH483" s="22"/>
      <c r="AI483" s="22"/>
      <c r="AJ483" s="22"/>
      <c r="AK483" s="22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  <c r="AZ483" s="100"/>
      <c r="BA483" s="100"/>
      <c r="BB483" s="100"/>
      <c r="BC483" s="100"/>
      <c r="BD483" s="100"/>
      <c r="BE483" s="100"/>
      <c r="BF483" s="100"/>
      <c r="BG483" s="100"/>
      <c r="BH483" s="100"/>
      <c r="BI483" s="100"/>
      <c r="BJ483" s="100"/>
      <c r="BK483" s="100"/>
      <c r="BL483" s="100"/>
      <c r="BM483" s="100"/>
      <c r="BN483" s="100"/>
      <c r="BO483" s="100"/>
      <c r="BP483" s="100"/>
      <c r="BQ483" s="100"/>
      <c r="BR483" s="100"/>
      <c r="BS483" s="25"/>
      <c r="BT483" s="25"/>
      <c r="BU483" s="25"/>
      <c r="BV483" s="25"/>
      <c r="BW483" s="25"/>
      <c r="BX483" s="25"/>
      <c r="BY483" s="25"/>
      <c r="BZ483" s="25"/>
    </row>
    <row r="484" spans="1:78" s="12" customFormat="1" ht="18" customHeight="1" x14ac:dyDescent="0.25">
      <c r="A484" s="14" t="s">
        <v>491</v>
      </c>
      <c r="B484" s="1"/>
      <c r="C484" s="2"/>
      <c r="D484" s="2"/>
      <c r="E484" s="4"/>
      <c r="F484" s="2"/>
      <c r="G484" s="4"/>
      <c r="H484" s="2"/>
      <c r="I484" s="2"/>
      <c r="J484" s="4"/>
      <c r="K484" s="2"/>
      <c r="L484" s="2"/>
      <c r="M484" s="2"/>
      <c r="N484" s="5"/>
      <c r="O484" s="3"/>
      <c r="P484" s="4"/>
      <c r="Q484" s="4"/>
      <c r="R484" s="2"/>
      <c r="S484" s="7"/>
      <c r="T484" s="8"/>
      <c r="U484">
        <f t="shared" si="59"/>
        <v>0</v>
      </c>
      <c r="V484" s="19" t="str">
        <f>IF(T484="","",T484/MAX($T$4:T484)-1)</f>
        <v/>
      </c>
      <c r="W484">
        <f t="shared" si="58"/>
        <v>0</v>
      </c>
      <c r="X484"/>
      <c r="Y484">
        <f t="shared" si="57"/>
        <v>0</v>
      </c>
      <c r="Z484" s="26"/>
      <c r="AA484" s="27"/>
      <c r="AB484" s="27"/>
      <c r="AC484" s="27"/>
      <c r="AD484" s="27"/>
      <c r="AE484" s="27"/>
      <c r="AF484" s="28"/>
      <c r="AG484" s="22"/>
      <c r="AH484" s="22"/>
      <c r="AI484" s="22"/>
      <c r="AJ484" s="22"/>
      <c r="AK484" s="22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  <c r="AZ484" s="100"/>
      <c r="BA484" s="100"/>
      <c r="BB484" s="100"/>
      <c r="BC484" s="100"/>
      <c r="BD484" s="100"/>
      <c r="BE484" s="100"/>
      <c r="BF484" s="100"/>
      <c r="BG484" s="100"/>
      <c r="BH484" s="100"/>
      <c r="BI484" s="100"/>
      <c r="BJ484" s="100"/>
      <c r="BK484" s="100"/>
      <c r="BL484" s="100"/>
      <c r="BM484" s="100"/>
      <c r="BN484" s="100"/>
      <c r="BO484" s="100"/>
      <c r="BP484" s="100"/>
      <c r="BQ484" s="100"/>
      <c r="BR484" s="100"/>
      <c r="BS484" s="25"/>
      <c r="BT484" s="25"/>
      <c r="BU484" s="25"/>
      <c r="BV484" s="25"/>
      <c r="BW484" s="25"/>
      <c r="BX484" s="25"/>
      <c r="BY484" s="25"/>
      <c r="BZ484" s="25"/>
    </row>
    <row r="485" spans="1:78" s="12" customFormat="1" ht="18" customHeight="1" x14ac:dyDescent="0.25">
      <c r="A485" s="14" t="s">
        <v>492</v>
      </c>
      <c r="B485" s="1"/>
      <c r="C485" s="2"/>
      <c r="D485" s="2"/>
      <c r="E485" s="4"/>
      <c r="F485" s="2"/>
      <c r="G485" s="4"/>
      <c r="H485" s="2"/>
      <c r="I485" s="2"/>
      <c r="J485" s="4"/>
      <c r="K485" s="2"/>
      <c r="L485" s="2"/>
      <c r="M485" s="2"/>
      <c r="N485" s="5"/>
      <c r="O485" s="3"/>
      <c r="P485" s="4"/>
      <c r="Q485" s="4"/>
      <c r="R485" s="2"/>
      <c r="S485" s="7"/>
      <c r="T485" s="8"/>
      <c r="U485">
        <f t="shared" si="59"/>
        <v>0</v>
      </c>
      <c r="V485" s="19" t="str">
        <f>IF(T485="","",T485/MAX($T$4:T485)-1)</f>
        <v/>
      </c>
      <c r="W485">
        <f t="shared" si="58"/>
        <v>0</v>
      </c>
      <c r="X485"/>
      <c r="Y485">
        <f t="shared" si="57"/>
        <v>0</v>
      </c>
      <c r="Z485" s="26"/>
      <c r="AA485" s="27"/>
      <c r="AB485" s="27"/>
      <c r="AC485" s="27"/>
      <c r="AD485" s="27"/>
      <c r="AE485" s="27"/>
      <c r="AF485" s="28"/>
      <c r="AG485" s="22"/>
      <c r="AH485" s="22"/>
      <c r="AI485" s="22"/>
      <c r="AJ485" s="22"/>
      <c r="AK485" s="22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  <c r="AZ485" s="100"/>
      <c r="BA485" s="100"/>
      <c r="BB485" s="100"/>
      <c r="BC485" s="100"/>
      <c r="BD485" s="100"/>
      <c r="BE485" s="100"/>
      <c r="BF485" s="100"/>
      <c r="BG485" s="100"/>
      <c r="BH485" s="100"/>
      <c r="BI485" s="100"/>
      <c r="BJ485" s="100"/>
      <c r="BK485" s="100"/>
      <c r="BL485" s="100"/>
      <c r="BM485" s="100"/>
      <c r="BN485" s="100"/>
      <c r="BO485" s="100"/>
      <c r="BP485" s="100"/>
      <c r="BQ485" s="100"/>
      <c r="BR485" s="100"/>
      <c r="BS485" s="25"/>
      <c r="BT485" s="25"/>
      <c r="BU485" s="25"/>
      <c r="BV485" s="25"/>
      <c r="BW485" s="25"/>
      <c r="BX485" s="25"/>
      <c r="BY485" s="25"/>
      <c r="BZ485" s="25"/>
    </row>
    <row r="486" spans="1:78" s="12" customFormat="1" ht="18" customHeight="1" x14ac:dyDescent="0.25">
      <c r="A486" s="14" t="s">
        <v>493</v>
      </c>
      <c r="B486" s="1"/>
      <c r="C486" s="2"/>
      <c r="D486" s="2"/>
      <c r="E486" s="4"/>
      <c r="F486" s="2"/>
      <c r="G486" s="4"/>
      <c r="H486" s="2"/>
      <c r="I486" s="2"/>
      <c r="J486" s="4"/>
      <c r="K486" s="2"/>
      <c r="L486" s="2"/>
      <c r="M486" s="2"/>
      <c r="N486" s="5"/>
      <c r="O486" s="3"/>
      <c r="P486" s="4"/>
      <c r="Q486" s="4"/>
      <c r="R486" s="2"/>
      <c r="S486" s="7"/>
      <c r="T486" s="8"/>
      <c r="U486">
        <f t="shared" si="59"/>
        <v>0</v>
      </c>
      <c r="V486" s="19" t="str">
        <f>IF(T486="","",T486/MAX($T$4:T486)-1)</f>
        <v/>
      </c>
      <c r="W486">
        <f t="shared" si="58"/>
        <v>0</v>
      </c>
      <c r="X486"/>
      <c r="Y486">
        <f t="shared" si="57"/>
        <v>0</v>
      </c>
      <c r="Z486" s="26"/>
      <c r="AA486" s="27"/>
      <c r="AB486" s="27"/>
      <c r="AC486" s="27"/>
      <c r="AD486" s="27"/>
      <c r="AE486" s="27"/>
      <c r="AF486" s="28"/>
      <c r="AG486" s="22"/>
      <c r="AH486" s="22"/>
      <c r="AI486" s="22"/>
      <c r="AJ486" s="22"/>
      <c r="AK486" s="22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  <c r="AZ486" s="100"/>
      <c r="BA486" s="100"/>
      <c r="BB486" s="100"/>
      <c r="BC486" s="100"/>
      <c r="BD486" s="100"/>
      <c r="BE486" s="100"/>
      <c r="BF486" s="100"/>
      <c r="BG486" s="100"/>
      <c r="BH486" s="100"/>
      <c r="BI486" s="100"/>
      <c r="BJ486" s="100"/>
      <c r="BK486" s="100"/>
      <c r="BL486" s="100"/>
      <c r="BM486" s="100"/>
      <c r="BN486" s="100"/>
      <c r="BO486" s="100"/>
      <c r="BP486" s="100"/>
      <c r="BQ486" s="100"/>
      <c r="BR486" s="100"/>
      <c r="BS486" s="25"/>
      <c r="BT486" s="25"/>
      <c r="BU486" s="25"/>
      <c r="BV486" s="25"/>
      <c r="BW486" s="25"/>
      <c r="BX486" s="25"/>
      <c r="BY486" s="25"/>
      <c r="BZ486" s="25"/>
    </row>
    <row r="487" spans="1:78" s="12" customFormat="1" ht="18" customHeight="1" x14ac:dyDescent="0.25">
      <c r="A487" s="14" t="s">
        <v>494</v>
      </c>
      <c r="B487" s="1"/>
      <c r="C487" s="2"/>
      <c r="D487" s="2"/>
      <c r="E487" s="4"/>
      <c r="F487" s="2"/>
      <c r="G487" s="4"/>
      <c r="H487" s="2"/>
      <c r="I487" s="2"/>
      <c r="J487" s="4"/>
      <c r="K487" s="2"/>
      <c r="L487" s="2"/>
      <c r="M487" s="2"/>
      <c r="N487" s="5"/>
      <c r="O487" s="3"/>
      <c r="P487" s="4"/>
      <c r="Q487" s="4"/>
      <c r="R487" s="2"/>
      <c r="S487" s="7"/>
      <c r="T487" s="8"/>
      <c r="U487">
        <f t="shared" si="59"/>
        <v>0</v>
      </c>
      <c r="V487" s="19" t="str">
        <f>IF(T487="","",T487/MAX($T$4:T487)-1)</f>
        <v/>
      </c>
      <c r="W487">
        <f t="shared" si="58"/>
        <v>0</v>
      </c>
      <c r="X487"/>
      <c r="Y487">
        <f t="shared" si="57"/>
        <v>0</v>
      </c>
      <c r="Z487" s="26"/>
      <c r="AA487" s="27"/>
      <c r="AB487" s="27"/>
      <c r="AC487" s="27"/>
      <c r="AD487" s="27"/>
      <c r="AE487" s="27"/>
      <c r="AF487" s="28"/>
      <c r="AG487" s="22"/>
      <c r="AH487" s="22"/>
      <c r="AI487" s="22"/>
      <c r="AJ487" s="22"/>
      <c r="AK487" s="22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  <c r="AZ487" s="100"/>
      <c r="BA487" s="100"/>
      <c r="BB487" s="100"/>
      <c r="BC487" s="100"/>
      <c r="BD487" s="100"/>
      <c r="BE487" s="100"/>
      <c r="BF487" s="100"/>
      <c r="BG487" s="100"/>
      <c r="BH487" s="100"/>
      <c r="BI487" s="100"/>
      <c r="BJ487" s="100"/>
      <c r="BK487" s="100"/>
      <c r="BL487" s="100"/>
      <c r="BM487" s="100"/>
      <c r="BN487" s="100"/>
      <c r="BO487" s="100"/>
      <c r="BP487" s="100"/>
      <c r="BQ487" s="100"/>
      <c r="BR487" s="100"/>
      <c r="BS487" s="25"/>
      <c r="BT487" s="25"/>
      <c r="BU487" s="25"/>
      <c r="BV487" s="25"/>
      <c r="BW487" s="25"/>
      <c r="BX487" s="25"/>
      <c r="BY487" s="25"/>
      <c r="BZ487" s="25"/>
    </row>
    <row r="488" spans="1:78" s="12" customFormat="1" ht="18" customHeight="1" x14ac:dyDescent="0.25">
      <c r="A488" s="14" t="s">
        <v>495</v>
      </c>
      <c r="B488" s="1"/>
      <c r="C488" s="2"/>
      <c r="D488" s="2"/>
      <c r="E488" s="4"/>
      <c r="F488" s="2"/>
      <c r="G488" s="4"/>
      <c r="H488" s="2"/>
      <c r="I488" s="2"/>
      <c r="J488" s="4"/>
      <c r="K488" s="2"/>
      <c r="L488" s="2"/>
      <c r="M488" s="2"/>
      <c r="N488" s="5"/>
      <c r="O488" s="3"/>
      <c r="P488" s="4"/>
      <c r="Q488" s="4"/>
      <c r="R488" s="2"/>
      <c r="S488" s="7"/>
      <c r="T488" s="8"/>
      <c r="U488">
        <f t="shared" si="59"/>
        <v>0</v>
      </c>
      <c r="V488" s="19" t="str">
        <f>IF(T488="","",T488/MAX($T$4:T488)-1)</f>
        <v/>
      </c>
      <c r="W488">
        <f t="shared" si="58"/>
        <v>0</v>
      </c>
      <c r="X488"/>
      <c r="Y488">
        <f t="shared" si="57"/>
        <v>0</v>
      </c>
      <c r="Z488" s="26"/>
      <c r="AA488" s="27"/>
      <c r="AB488" s="27"/>
      <c r="AC488" s="27"/>
      <c r="AD488" s="27"/>
      <c r="AE488" s="27"/>
      <c r="AF488" s="28"/>
      <c r="AG488" s="22"/>
      <c r="AH488" s="22"/>
      <c r="AI488" s="22"/>
      <c r="AJ488" s="22"/>
      <c r="AK488" s="22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  <c r="AZ488" s="100"/>
      <c r="BA488" s="100"/>
      <c r="BB488" s="100"/>
      <c r="BC488" s="100"/>
      <c r="BD488" s="100"/>
      <c r="BE488" s="100"/>
      <c r="BF488" s="100"/>
      <c r="BG488" s="100"/>
      <c r="BH488" s="100"/>
      <c r="BI488" s="100"/>
      <c r="BJ488" s="100"/>
      <c r="BK488" s="100"/>
      <c r="BL488" s="100"/>
      <c r="BM488" s="100"/>
      <c r="BN488" s="100"/>
      <c r="BO488" s="100"/>
      <c r="BP488" s="100"/>
      <c r="BQ488" s="100"/>
      <c r="BR488" s="100"/>
      <c r="BS488" s="25"/>
      <c r="BT488" s="25"/>
      <c r="BU488" s="25"/>
      <c r="BV488" s="25"/>
      <c r="BW488" s="25"/>
      <c r="BX488" s="25"/>
      <c r="BY488" s="25"/>
      <c r="BZ488" s="25"/>
    </row>
    <row r="489" spans="1:78" s="12" customFormat="1" ht="18" customHeight="1" x14ac:dyDescent="0.25">
      <c r="A489" s="14" t="s">
        <v>496</v>
      </c>
      <c r="B489" s="1"/>
      <c r="C489" s="2"/>
      <c r="D489" s="2"/>
      <c r="E489" s="4"/>
      <c r="F489" s="2"/>
      <c r="G489" s="4"/>
      <c r="H489" s="2"/>
      <c r="I489" s="2"/>
      <c r="J489" s="4"/>
      <c r="K489" s="2"/>
      <c r="L489" s="2"/>
      <c r="M489" s="2"/>
      <c r="N489" s="5"/>
      <c r="O489" s="3"/>
      <c r="P489" s="4"/>
      <c r="Q489" s="4"/>
      <c r="R489" s="2"/>
      <c r="S489" s="7"/>
      <c r="T489" s="8"/>
      <c r="U489">
        <f t="shared" si="59"/>
        <v>0</v>
      </c>
      <c r="V489" s="19" t="str">
        <f>IF(T489="","",T489/MAX($T$4:T489)-1)</f>
        <v/>
      </c>
      <c r="W489">
        <f t="shared" si="58"/>
        <v>0</v>
      </c>
      <c r="X489"/>
      <c r="Y489">
        <f t="shared" si="57"/>
        <v>0</v>
      </c>
      <c r="Z489" s="26"/>
      <c r="AA489" s="27"/>
      <c r="AB489" s="27"/>
      <c r="AC489" s="27"/>
      <c r="AD489" s="27"/>
      <c r="AE489" s="27"/>
      <c r="AF489" s="28"/>
      <c r="AG489" s="22"/>
      <c r="AH489" s="22"/>
      <c r="AI489" s="22"/>
      <c r="AJ489" s="22"/>
      <c r="AK489" s="22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  <c r="AZ489" s="100"/>
      <c r="BA489" s="100"/>
      <c r="BB489" s="100"/>
      <c r="BC489" s="100"/>
      <c r="BD489" s="100"/>
      <c r="BE489" s="100"/>
      <c r="BF489" s="100"/>
      <c r="BG489" s="100"/>
      <c r="BH489" s="100"/>
      <c r="BI489" s="100"/>
      <c r="BJ489" s="100"/>
      <c r="BK489" s="100"/>
      <c r="BL489" s="100"/>
      <c r="BM489" s="100"/>
      <c r="BN489" s="100"/>
      <c r="BO489" s="100"/>
      <c r="BP489" s="100"/>
      <c r="BQ489" s="100"/>
      <c r="BR489" s="100"/>
      <c r="BS489" s="25"/>
      <c r="BT489" s="25"/>
      <c r="BU489" s="25"/>
      <c r="BV489" s="25"/>
      <c r="BW489" s="25"/>
      <c r="BX489" s="25"/>
      <c r="BY489" s="25"/>
      <c r="BZ489" s="25"/>
    </row>
    <row r="490" spans="1:78" s="12" customFormat="1" ht="18" customHeight="1" x14ac:dyDescent="0.25">
      <c r="A490" s="14" t="s">
        <v>497</v>
      </c>
      <c r="B490" s="1"/>
      <c r="C490" s="2"/>
      <c r="D490" s="2"/>
      <c r="E490" s="4"/>
      <c r="F490" s="2"/>
      <c r="G490" s="4"/>
      <c r="H490" s="2"/>
      <c r="I490" s="2"/>
      <c r="J490" s="4"/>
      <c r="K490" s="2"/>
      <c r="L490" s="2"/>
      <c r="M490" s="2"/>
      <c r="N490" s="5"/>
      <c r="O490" s="3"/>
      <c r="P490" s="4"/>
      <c r="Q490" s="4"/>
      <c r="R490" s="2"/>
      <c r="S490" s="7"/>
      <c r="T490" s="8"/>
      <c r="U490">
        <f t="shared" si="59"/>
        <v>0</v>
      </c>
      <c r="V490" s="19" t="str">
        <f>IF(T490="","",T490/MAX($T$4:T490)-1)</f>
        <v/>
      </c>
      <c r="W490">
        <f t="shared" si="58"/>
        <v>0</v>
      </c>
      <c r="X490"/>
      <c r="Y490">
        <f t="shared" si="57"/>
        <v>0</v>
      </c>
      <c r="Z490" s="26"/>
      <c r="AA490" s="27"/>
      <c r="AB490" s="27"/>
      <c r="AC490" s="27"/>
      <c r="AD490" s="27"/>
      <c r="AE490" s="27"/>
      <c r="AF490" s="28"/>
      <c r="AG490" s="22"/>
      <c r="AH490" s="22"/>
      <c r="AI490" s="22"/>
      <c r="AJ490" s="22"/>
      <c r="AK490" s="22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  <c r="AZ490" s="100"/>
      <c r="BA490" s="100"/>
      <c r="BB490" s="100"/>
      <c r="BC490" s="100"/>
      <c r="BD490" s="100"/>
      <c r="BE490" s="100"/>
      <c r="BF490" s="100"/>
      <c r="BG490" s="100"/>
      <c r="BH490" s="100"/>
      <c r="BI490" s="100"/>
      <c r="BJ490" s="100"/>
      <c r="BK490" s="100"/>
      <c r="BL490" s="100"/>
      <c r="BM490" s="100"/>
      <c r="BN490" s="100"/>
      <c r="BO490" s="100"/>
      <c r="BP490" s="100"/>
      <c r="BQ490" s="100"/>
      <c r="BR490" s="100"/>
      <c r="BS490" s="25"/>
      <c r="BT490" s="25"/>
      <c r="BU490" s="25"/>
      <c r="BV490" s="25"/>
      <c r="BW490" s="25"/>
      <c r="BX490" s="25"/>
      <c r="BY490" s="25"/>
      <c r="BZ490" s="25"/>
    </row>
    <row r="491" spans="1:78" s="12" customFormat="1" ht="18" customHeight="1" x14ac:dyDescent="0.25">
      <c r="A491" s="14" t="s">
        <v>498</v>
      </c>
      <c r="B491" s="1"/>
      <c r="C491" s="2"/>
      <c r="D491" s="2"/>
      <c r="E491" s="4"/>
      <c r="F491" s="2"/>
      <c r="G491" s="4"/>
      <c r="H491" s="2"/>
      <c r="I491" s="2"/>
      <c r="J491" s="4"/>
      <c r="K491" s="2"/>
      <c r="L491" s="2"/>
      <c r="M491" s="2"/>
      <c r="N491" s="5"/>
      <c r="O491" s="3"/>
      <c r="P491" s="4"/>
      <c r="Q491" s="4"/>
      <c r="R491" s="2"/>
      <c r="S491" s="7"/>
      <c r="T491" s="8"/>
      <c r="U491">
        <f t="shared" si="59"/>
        <v>0</v>
      </c>
      <c r="V491" s="19" t="str">
        <f>IF(T491="","",T491/MAX($T$4:T491)-1)</f>
        <v/>
      </c>
      <c r="W491">
        <f t="shared" si="58"/>
        <v>0</v>
      </c>
      <c r="X491"/>
      <c r="Y491">
        <f t="shared" si="57"/>
        <v>0</v>
      </c>
      <c r="Z491" s="26"/>
      <c r="AA491" s="27"/>
      <c r="AB491" s="27"/>
      <c r="AC491" s="27"/>
      <c r="AD491" s="27"/>
      <c r="AE491" s="27"/>
      <c r="AF491" s="28"/>
      <c r="AG491" s="22"/>
      <c r="AH491" s="22"/>
      <c r="AI491" s="22"/>
      <c r="AJ491" s="22"/>
      <c r="AK491" s="22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  <c r="AZ491" s="100"/>
      <c r="BA491" s="100"/>
      <c r="BB491" s="100"/>
      <c r="BC491" s="100"/>
      <c r="BD491" s="100"/>
      <c r="BE491" s="100"/>
      <c r="BF491" s="100"/>
      <c r="BG491" s="100"/>
      <c r="BH491" s="100"/>
      <c r="BI491" s="100"/>
      <c r="BJ491" s="100"/>
      <c r="BK491" s="100"/>
      <c r="BL491" s="100"/>
      <c r="BM491" s="100"/>
      <c r="BN491" s="100"/>
      <c r="BO491" s="100"/>
      <c r="BP491" s="100"/>
      <c r="BQ491" s="100"/>
      <c r="BR491" s="100"/>
      <c r="BS491" s="25"/>
      <c r="BT491" s="25"/>
      <c r="BU491" s="25"/>
      <c r="BV491" s="25"/>
      <c r="BW491" s="25"/>
      <c r="BX491" s="25"/>
      <c r="BY491" s="25"/>
      <c r="BZ491" s="25"/>
    </row>
    <row r="492" spans="1:78" s="12" customFormat="1" ht="18" customHeight="1" x14ac:dyDescent="0.25">
      <c r="A492" s="14" t="s">
        <v>499</v>
      </c>
      <c r="B492" s="1"/>
      <c r="C492" s="2"/>
      <c r="D492" s="2"/>
      <c r="E492" s="4"/>
      <c r="F492" s="2"/>
      <c r="G492" s="4"/>
      <c r="H492" s="2"/>
      <c r="I492" s="2"/>
      <c r="J492" s="4"/>
      <c r="K492" s="2"/>
      <c r="L492" s="2"/>
      <c r="M492" s="2"/>
      <c r="N492" s="5"/>
      <c r="O492" s="3"/>
      <c r="P492" s="4"/>
      <c r="Q492" s="4"/>
      <c r="R492" s="2"/>
      <c r="S492" s="7"/>
      <c r="T492" s="8"/>
      <c r="U492">
        <f t="shared" si="59"/>
        <v>0</v>
      </c>
      <c r="V492" s="19" t="str">
        <f>IF(T492="","",T492/MAX($T$4:T492)-1)</f>
        <v/>
      </c>
      <c r="W492">
        <f t="shared" si="58"/>
        <v>0</v>
      </c>
      <c r="X492"/>
      <c r="Y492">
        <f t="shared" si="57"/>
        <v>0</v>
      </c>
      <c r="Z492" s="26"/>
      <c r="AA492" s="27"/>
      <c r="AB492" s="27"/>
      <c r="AC492" s="27"/>
      <c r="AD492" s="27"/>
      <c r="AE492" s="27"/>
      <c r="AF492" s="28"/>
      <c r="AG492" s="22"/>
      <c r="AH492" s="22"/>
      <c r="AI492" s="22"/>
      <c r="AJ492" s="22"/>
      <c r="AK492" s="22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  <c r="AZ492" s="100"/>
      <c r="BA492" s="100"/>
      <c r="BB492" s="100"/>
      <c r="BC492" s="100"/>
      <c r="BD492" s="100"/>
      <c r="BE492" s="100"/>
      <c r="BF492" s="100"/>
      <c r="BG492" s="100"/>
      <c r="BH492" s="100"/>
      <c r="BI492" s="100"/>
      <c r="BJ492" s="100"/>
      <c r="BK492" s="100"/>
      <c r="BL492" s="100"/>
      <c r="BM492" s="100"/>
      <c r="BN492" s="100"/>
      <c r="BO492" s="100"/>
      <c r="BP492" s="100"/>
      <c r="BQ492" s="100"/>
      <c r="BR492" s="100"/>
      <c r="BS492" s="25"/>
      <c r="BT492" s="25"/>
      <c r="BU492" s="25"/>
      <c r="BV492" s="25"/>
      <c r="BW492" s="25"/>
      <c r="BX492" s="25"/>
      <c r="BY492" s="25"/>
      <c r="BZ492" s="25"/>
    </row>
    <row r="493" spans="1:78" s="12" customFormat="1" ht="18" customHeight="1" x14ac:dyDescent="0.25">
      <c r="A493" s="14" t="s">
        <v>500</v>
      </c>
      <c r="B493" s="1"/>
      <c r="C493" s="2"/>
      <c r="D493" s="2"/>
      <c r="E493" s="4"/>
      <c r="F493" s="2"/>
      <c r="G493" s="4"/>
      <c r="H493" s="2"/>
      <c r="I493" s="2"/>
      <c r="J493" s="4"/>
      <c r="K493" s="2"/>
      <c r="L493" s="2"/>
      <c r="M493" s="2"/>
      <c r="N493" s="5"/>
      <c r="O493" s="3"/>
      <c r="P493" s="4"/>
      <c r="Q493" s="4"/>
      <c r="R493" s="2"/>
      <c r="S493" s="7"/>
      <c r="T493" s="8"/>
      <c r="U493">
        <f t="shared" si="59"/>
        <v>0</v>
      </c>
      <c r="V493" s="19" t="str">
        <f>IF(T493="","",T493/MAX($T$4:T493)-1)</f>
        <v/>
      </c>
      <c r="W493">
        <f t="shared" si="58"/>
        <v>0</v>
      </c>
      <c r="X493"/>
      <c r="Y493">
        <f t="shared" si="57"/>
        <v>0</v>
      </c>
      <c r="Z493" s="26"/>
      <c r="AA493" s="27"/>
      <c r="AB493" s="27"/>
      <c r="AC493" s="27"/>
      <c r="AD493" s="27"/>
      <c r="AE493" s="27"/>
      <c r="AF493" s="28"/>
      <c r="AG493" s="22"/>
      <c r="AH493" s="22"/>
      <c r="AI493" s="22"/>
      <c r="AJ493" s="22"/>
      <c r="AK493" s="22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  <c r="AZ493" s="100"/>
      <c r="BA493" s="100"/>
      <c r="BB493" s="100"/>
      <c r="BC493" s="100"/>
      <c r="BD493" s="100"/>
      <c r="BE493" s="100"/>
      <c r="BF493" s="100"/>
      <c r="BG493" s="100"/>
      <c r="BH493" s="100"/>
      <c r="BI493" s="100"/>
      <c r="BJ493" s="100"/>
      <c r="BK493" s="100"/>
      <c r="BL493" s="100"/>
      <c r="BM493" s="100"/>
      <c r="BN493" s="100"/>
      <c r="BO493" s="100"/>
      <c r="BP493" s="100"/>
      <c r="BQ493" s="100"/>
      <c r="BR493" s="100"/>
      <c r="BS493" s="25"/>
      <c r="BT493" s="25"/>
      <c r="BU493" s="25"/>
      <c r="BV493" s="25"/>
      <c r="BW493" s="25"/>
      <c r="BX493" s="25"/>
      <c r="BY493" s="25"/>
      <c r="BZ493" s="25"/>
    </row>
    <row r="494" spans="1:78" s="12" customFormat="1" ht="18" customHeight="1" x14ac:dyDescent="0.25">
      <c r="A494" s="14" t="s">
        <v>501</v>
      </c>
      <c r="B494" s="1"/>
      <c r="C494" s="2"/>
      <c r="D494" s="2"/>
      <c r="E494" s="4"/>
      <c r="F494" s="2"/>
      <c r="G494" s="4"/>
      <c r="H494" s="2"/>
      <c r="I494" s="2"/>
      <c r="J494" s="4"/>
      <c r="K494" s="2"/>
      <c r="L494" s="2"/>
      <c r="M494" s="2"/>
      <c r="N494" s="5"/>
      <c r="O494" s="3"/>
      <c r="P494" s="4"/>
      <c r="Q494" s="4"/>
      <c r="R494" s="2"/>
      <c r="S494" s="7"/>
      <c r="T494" s="8"/>
      <c r="U494">
        <f t="shared" si="59"/>
        <v>0</v>
      </c>
      <c r="V494" s="19" t="str">
        <f>IF(T494="","",T494/MAX($T$4:T494)-1)</f>
        <v/>
      </c>
      <c r="W494">
        <f t="shared" si="58"/>
        <v>0</v>
      </c>
      <c r="X494"/>
      <c r="Y494">
        <f t="shared" si="57"/>
        <v>0</v>
      </c>
      <c r="Z494" s="26"/>
      <c r="AA494" s="27"/>
      <c r="AB494" s="27"/>
      <c r="AC494" s="27"/>
      <c r="AD494" s="27"/>
      <c r="AE494" s="27"/>
      <c r="AF494" s="28"/>
      <c r="AG494" s="22"/>
      <c r="AH494" s="22"/>
      <c r="AI494" s="22"/>
      <c r="AJ494" s="22"/>
      <c r="AK494" s="22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  <c r="AZ494" s="100"/>
      <c r="BA494" s="100"/>
      <c r="BB494" s="100"/>
      <c r="BC494" s="100"/>
      <c r="BD494" s="100"/>
      <c r="BE494" s="100"/>
      <c r="BF494" s="100"/>
      <c r="BG494" s="100"/>
      <c r="BH494" s="100"/>
      <c r="BI494" s="100"/>
      <c r="BJ494" s="100"/>
      <c r="BK494" s="100"/>
      <c r="BL494" s="100"/>
      <c r="BM494" s="100"/>
      <c r="BN494" s="100"/>
      <c r="BO494" s="100"/>
      <c r="BP494" s="100"/>
      <c r="BQ494" s="100"/>
      <c r="BR494" s="100"/>
      <c r="BS494" s="25"/>
      <c r="BT494" s="25"/>
      <c r="BU494" s="25"/>
      <c r="BV494" s="25"/>
      <c r="BW494" s="25"/>
      <c r="BX494" s="25"/>
      <c r="BY494" s="25"/>
      <c r="BZ494" s="25"/>
    </row>
    <row r="495" spans="1:78" s="12" customFormat="1" ht="18" customHeight="1" x14ac:dyDescent="0.25">
      <c r="A495" s="14" t="s">
        <v>502</v>
      </c>
      <c r="B495" s="1"/>
      <c r="C495" s="2"/>
      <c r="D495" s="2"/>
      <c r="E495" s="4"/>
      <c r="F495" s="2"/>
      <c r="G495" s="4"/>
      <c r="H495" s="2"/>
      <c r="I495" s="2"/>
      <c r="J495" s="4"/>
      <c r="K495" s="2"/>
      <c r="L495" s="2"/>
      <c r="M495" s="2"/>
      <c r="N495" s="5"/>
      <c r="O495" s="3"/>
      <c r="P495" s="4"/>
      <c r="Q495" s="4"/>
      <c r="R495" s="2"/>
      <c r="S495" s="7"/>
      <c r="T495" s="8"/>
      <c r="U495">
        <f t="shared" si="59"/>
        <v>0</v>
      </c>
      <c r="V495" s="19" t="str">
        <f>IF(T495="","",T495/MAX($T$4:T495)-1)</f>
        <v/>
      </c>
      <c r="W495">
        <f t="shared" si="58"/>
        <v>0</v>
      </c>
      <c r="X495"/>
      <c r="Y495">
        <f t="shared" si="57"/>
        <v>0</v>
      </c>
      <c r="Z495" s="26"/>
      <c r="AA495" s="27"/>
      <c r="AB495" s="27"/>
      <c r="AC495" s="27"/>
      <c r="AD495" s="27"/>
      <c r="AE495" s="27"/>
      <c r="AF495" s="28"/>
      <c r="AG495" s="22"/>
      <c r="AH495" s="22"/>
      <c r="AI495" s="22"/>
      <c r="AJ495" s="22"/>
      <c r="AK495" s="22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  <c r="AZ495" s="100"/>
      <c r="BA495" s="100"/>
      <c r="BB495" s="100"/>
      <c r="BC495" s="100"/>
      <c r="BD495" s="100"/>
      <c r="BE495" s="100"/>
      <c r="BF495" s="100"/>
      <c r="BG495" s="100"/>
      <c r="BH495" s="100"/>
      <c r="BI495" s="100"/>
      <c r="BJ495" s="100"/>
      <c r="BK495" s="100"/>
      <c r="BL495" s="100"/>
      <c r="BM495" s="100"/>
      <c r="BN495" s="100"/>
      <c r="BO495" s="100"/>
      <c r="BP495" s="100"/>
      <c r="BQ495" s="100"/>
      <c r="BR495" s="100"/>
      <c r="BS495" s="25"/>
      <c r="BT495" s="25"/>
      <c r="BU495" s="25"/>
      <c r="BV495" s="25"/>
      <c r="BW495" s="25"/>
      <c r="BX495" s="25"/>
      <c r="BY495" s="25"/>
      <c r="BZ495" s="25"/>
    </row>
    <row r="496" spans="1:78" s="12" customFormat="1" ht="18" customHeight="1" x14ac:dyDescent="0.25">
      <c r="A496" s="14" t="s">
        <v>503</v>
      </c>
      <c r="B496" s="1"/>
      <c r="C496" s="2"/>
      <c r="D496" s="2"/>
      <c r="E496" s="4"/>
      <c r="F496" s="2"/>
      <c r="G496" s="4"/>
      <c r="H496" s="2"/>
      <c r="I496" s="2"/>
      <c r="J496" s="4"/>
      <c r="K496" s="2"/>
      <c r="L496" s="2"/>
      <c r="M496" s="2"/>
      <c r="N496" s="5"/>
      <c r="O496" s="3"/>
      <c r="P496" s="4"/>
      <c r="Q496" s="4"/>
      <c r="R496" s="2"/>
      <c r="S496" s="7"/>
      <c r="T496" s="8"/>
      <c r="U496">
        <f t="shared" si="59"/>
        <v>0</v>
      </c>
      <c r="V496" s="19" t="str">
        <f>IF(T496="","",T496/MAX($T$4:T496)-1)</f>
        <v/>
      </c>
      <c r="W496">
        <f t="shared" si="58"/>
        <v>0</v>
      </c>
      <c r="X496"/>
      <c r="Y496">
        <f t="shared" si="57"/>
        <v>0</v>
      </c>
      <c r="Z496" s="26"/>
      <c r="AA496" s="27"/>
      <c r="AB496" s="27"/>
      <c r="AC496" s="27"/>
      <c r="AD496" s="27"/>
      <c r="AE496" s="27"/>
      <c r="AF496" s="28"/>
      <c r="AG496" s="22"/>
      <c r="AH496" s="22"/>
      <c r="AI496" s="22"/>
      <c r="AJ496" s="22"/>
      <c r="AK496" s="22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  <c r="AZ496" s="100"/>
      <c r="BA496" s="100"/>
      <c r="BB496" s="100"/>
      <c r="BC496" s="100"/>
      <c r="BD496" s="100"/>
      <c r="BE496" s="100"/>
      <c r="BF496" s="100"/>
      <c r="BG496" s="100"/>
      <c r="BH496" s="100"/>
      <c r="BI496" s="100"/>
      <c r="BJ496" s="100"/>
      <c r="BK496" s="100"/>
      <c r="BL496" s="100"/>
      <c r="BM496" s="100"/>
      <c r="BN496" s="100"/>
      <c r="BO496" s="100"/>
      <c r="BP496" s="100"/>
      <c r="BQ496" s="100"/>
      <c r="BR496" s="100"/>
      <c r="BS496" s="25"/>
      <c r="BT496" s="25"/>
      <c r="BU496" s="25"/>
      <c r="BV496" s="25"/>
      <c r="BW496" s="25"/>
      <c r="BX496" s="25"/>
      <c r="BY496" s="25"/>
      <c r="BZ496" s="25"/>
    </row>
    <row r="497" spans="1:78" s="12" customFormat="1" ht="18" customHeight="1" x14ac:dyDescent="0.25">
      <c r="A497" s="14" t="s">
        <v>504</v>
      </c>
      <c r="B497" s="1"/>
      <c r="C497" s="2"/>
      <c r="D497" s="2"/>
      <c r="E497" s="4"/>
      <c r="F497" s="2"/>
      <c r="G497" s="4"/>
      <c r="H497" s="2"/>
      <c r="I497" s="2"/>
      <c r="J497" s="4"/>
      <c r="K497" s="2"/>
      <c r="L497" s="2"/>
      <c r="M497" s="2"/>
      <c r="N497" s="5"/>
      <c r="O497" s="3"/>
      <c r="P497" s="4"/>
      <c r="Q497" s="4"/>
      <c r="R497" s="2"/>
      <c r="S497" s="7"/>
      <c r="T497" s="8"/>
      <c r="U497">
        <f t="shared" si="59"/>
        <v>0</v>
      </c>
      <c r="V497" s="19" t="str">
        <f>IF(T497="","",T497/MAX($T$4:T497)-1)</f>
        <v/>
      </c>
      <c r="W497">
        <f t="shared" si="58"/>
        <v>0</v>
      </c>
      <c r="X497"/>
      <c r="Y497">
        <f t="shared" si="57"/>
        <v>0</v>
      </c>
      <c r="Z497" s="26"/>
      <c r="AA497" s="27"/>
      <c r="AB497" s="27"/>
      <c r="AC497" s="27"/>
      <c r="AD497" s="27"/>
      <c r="AE497" s="27"/>
      <c r="AF497" s="28"/>
      <c r="AG497" s="22"/>
      <c r="AH497" s="22"/>
      <c r="AI497" s="22"/>
      <c r="AJ497" s="22"/>
      <c r="AK497" s="22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  <c r="AZ497" s="100"/>
      <c r="BA497" s="100"/>
      <c r="BB497" s="100"/>
      <c r="BC497" s="100"/>
      <c r="BD497" s="100"/>
      <c r="BE497" s="100"/>
      <c r="BF497" s="100"/>
      <c r="BG497" s="100"/>
      <c r="BH497" s="100"/>
      <c r="BI497" s="100"/>
      <c r="BJ497" s="100"/>
      <c r="BK497" s="100"/>
      <c r="BL497" s="100"/>
      <c r="BM497" s="100"/>
      <c r="BN497" s="100"/>
      <c r="BO497" s="100"/>
      <c r="BP497" s="100"/>
      <c r="BQ497" s="100"/>
      <c r="BR497" s="100"/>
      <c r="BS497" s="25"/>
      <c r="BT497" s="25"/>
      <c r="BU497" s="25"/>
      <c r="BV497" s="25"/>
      <c r="BW497" s="25"/>
      <c r="BX497" s="25"/>
      <c r="BY497" s="25"/>
      <c r="BZ497" s="25"/>
    </row>
    <row r="498" spans="1:78" s="12" customFormat="1" ht="18" customHeight="1" x14ac:dyDescent="0.25">
      <c r="A498" s="14" t="s">
        <v>505</v>
      </c>
      <c r="B498" s="1"/>
      <c r="C498" s="2"/>
      <c r="D498" s="2"/>
      <c r="E498" s="4"/>
      <c r="F498" s="2"/>
      <c r="G498" s="4"/>
      <c r="H498" s="2"/>
      <c r="I498" s="2"/>
      <c r="J498" s="4"/>
      <c r="K498" s="2"/>
      <c r="L498" s="2"/>
      <c r="M498" s="2"/>
      <c r="N498" s="5"/>
      <c r="O498" s="3"/>
      <c r="P498" s="4"/>
      <c r="Q498" s="4"/>
      <c r="R498" s="2"/>
      <c r="S498" s="7"/>
      <c r="T498" s="8"/>
      <c r="U498">
        <f t="shared" si="59"/>
        <v>0</v>
      </c>
      <c r="V498" s="19" t="str">
        <f>IF(T498="","",T498/MAX($T$4:T498)-1)</f>
        <v/>
      </c>
      <c r="W498">
        <f t="shared" si="58"/>
        <v>0</v>
      </c>
      <c r="X498"/>
      <c r="Y498">
        <f t="shared" si="57"/>
        <v>0</v>
      </c>
      <c r="Z498" s="26"/>
      <c r="AA498" s="27"/>
      <c r="AB498" s="27"/>
      <c r="AC498" s="27"/>
      <c r="AD498" s="27"/>
      <c r="AE498" s="27"/>
      <c r="AF498" s="28"/>
      <c r="AG498" s="22"/>
      <c r="AH498" s="22"/>
      <c r="AI498" s="22"/>
      <c r="AJ498" s="22"/>
      <c r="AK498" s="22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  <c r="AZ498" s="100"/>
      <c r="BA498" s="100"/>
      <c r="BB498" s="100"/>
      <c r="BC498" s="100"/>
      <c r="BD498" s="100"/>
      <c r="BE498" s="100"/>
      <c r="BF498" s="100"/>
      <c r="BG498" s="100"/>
      <c r="BH498" s="100"/>
      <c r="BI498" s="100"/>
      <c r="BJ498" s="100"/>
      <c r="BK498" s="100"/>
      <c r="BL498" s="100"/>
      <c r="BM498" s="100"/>
      <c r="BN498" s="100"/>
      <c r="BO498" s="100"/>
      <c r="BP498" s="100"/>
      <c r="BQ498" s="100"/>
      <c r="BR498" s="100"/>
      <c r="BS498" s="25"/>
      <c r="BT498" s="25"/>
      <c r="BU498" s="25"/>
      <c r="BV498" s="25"/>
      <c r="BW498" s="25"/>
      <c r="BX498" s="25"/>
      <c r="BY498" s="25"/>
      <c r="BZ498" s="25"/>
    </row>
    <row r="499" spans="1:78" s="12" customFormat="1" ht="18" customHeight="1" x14ac:dyDescent="0.25">
      <c r="A499" s="14" t="s">
        <v>506</v>
      </c>
      <c r="B499" s="1"/>
      <c r="C499" s="2"/>
      <c r="D499" s="2"/>
      <c r="E499" s="4"/>
      <c r="F499" s="2"/>
      <c r="G499" s="4"/>
      <c r="H499" s="2"/>
      <c r="I499" s="2"/>
      <c r="J499" s="4"/>
      <c r="K499" s="2"/>
      <c r="L499" s="2"/>
      <c r="M499" s="2"/>
      <c r="N499" s="5"/>
      <c r="O499" s="3"/>
      <c r="P499" s="4"/>
      <c r="Q499" s="4"/>
      <c r="R499" s="2"/>
      <c r="S499" s="7"/>
      <c r="T499" s="8"/>
      <c r="U499">
        <f t="shared" si="59"/>
        <v>0</v>
      </c>
      <c r="V499" s="19" t="str">
        <f>IF(T499="","",T499/MAX($T$4:T499)-1)</f>
        <v/>
      </c>
      <c r="W499">
        <f t="shared" si="58"/>
        <v>0</v>
      </c>
      <c r="X499"/>
      <c r="Y499">
        <f t="shared" si="57"/>
        <v>0</v>
      </c>
      <c r="Z499" s="26"/>
      <c r="AA499" s="27"/>
      <c r="AB499" s="27"/>
      <c r="AC499" s="27"/>
      <c r="AD499" s="27"/>
      <c r="AE499" s="27"/>
      <c r="AF499" s="28"/>
      <c r="AG499" s="22"/>
      <c r="AH499" s="22"/>
      <c r="AI499" s="22"/>
      <c r="AJ499" s="22"/>
      <c r="AK499" s="22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  <c r="AZ499" s="100"/>
      <c r="BA499" s="100"/>
      <c r="BB499" s="100"/>
      <c r="BC499" s="100"/>
      <c r="BD499" s="100"/>
      <c r="BE499" s="100"/>
      <c r="BF499" s="100"/>
      <c r="BG499" s="100"/>
      <c r="BH499" s="100"/>
      <c r="BI499" s="100"/>
      <c r="BJ499" s="100"/>
      <c r="BK499" s="100"/>
      <c r="BL499" s="100"/>
      <c r="BM499" s="100"/>
      <c r="BN499" s="100"/>
      <c r="BO499" s="100"/>
      <c r="BP499" s="100"/>
      <c r="BQ499" s="100"/>
      <c r="BR499" s="100"/>
      <c r="BS499" s="25"/>
      <c r="BT499" s="25"/>
      <c r="BU499" s="25"/>
      <c r="BV499" s="25"/>
      <c r="BW499" s="25"/>
      <c r="BX499" s="25"/>
      <c r="BY499" s="25"/>
      <c r="BZ499" s="25"/>
    </row>
    <row r="500" spans="1:78" s="12" customFormat="1" ht="18" customHeight="1" x14ac:dyDescent="0.25">
      <c r="A500" s="14" t="s">
        <v>524</v>
      </c>
      <c r="B500" s="1"/>
      <c r="C500" s="2"/>
      <c r="D500" s="2"/>
      <c r="E500" s="4"/>
      <c r="F500" s="2"/>
      <c r="G500" s="4"/>
      <c r="H500" s="2"/>
      <c r="I500" s="2"/>
      <c r="J500" s="4"/>
      <c r="K500" s="2"/>
      <c r="L500" s="2"/>
      <c r="M500" s="2"/>
      <c r="N500" s="5"/>
      <c r="O500" s="3"/>
      <c r="P500" s="4"/>
      <c r="Q500" s="4"/>
      <c r="R500" s="2"/>
      <c r="S500" s="7"/>
      <c r="T500" s="8"/>
      <c r="U500">
        <f t="shared" si="59"/>
        <v>0</v>
      </c>
      <c r="V500" s="19" t="str">
        <f>IF(T500="","",T500/MAX($T$4:T500)-1)</f>
        <v/>
      </c>
      <c r="W500">
        <f t="shared" si="58"/>
        <v>0</v>
      </c>
      <c r="X500"/>
      <c r="Y500">
        <f t="shared" si="57"/>
        <v>0</v>
      </c>
      <c r="Z500" s="26"/>
      <c r="AA500" s="27"/>
      <c r="AB500" s="27"/>
      <c r="AC500" s="27"/>
      <c r="AD500" s="27"/>
      <c r="AE500" s="27"/>
      <c r="AF500" s="28"/>
      <c r="AG500" s="22"/>
      <c r="AH500" s="22"/>
      <c r="AI500" s="22"/>
      <c r="AJ500" s="22"/>
      <c r="AK500" s="22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  <c r="AZ500" s="100"/>
      <c r="BA500" s="100"/>
      <c r="BB500" s="100"/>
      <c r="BC500" s="100"/>
      <c r="BD500" s="100"/>
      <c r="BE500" s="100"/>
      <c r="BF500" s="100"/>
      <c r="BG500" s="100"/>
      <c r="BH500" s="100"/>
      <c r="BI500" s="100"/>
      <c r="BJ500" s="100"/>
      <c r="BK500" s="100"/>
      <c r="BL500" s="100"/>
      <c r="BM500" s="100"/>
      <c r="BN500" s="100"/>
      <c r="BO500" s="100"/>
      <c r="BP500" s="100"/>
      <c r="BQ500" s="100"/>
      <c r="BR500" s="100"/>
      <c r="BS500" s="25"/>
      <c r="BT500" s="25"/>
      <c r="BU500" s="25"/>
      <c r="BV500" s="25"/>
      <c r="BW500" s="25"/>
      <c r="BX500" s="25"/>
      <c r="BY500" s="25"/>
      <c r="BZ500" s="25"/>
    </row>
    <row r="501" spans="1:78" s="12" customFormat="1" ht="18" customHeight="1" x14ac:dyDescent="0.25">
      <c r="A501" s="14" t="s">
        <v>525</v>
      </c>
      <c r="B501" s="1"/>
      <c r="C501" s="2"/>
      <c r="D501" s="2"/>
      <c r="E501" s="4"/>
      <c r="F501" s="2"/>
      <c r="G501" s="4"/>
      <c r="H501" s="2"/>
      <c r="I501" s="2"/>
      <c r="J501" s="4"/>
      <c r="K501" s="2"/>
      <c r="L501" s="2"/>
      <c r="M501" s="2"/>
      <c r="N501" s="5"/>
      <c r="O501" s="3"/>
      <c r="P501" s="4"/>
      <c r="Q501" s="4"/>
      <c r="R501" s="2"/>
      <c r="S501" s="7"/>
      <c r="T501" s="8"/>
      <c r="U501">
        <f t="shared" si="59"/>
        <v>0</v>
      </c>
      <c r="V501" s="19" t="str">
        <f>IF(T501="","",T501/MAX($T$4:T501)-1)</f>
        <v/>
      </c>
      <c r="W501">
        <f t="shared" si="58"/>
        <v>0</v>
      </c>
      <c r="X501"/>
      <c r="Y501">
        <f t="shared" si="57"/>
        <v>0</v>
      </c>
      <c r="Z501" s="26"/>
      <c r="AA501" s="27"/>
      <c r="AB501" s="27"/>
      <c r="AC501" s="27"/>
      <c r="AD501" s="27"/>
      <c r="AE501" s="27"/>
      <c r="AF501" s="28"/>
      <c r="AG501" s="22"/>
      <c r="AH501" s="22"/>
      <c r="AI501" s="22"/>
      <c r="AJ501" s="22"/>
      <c r="AK501" s="22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  <c r="AZ501" s="100"/>
      <c r="BA501" s="100"/>
      <c r="BB501" s="100"/>
      <c r="BC501" s="100"/>
      <c r="BD501" s="100"/>
      <c r="BE501" s="100"/>
      <c r="BF501" s="100"/>
      <c r="BG501" s="100"/>
      <c r="BH501" s="100"/>
      <c r="BI501" s="100"/>
      <c r="BJ501" s="100"/>
      <c r="BK501" s="100"/>
      <c r="BL501" s="100"/>
      <c r="BM501" s="100"/>
      <c r="BN501" s="100"/>
      <c r="BO501" s="100"/>
      <c r="BP501" s="100"/>
      <c r="BQ501" s="100"/>
      <c r="BR501" s="100"/>
      <c r="BS501" s="25"/>
      <c r="BT501" s="25"/>
      <c r="BU501" s="25"/>
      <c r="BV501" s="25"/>
      <c r="BW501" s="25"/>
      <c r="BX501" s="25"/>
      <c r="BY501" s="25"/>
      <c r="BZ501" s="25"/>
    </row>
    <row r="502" spans="1:78" s="12" customFormat="1" ht="18" customHeight="1" x14ac:dyDescent="0.25">
      <c r="A502" s="14" t="s">
        <v>526</v>
      </c>
      <c r="B502" s="1"/>
      <c r="C502" s="2"/>
      <c r="D502" s="2"/>
      <c r="E502" s="4"/>
      <c r="F502" s="2"/>
      <c r="G502" s="4"/>
      <c r="H502" s="2"/>
      <c r="I502" s="2"/>
      <c r="J502" s="4"/>
      <c r="K502" s="2"/>
      <c r="L502" s="2"/>
      <c r="M502" s="2"/>
      <c r="N502" s="5"/>
      <c r="O502" s="3"/>
      <c r="P502" s="4"/>
      <c r="Q502" s="4"/>
      <c r="R502" s="2"/>
      <c r="S502" s="7"/>
      <c r="T502" s="8"/>
      <c r="U502">
        <f t="shared" si="59"/>
        <v>0</v>
      </c>
      <c r="V502" s="19" t="str">
        <f>IF(T502="","",T502/MAX($T$4:T502)-1)</f>
        <v/>
      </c>
      <c r="W502">
        <f t="shared" si="58"/>
        <v>0</v>
      </c>
      <c r="X502"/>
      <c r="Y502">
        <f t="shared" si="57"/>
        <v>0</v>
      </c>
      <c r="Z502" s="26"/>
      <c r="AA502" s="27"/>
      <c r="AB502" s="27"/>
      <c r="AC502" s="27"/>
      <c r="AD502" s="27"/>
      <c r="AE502" s="27"/>
      <c r="AF502" s="28"/>
      <c r="AG502" s="22"/>
      <c r="AH502" s="22"/>
      <c r="AI502" s="22"/>
      <c r="AJ502" s="22"/>
      <c r="AK502" s="22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  <c r="AZ502" s="100"/>
      <c r="BA502" s="100"/>
      <c r="BB502" s="100"/>
      <c r="BC502" s="100"/>
      <c r="BD502" s="100"/>
      <c r="BE502" s="100"/>
      <c r="BF502" s="100"/>
      <c r="BG502" s="100"/>
      <c r="BH502" s="100"/>
      <c r="BI502" s="100"/>
      <c r="BJ502" s="100"/>
      <c r="BK502" s="100"/>
      <c r="BL502" s="100"/>
      <c r="BM502" s="100"/>
      <c r="BN502" s="100"/>
      <c r="BO502" s="100"/>
      <c r="BP502" s="100"/>
      <c r="BQ502" s="100"/>
      <c r="BR502" s="100"/>
      <c r="BS502" s="25"/>
      <c r="BT502" s="25"/>
      <c r="BU502" s="25"/>
      <c r="BV502" s="25"/>
      <c r="BW502" s="25"/>
      <c r="BX502" s="25"/>
      <c r="BY502" s="25"/>
      <c r="BZ502" s="25"/>
    </row>
    <row r="503" spans="1:78" s="12" customFormat="1" ht="18" customHeight="1" x14ac:dyDescent="0.25">
      <c r="A503" s="14" t="s">
        <v>527</v>
      </c>
      <c r="B503" s="1"/>
      <c r="C503" s="2"/>
      <c r="D503" s="2"/>
      <c r="E503" s="4"/>
      <c r="F503" s="2"/>
      <c r="G503" s="4"/>
      <c r="H503" s="2"/>
      <c r="I503" s="2"/>
      <c r="J503" s="4"/>
      <c r="K503" s="2"/>
      <c r="L503" s="2"/>
      <c r="M503" s="2"/>
      <c r="N503" s="5"/>
      <c r="O503" s="3"/>
      <c r="P503" s="4"/>
      <c r="Q503" s="4"/>
      <c r="R503" s="2"/>
      <c r="S503" s="7"/>
      <c r="T503" s="8"/>
      <c r="U503">
        <f t="shared" si="59"/>
        <v>0</v>
      </c>
      <c r="V503" s="19" t="str">
        <f>IF(T503="","",T503/MAX($T$4:T503)-1)</f>
        <v/>
      </c>
      <c r="W503">
        <f t="shared" si="58"/>
        <v>0</v>
      </c>
      <c r="X503"/>
      <c r="Y503">
        <f t="shared" si="57"/>
        <v>0</v>
      </c>
      <c r="Z503" s="26"/>
      <c r="AA503" s="27"/>
      <c r="AB503" s="27"/>
      <c r="AC503" s="27"/>
      <c r="AD503" s="27"/>
      <c r="AE503" s="27"/>
      <c r="AF503" s="28"/>
      <c r="AG503" s="22"/>
      <c r="AH503" s="22"/>
      <c r="AI503" s="22"/>
      <c r="AJ503" s="22"/>
      <c r="AK503" s="22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  <c r="AZ503" s="100"/>
      <c r="BA503" s="100"/>
      <c r="BB503" s="100"/>
      <c r="BC503" s="100"/>
      <c r="BD503" s="100"/>
      <c r="BE503" s="100"/>
      <c r="BF503" s="100"/>
      <c r="BG503" s="100"/>
      <c r="BH503" s="100"/>
      <c r="BI503" s="100"/>
      <c r="BJ503" s="100"/>
      <c r="BK503" s="100"/>
      <c r="BL503" s="100"/>
      <c r="BM503" s="100"/>
      <c r="BN503" s="100"/>
      <c r="BO503" s="100"/>
      <c r="BP503" s="100"/>
      <c r="BQ503" s="100"/>
      <c r="BR503" s="100"/>
      <c r="BS503" s="25"/>
      <c r="BT503" s="25"/>
      <c r="BU503" s="25"/>
      <c r="BV503" s="25"/>
      <c r="BW503" s="25"/>
      <c r="BX503" s="25"/>
      <c r="BY503" s="25"/>
      <c r="BZ503" s="25"/>
    </row>
    <row r="504" spans="1:78" ht="15.75" x14ac:dyDescent="0.25">
      <c r="A504" s="14" t="s">
        <v>548</v>
      </c>
      <c r="B504" s="1"/>
      <c r="C504" s="2"/>
      <c r="D504" s="2"/>
      <c r="E504" s="4"/>
      <c r="F504" s="2"/>
      <c r="G504" s="4"/>
      <c r="H504" s="2"/>
      <c r="I504" s="2"/>
      <c r="J504" s="4"/>
      <c r="K504" s="2"/>
      <c r="L504" s="2"/>
      <c r="M504" s="2"/>
      <c r="N504" s="5"/>
      <c r="O504" s="3"/>
      <c r="P504" s="4"/>
      <c r="Q504" s="4"/>
      <c r="R504" s="2"/>
      <c r="S504" s="7"/>
      <c r="T504" s="8"/>
      <c r="U504">
        <f t="shared" ref="U504:U505" si="60">IF(R504&lt;0,U503+R504,0)</f>
        <v>0</v>
      </c>
      <c r="V504" s="19" t="str">
        <f>IF(T504="","",T504/MAX($T$4:T504)-1)</f>
        <v/>
      </c>
      <c r="W504">
        <f t="shared" ref="W504:W505" si="61">IF(S504&lt;0,W503+S504,0)</f>
        <v>0</v>
      </c>
      <c r="X504"/>
      <c r="Y504">
        <f t="shared" ref="Y504:Y505" si="62">IF(S504&lt;0,S504,0)</f>
        <v>0</v>
      </c>
      <c r="Z504" s="26"/>
      <c r="AA504" s="27"/>
      <c r="AB504" s="27"/>
      <c r="AC504" s="27"/>
      <c r="AD504" s="27"/>
      <c r="AE504" s="27"/>
      <c r="AF504" s="28"/>
      <c r="AG504" s="22"/>
      <c r="AH504" s="22"/>
      <c r="AI504" s="22"/>
      <c r="AJ504" s="22"/>
      <c r="AK504" s="22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  <c r="AZ504" s="100"/>
      <c r="BA504" s="100"/>
      <c r="BB504" s="100"/>
      <c r="BC504" s="100"/>
      <c r="BD504" s="100"/>
      <c r="BE504" s="100"/>
      <c r="BF504" s="100"/>
      <c r="BG504" s="100"/>
      <c r="BH504" s="100"/>
      <c r="BI504" s="100"/>
      <c r="BJ504" s="100"/>
      <c r="BK504" s="100"/>
      <c r="BL504" s="100"/>
      <c r="BM504" s="100"/>
      <c r="BN504" s="100"/>
      <c r="BO504" s="100"/>
      <c r="BP504" s="100"/>
      <c r="BQ504" s="100"/>
      <c r="BR504" s="100"/>
      <c r="BS504" s="23"/>
      <c r="BT504" s="23"/>
      <c r="BU504" s="23"/>
      <c r="BV504" s="23"/>
      <c r="BW504" s="23"/>
      <c r="BX504" s="23"/>
      <c r="BY504" s="23"/>
      <c r="BZ504" s="23"/>
    </row>
    <row r="505" spans="1:78" ht="15.75" x14ac:dyDescent="0.25">
      <c r="A505" s="14" t="s">
        <v>549</v>
      </c>
      <c r="B505" s="1"/>
      <c r="C505" s="2"/>
      <c r="D505" s="2"/>
      <c r="E505" s="4"/>
      <c r="F505" s="2"/>
      <c r="G505" s="4"/>
      <c r="H505" s="2"/>
      <c r="I505" s="2"/>
      <c r="J505" s="4"/>
      <c r="K505" s="2"/>
      <c r="L505" s="2"/>
      <c r="M505" s="2"/>
      <c r="N505" s="5"/>
      <c r="O505" s="3"/>
      <c r="P505" s="4"/>
      <c r="Q505" s="4"/>
      <c r="R505" s="2"/>
      <c r="S505" s="7"/>
      <c r="T505" s="8"/>
      <c r="U505">
        <f t="shared" si="60"/>
        <v>0</v>
      </c>
      <c r="V505" s="19" t="str">
        <f>IF(T505="","",T505/MAX($T$4:T505)-1)</f>
        <v/>
      </c>
      <c r="W505">
        <f t="shared" si="61"/>
        <v>0</v>
      </c>
      <c r="X505"/>
      <c r="Y505">
        <f t="shared" si="62"/>
        <v>0</v>
      </c>
      <c r="Z505" s="26"/>
      <c r="AA505" s="27"/>
      <c r="AB505" s="27"/>
      <c r="AC505" s="27"/>
      <c r="AD505" s="27"/>
      <c r="AE505" s="27"/>
      <c r="AF505" s="28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</row>
    <row r="506" spans="1:78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20"/>
      <c r="W506" s="20"/>
      <c r="X506" s="20"/>
      <c r="Y506" s="20"/>
      <c r="Z506" s="11"/>
      <c r="AA506" s="21"/>
      <c r="AB506" s="21"/>
      <c r="AC506" s="21"/>
      <c r="AD506" s="21"/>
      <c r="AE506" s="21"/>
      <c r="AF506" s="21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</row>
  </sheetData>
  <sheetProtection autoFilter="0"/>
  <autoFilter ref="A5:T503" xr:uid="{00000000-0001-0000-0000-000000000000}">
    <sortState xmlns:xlrd2="http://schemas.microsoft.com/office/spreadsheetml/2017/richdata2" ref="A6:T505">
      <sortCondition ref="B5:B503"/>
    </sortState>
  </autoFilter>
  <sortState xmlns:xlrd2="http://schemas.microsoft.com/office/spreadsheetml/2017/richdata2" ref="B31:T464">
    <sortCondition ref="B31"/>
  </sortState>
  <mergeCells count="7">
    <mergeCell ref="B1:T1"/>
    <mergeCell ref="Z1:AF4"/>
    <mergeCell ref="AL1:AV504"/>
    <mergeCell ref="AW1:BG504"/>
    <mergeCell ref="BH1:BR504"/>
    <mergeCell ref="B2:T2"/>
    <mergeCell ref="Z5:AF5"/>
  </mergeCells>
  <phoneticPr fontId="14" type="noConversion"/>
  <conditionalFormatting sqref="S14:S505">
    <cfRule type="cellIs" dxfId="2" priority="3" operator="greaterThan">
      <formula>0</formula>
    </cfRule>
  </conditionalFormatting>
  <conditionalFormatting sqref="S6:S50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08B0-38DA-48FE-92CB-68DEEDF9ECDE}">
  <sheetPr>
    <tabColor rgb="FF92D050"/>
  </sheetPr>
  <dimension ref="A1:CK686"/>
  <sheetViews>
    <sheetView topLeftCell="H1" zoomScale="60" zoomScaleNormal="60" workbookViewId="0">
      <selection activeCell="AA13" sqref="AA13"/>
    </sheetView>
  </sheetViews>
  <sheetFormatPr defaultRowHeight="18.75" x14ac:dyDescent="0.25"/>
  <cols>
    <col min="1" max="1" width="6" style="80" bestFit="1" customWidth="1"/>
    <col min="2" max="2" width="22" style="82" customWidth="1"/>
    <col min="3" max="3" width="25.5703125" style="82" customWidth="1"/>
    <col min="4" max="4" width="19.28515625" style="82" customWidth="1"/>
    <col min="5" max="6" width="19.42578125" style="82" customWidth="1"/>
    <col min="7" max="8" width="17.5703125" style="82" customWidth="1"/>
    <col min="9" max="10" width="20.7109375" style="82" customWidth="1"/>
    <col min="11" max="12" width="18.140625" style="82" customWidth="1"/>
    <col min="13" max="13" width="16.85546875" style="82" customWidth="1"/>
    <col min="14" max="14" width="19.7109375" style="82" customWidth="1"/>
    <col min="15" max="15" width="16.85546875" style="82" customWidth="1"/>
    <col min="16" max="22" width="20.7109375" style="82" customWidth="1"/>
    <col min="23" max="23" width="23.42578125" style="82" customWidth="1"/>
    <col min="24" max="26" width="22" style="82" customWidth="1"/>
    <col min="27" max="27" width="18.7109375" style="82" customWidth="1"/>
    <col min="28" max="28" width="22" style="82" customWidth="1"/>
    <col min="29" max="29" width="19.28515625" style="82" customWidth="1"/>
    <col min="30" max="30" width="25.42578125" style="82" hidden="1" customWidth="1"/>
    <col min="31" max="31" width="7.5703125" style="83" hidden="1" customWidth="1"/>
    <col min="32" max="32" width="8.28515625" style="83" hidden="1" customWidth="1"/>
    <col min="33" max="33" width="11.7109375" style="83" hidden="1" customWidth="1"/>
    <col min="34" max="34" width="12.140625" style="83" hidden="1" customWidth="1"/>
    <col min="35" max="46" width="12.7109375" style="82" customWidth="1"/>
    <col min="47" max="47" width="9.140625" style="82"/>
    <col min="48" max="48" width="11.7109375" style="82" customWidth="1"/>
    <col min="49" max="61" width="9.140625" style="82"/>
    <col min="62" max="16384" width="9.140625" style="80"/>
  </cols>
  <sheetData>
    <row r="1" spans="1:89" ht="24.95" customHeight="1" x14ac:dyDescent="0.25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 t="s">
        <v>591</v>
      </c>
      <c r="AA1" s="78" t="s">
        <v>572</v>
      </c>
      <c r="AB1" s="78"/>
      <c r="AC1" s="78"/>
      <c r="AD1" s="78"/>
      <c r="AE1" s="79"/>
      <c r="AF1" s="79"/>
      <c r="AG1" s="79"/>
      <c r="AH1" s="79"/>
      <c r="AI1" s="78" t="s">
        <v>572</v>
      </c>
      <c r="AJ1" s="78" t="s">
        <v>572</v>
      </c>
      <c r="AK1" s="78" t="s">
        <v>572</v>
      </c>
      <c r="AL1" s="78" t="s">
        <v>572</v>
      </c>
      <c r="AM1" s="78" t="s">
        <v>572</v>
      </c>
      <c r="AN1" s="78" t="s">
        <v>572</v>
      </c>
      <c r="AO1" s="78" t="s">
        <v>572</v>
      </c>
      <c r="AP1" s="78" t="s">
        <v>572</v>
      </c>
      <c r="AQ1" s="78" t="s">
        <v>572</v>
      </c>
      <c r="AR1" s="78" t="s">
        <v>572</v>
      </c>
      <c r="AS1" s="78" t="s">
        <v>572</v>
      </c>
      <c r="AT1" s="78" t="s">
        <v>572</v>
      </c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</row>
    <row r="2" spans="1:89" s="81" customFormat="1" ht="24.9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>
        <f>SUBTOTAL(2,AA5:AA1004)</f>
        <v>0</v>
      </c>
      <c r="AA2" s="77">
        <f>SUM(AA5:AA31)</f>
        <v>0</v>
      </c>
      <c r="AB2" s="77"/>
      <c r="AC2" s="77"/>
      <c r="AD2" s="77"/>
      <c r="AE2" s="77"/>
      <c r="AF2" s="77"/>
      <c r="AG2" s="77"/>
      <c r="AH2" s="77"/>
      <c r="AI2" s="77">
        <f>SUM(AI5:AI31)</f>
        <v>0</v>
      </c>
      <c r="AJ2" s="77">
        <f t="shared" ref="AJ2:AK2" si="0">SUM(AJ5:AJ31)</f>
        <v>0</v>
      </c>
      <c r="AK2" s="77">
        <f t="shared" si="0"/>
        <v>0</v>
      </c>
      <c r="AL2" s="77">
        <f t="shared" ref="AL2" si="1">SUM(AL5:AL31)</f>
        <v>0</v>
      </c>
      <c r="AM2" s="77">
        <f>SUM(AM5:AM31)</f>
        <v>0</v>
      </c>
      <c r="AN2" s="77">
        <f t="shared" ref="AN2:AO2" si="2">SUM(AN5:AN31)</f>
        <v>0</v>
      </c>
      <c r="AO2" s="77">
        <f t="shared" si="2"/>
        <v>0</v>
      </c>
      <c r="AP2" s="77">
        <f t="shared" ref="AP2" si="3">SUM(AP5:AP31)</f>
        <v>0</v>
      </c>
      <c r="AQ2" s="77">
        <f>SUM(AQ5:AQ31)</f>
        <v>0</v>
      </c>
      <c r="AR2" s="77">
        <f t="shared" ref="AR2:AS2" si="4">SUM(AR5:AR31)</f>
        <v>0</v>
      </c>
      <c r="AS2" s="77">
        <f t="shared" si="4"/>
        <v>0</v>
      </c>
      <c r="AT2" s="77">
        <f t="shared" ref="AT2" si="5">SUM(AT5:AT31)</f>
        <v>0</v>
      </c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</row>
    <row r="3" spans="1:89" ht="30" customHeight="1" x14ac:dyDescent="0.25">
      <c r="B3" s="108" t="s">
        <v>571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/>
      <c r="T3" s="105" t="s">
        <v>570</v>
      </c>
      <c r="U3" s="106"/>
      <c r="V3" s="106"/>
      <c r="W3" s="106"/>
      <c r="X3" s="106"/>
      <c r="Y3" s="106"/>
      <c r="Z3" s="106"/>
      <c r="AA3" s="106"/>
      <c r="AB3" s="106"/>
      <c r="AC3" s="107"/>
      <c r="AI3" s="108" t="s">
        <v>568</v>
      </c>
      <c r="AJ3" s="109"/>
      <c r="AK3" s="109"/>
      <c r="AL3" s="110"/>
      <c r="AM3" s="108" t="s">
        <v>567</v>
      </c>
      <c r="AN3" s="109"/>
      <c r="AO3" s="109"/>
      <c r="AP3" s="110"/>
      <c r="AQ3" s="108" t="s">
        <v>573</v>
      </c>
      <c r="AR3" s="109"/>
      <c r="AS3" s="109"/>
      <c r="AT3" s="110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</row>
    <row r="4" spans="1:89" ht="30" customHeight="1" x14ac:dyDescent="0.25">
      <c r="A4" s="84" t="s">
        <v>507</v>
      </c>
      <c r="B4" s="85" t="s">
        <v>565</v>
      </c>
      <c r="C4" s="85" t="s">
        <v>580</v>
      </c>
      <c r="D4" s="85" t="s">
        <v>546</v>
      </c>
      <c r="E4" s="85" t="s">
        <v>562</v>
      </c>
      <c r="F4" s="85" t="s">
        <v>557</v>
      </c>
      <c r="G4" s="85" t="s">
        <v>574</v>
      </c>
      <c r="H4" s="85" t="s">
        <v>560</v>
      </c>
      <c r="I4" s="85" t="s">
        <v>0</v>
      </c>
      <c r="J4" s="85" t="s">
        <v>551</v>
      </c>
      <c r="K4" s="85" t="s">
        <v>563</v>
      </c>
      <c r="L4" s="85" t="s">
        <v>552</v>
      </c>
      <c r="M4" s="85" t="s">
        <v>556</v>
      </c>
      <c r="N4" s="85" t="s">
        <v>581</v>
      </c>
      <c r="O4" s="85" t="s">
        <v>577</v>
      </c>
      <c r="P4" s="85" t="s">
        <v>582</v>
      </c>
      <c r="Q4" s="85" t="s">
        <v>583</v>
      </c>
      <c r="R4" s="85" t="s">
        <v>594</v>
      </c>
      <c r="S4" s="85" t="s">
        <v>597</v>
      </c>
      <c r="T4" s="85" t="s">
        <v>565</v>
      </c>
      <c r="U4" s="85" t="s">
        <v>564</v>
      </c>
      <c r="V4" s="85" t="s">
        <v>546</v>
      </c>
      <c r="W4" s="85" t="s">
        <v>563</v>
      </c>
      <c r="X4" s="85" t="s">
        <v>561</v>
      </c>
      <c r="Y4" s="85" t="s">
        <v>575</v>
      </c>
      <c r="Z4" s="85" t="s">
        <v>576</v>
      </c>
      <c r="AA4" s="85" t="s">
        <v>566</v>
      </c>
      <c r="AB4" s="85" t="s">
        <v>553</v>
      </c>
      <c r="AC4" s="85" t="s">
        <v>555</v>
      </c>
      <c r="AD4" s="86"/>
      <c r="AE4" s="86"/>
      <c r="AF4" s="86"/>
      <c r="AG4" s="86"/>
      <c r="AH4" s="86"/>
      <c r="AI4" s="85" t="s">
        <v>558</v>
      </c>
      <c r="AJ4" s="85" t="s">
        <v>554</v>
      </c>
      <c r="AK4" s="85" t="s">
        <v>559</v>
      </c>
      <c r="AL4" s="85" t="s">
        <v>569</v>
      </c>
      <c r="AM4" s="85" t="s">
        <v>558</v>
      </c>
      <c r="AN4" s="85" t="s">
        <v>554</v>
      </c>
      <c r="AO4" s="85" t="s">
        <v>559</v>
      </c>
      <c r="AP4" s="85" t="s">
        <v>569</v>
      </c>
      <c r="AQ4" s="85" t="s">
        <v>558</v>
      </c>
      <c r="AR4" s="85" t="s">
        <v>554</v>
      </c>
      <c r="AS4" s="85" t="s">
        <v>559</v>
      </c>
      <c r="AT4" s="85" t="s">
        <v>569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87"/>
      <c r="BZ4" s="87"/>
      <c r="CA4" s="87"/>
      <c r="CB4" s="87"/>
      <c r="CC4" s="87"/>
      <c r="CD4" s="81"/>
      <c r="CE4" s="81"/>
      <c r="CF4" s="81"/>
      <c r="CG4" s="81"/>
      <c r="CH4" s="81"/>
      <c r="CI4" s="81"/>
      <c r="CJ4" s="81"/>
      <c r="CK4" s="81"/>
    </row>
    <row r="5" spans="1:89" ht="24.95" customHeight="1" x14ac:dyDescent="0.25">
      <c r="A5" s="84" t="s">
        <v>13</v>
      </c>
      <c r="B5" s="88">
        <v>44966</v>
      </c>
      <c r="C5" s="89">
        <v>0.36319444444444443</v>
      </c>
      <c r="D5" s="77" t="str">
        <f t="shared" ref="D5:D14" si="6">CHOOSE(WEEKDAY(B5), "domenica", "lunedì", "martedì", "mercoledì", "giovedì", "venerdì","sabato")</f>
        <v>giovedì</v>
      </c>
      <c r="E5" s="77" t="s">
        <v>600</v>
      </c>
      <c r="F5" s="77">
        <v>1.21</v>
      </c>
      <c r="G5" s="77"/>
      <c r="H5" s="77"/>
      <c r="I5" s="77" t="s">
        <v>541</v>
      </c>
      <c r="J5" s="77" t="s">
        <v>598</v>
      </c>
      <c r="K5" s="77">
        <v>1.07331</v>
      </c>
      <c r="L5" s="77">
        <v>1.0728599999999999</v>
      </c>
      <c r="M5" s="77">
        <v>1.0742100000000001</v>
      </c>
      <c r="N5" s="77"/>
      <c r="O5" s="77"/>
      <c r="P5" s="77"/>
      <c r="Q5" s="77"/>
      <c r="R5" s="77"/>
      <c r="S5" s="77"/>
      <c r="T5" s="88">
        <v>44966</v>
      </c>
      <c r="U5" s="89">
        <v>0.36736111111111108</v>
      </c>
      <c r="V5" s="89" t="str">
        <f t="shared" ref="V5:V14" si="7">CHOOSE(WEEKDAY(T5), "domenica", "lunedì", "martedì", "mercoledì", "giovedì", "venerdì","sabato")</f>
        <v>giovedì</v>
      </c>
      <c r="W5" s="77">
        <v>1.0728599999999999</v>
      </c>
      <c r="X5" s="77"/>
      <c r="Y5" s="77"/>
      <c r="Z5" s="77"/>
      <c r="AA5" s="77"/>
      <c r="AB5" s="77" t="s">
        <v>599</v>
      </c>
      <c r="AC5" s="90">
        <v>-54.13</v>
      </c>
      <c r="AD5" s="77" t="e">
        <f>IF(#REF!&lt;0,#REF!,0)</f>
        <v>#REF!</v>
      </c>
      <c r="AE5" s="77" t="e">
        <f>IF(#REF!="","",#REF!/MAX(#REF!)-1)</f>
        <v>#REF!</v>
      </c>
      <c r="AF5" s="77">
        <f>IF(AC5&lt;0,AC5,0)</f>
        <v>-54.13</v>
      </c>
      <c r="AG5" s="77">
        <f t="shared" ref="AG5" si="8">IF(AC5&gt;0,AC5,0)</f>
        <v>0</v>
      </c>
      <c r="AH5" s="77">
        <f t="shared" ref="AH5" si="9">IF(AC5&lt;0,AC5,0)</f>
        <v>-54.13</v>
      </c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87"/>
      <c r="BZ5" s="87"/>
      <c r="CA5" s="87"/>
      <c r="CB5" s="87"/>
      <c r="CC5" s="87"/>
      <c r="CD5" s="81"/>
      <c r="CE5" s="81"/>
      <c r="CF5" s="81"/>
      <c r="CG5" s="81"/>
      <c r="CH5" s="81"/>
      <c r="CI5" s="81"/>
      <c r="CJ5" s="81"/>
      <c r="CK5" s="81"/>
    </row>
    <row r="6" spans="1:89" ht="24.95" customHeight="1" x14ac:dyDescent="0.25">
      <c r="A6" s="84" t="s">
        <v>14</v>
      </c>
      <c r="B6" s="88">
        <v>44966</v>
      </c>
      <c r="C6" s="89">
        <v>0.39027777777777778</v>
      </c>
      <c r="D6" s="77" t="str">
        <f t="shared" si="6"/>
        <v>giovedì</v>
      </c>
      <c r="E6" s="77" t="s">
        <v>601</v>
      </c>
      <c r="F6" s="77">
        <v>1.21</v>
      </c>
      <c r="G6" s="77"/>
      <c r="H6" s="77"/>
      <c r="I6" s="77" t="s">
        <v>541</v>
      </c>
      <c r="J6" s="77" t="s">
        <v>598</v>
      </c>
      <c r="K6" s="96">
        <v>1.0742700000000001</v>
      </c>
      <c r="L6" s="77">
        <v>1.07467</v>
      </c>
      <c r="M6" s="77">
        <v>1.0734699999999999</v>
      </c>
      <c r="N6" s="77"/>
      <c r="O6" s="77"/>
      <c r="P6" s="77"/>
      <c r="Q6" s="77"/>
      <c r="R6" s="77"/>
      <c r="S6" s="77"/>
      <c r="T6" s="88">
        <v>44966</v>
      </c>
      <c r="U6" s="89">
        <v>0.39097222222222222</v>
      </c>
      <c r="V6" s="89" t="str">
        <f t="shared" si="7"/>
        <v>giovedì</v>
      </c>
      <c r="W6" s="77">
        <v>1.0747199999999999</v>
      </c>
      <c r="X6" s="77"/>
      <c r="Y6" s="77"/>
      <c r="Z6" s="77"/>
      <c r="AA6" s="77"/>
      <c r="AB6" s="77" t="s">
        <v>599</v>
      </c>
      <c r="AC6" s="90">
        <v>-54.04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87"/>
      <c r="BZ6" s="87"/>
      <c r="CA6" s="87"/>
      <c r="CB6" s="87"/>
      <c r="CC6" s="87"/>
      <c r="CD6" s="81"/>
      <c r="CE6" s="81"/>
      <c r="CF6" s="81"/>
      <c r="CG6" s="81"/>
      <c r="CH6" s="81"/>
      <c r="CI6" s="81"/>
      <c r="CJ6" s="81"/>
      <c r="CK6" s="81"/>
    </row>
    <row r="7" spans="1:89" ht="24.95" customHeight="1" x14ac:dyDescent="0.25">
      <c r="A7" s="84" t="s">
        <v>15</v>
      </c>
      <c r="B7" s="88">
        <v>44966</v>
      </c>
      <c r="C7" s="89">
        <v>0.4069444444444445</v>
      </c>
      <c r="D7" s="77" t="str">
        <f t="shared" si="6"/>
        <v>giovedì</v>
      </c>
      <c r="E7" s="77" t="s">
        <v>600</v>
      </c>
      <c r="F7" s="77">
        <v>1.33</v>
      </c>
      <c r="G7" s="77"/>
      <c r="H7" s="77"/>
      <c r="I7" s="77" t="s">
        <v>541</v>
      </c>
      <c r="J7" s="77" t="s">
        <v>598</v>
      </c>
      <c r="K7" s="77">
        <v>1.0753600000000001</v>
      </c>
      <c r="L7" s="77">
        <v>1.075</v>
      </c>
      <c r="M7" s="77">
        <v>1.0760799999999999</v>
      </c>
      <c r="N7" s="77"/>
      <c r="O7" s="77"/>
      <c r="P7" s="77"/>
      <c r="Q7" s="77"/>
      <c r="R7" s="77"/>
      <c r="S7" s="77"/>
      <c r="T7" s="88">
        <v>44966</v>
      </c>
      <c r="U7" s="89">
        <v>0.42152777777777778</v>
      </c>
      <c r="V7" s="89" t="str">
        <f t="shared" si="7"/>
        <v>giovedì</v>
      </c>
      <c r="W7" s="77">
        <v>1.07619</v>
      </c>
      <c r="X7" s="77"/>
      <c r="Y7" s="77"/>
      <c r="Z7" s="77"/>
      <c r="AA7" s="77"/>
      <c r="AB7" s="77">
        <v>3.71</v>
      </c>
      <c r="AC7" s="90">
        <v>98.89</v>
      </c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87"/>
      <c r="BZ7" s="87"/>
      <c r="CA7" s="87"/>
      <c r="CB7" s="87"/>
      <c r="CC7" s="87"/>
      <c r="CD7" s="81"/>
      <c r="CE7" s="81"/>
      <c r="CF7" s="81"/>
      <c r="CG7" s="81"/>
      <c r="CH7" s="81"/>
      <c r="CI7" s="81"/>
      <c r="CJ7" s="81"/>
      <c r="CK7" s="81"/>
    </row>
    <row r="8" spans="1:89" ht="24.95" customHeight="1" x14ac:dyDescent="0.25">
      <c r="A8" s="84" t="s">
        <v>16</v>
      </c>
      <c r="B8" s="88">
        <v>44966</v>
      </c>
      <c r="C8" s="89">
        <v>0.43611111111111112</v>
      </c>
      <c r="D8" s="77" t="str">
        <f t="shared" si="6"/>
        <v>giovedì</v>
      </c>
      <c r="E8" s="77" t="s">
        <v>600</v>
      </c>
      <c r="F8" s="77">
        <v>0.97</v>
      </c>
      <c r="G8" s="77"/>
      <c r="H8" s="77"/>
      <c r="I8" s="77" t="s">
        <v>541</v>
      </c>
      <c r="J8" s="77" t="s">
        <v>598</v>
      </c>
      <c r="K8" s="77">
        <v>1.07552</v>
      </c>
      <c r="L8" s="77">
        <v>1.0750200000000001</v>
      </c>
      <c r="M8" s="77">
        <v>1.0765199999999999</v>
      </c>
      <c r="N8" s="77"/>
      <c r="O8" s="77"/>
      <c r="P8" s="77"/>
      <c r="Q8" s="77"/>
      <c r="R8" s="77"/>
      <c r="S8" s="77"/>
      <c r="T8" s="88">
        <v>44966</v>
      </c>
      <c r="U8" s="89">
        <v>0.47569444444444442</v>
      </c>
      <c r="V8" s="89" t="str">
        <f t="shared" si="7"/>
        <v>giovedì</v>
      </c>
      <c r="W8" s="77">
        <v>1.0765400000000001</v>
      </c>
      <c r="X8" s="77"/>
      <c r="Y8" s="77"/>
      <c r="Z8" s="77"/>
      <c r="AA8" s="77"/>
      <c r="AB8" s="77">
        <v>2.7</v>
      </c>
      <c r="AC8" s="90">
        <v>89.21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87"/>
      <c r="BZ8" s="87"/>
      <c r="CA8" s="87"/>
      <c r="CB8" s="87"/>
      <c r="CC8" s="87"/>
      <c r="CD8" s="81"/>
      <c r="CE8" s="81"/>
      <c r="CF8" s="81"/>
      <c r="CG8" s="81"/>
      <c r="CH8" s="81"/>
      <c r="CI8" s="81"/>
      <c r="CJ8" s="81"/>
      <c r="CK8" s="81"/>
    </row>
    <row r="9" spans="1:89" ht="24.95" customHeight="1" x14ac:dyDescent="0.25">
      <c r="A9" s="84" t="s">
        <v>17</v>
      </c>
      <c r="B9" s="88">
        <v>44967</v>
      </c>
      <c r="C9" s="89">
        <v>0.375</v>
      </c>
      <c r="D9" s="77" t="str">
        <f t="shared" si="6"/>
        <v>venerdì</v>
      </c>
      <c r="E9" s="77" t="s">
        <v>600</v>
      </c>
      <c r="F9" s="77">
        <v>1.36</v>
      </c>
      <c r="G9" s="77"/>
      <c r="H9" s="77"/>
      <c r="I9" s="77" t="s">
        <v>541</v>
      </c>
      <c r="J9" s="77" t="s">
        <v>598</v>
      </c>
      <c r="K9" s="77">
        <v>1.0739700000000001</v>
      </c>
      <c r="L9" s="77">
        <v>1.07361</v>
      </c>
      <c r="M9" s="77">
        <v>1.0746899999999999</v>
      </c>
      <c r="N9" s="77"/>
      <c r="O9" s="77"/>
      <c r="P9" s="77"/>
      <c r="Q9" s="77"/>
      <c r="R9" s="77"/>
      <c r="S9" s="77"/>
      <c r="T9" s="88">
        <v>44967</v>
      </c>
      <c r="U9" s="89">
        <v>0.37638888888888888</v>
      </c>
      <c r="V9" s="89" t="str">
        <f t="shared" si="7"/>
        <v>venerdì</v>
      </c>
      <c r="W9" s="77">
        <v>1.0747199999999999</v>
      </c>
      <c r="X9" s="77"/>
      <c r="Y9" s="77"/>
      <c r="Z9" s="77"/>
      <c r="AA9" s="77"/>
      <c r="AB9" s="77">
        <v>3.8</v>
      </c>
      <c r="AC9" s="90">
        <v>91.11</v>
      </c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87"/>
      <c r="BZ9" s="87"/>
      <c r="CA9" s="87"/>
      <c r="CB9" s="87"/>
      <c r="CC9" s="87"/>
      <c r="CD9" s="81"/>
      <c r="CE9" s="81"/>
      <c r="CF9" s="81"/>
      <c r="CG9" s="81"/>
      <c r="CH9" s="81"/>
      <c r="CI9" s="81"/>
      <c r="CJ9" s="81"/>
      <c r="CK9" s="81"/>
    </row>
    <row r="10" spans="1:89" ht="24.95" customHeight="1" x14ac:dyDescent="0.25">
      <c r="A10" s="84" t="s">
        <v>18</v>
      </c>
      <c r="B10" s="88">
        <v>44967</v>
      </c>
      <c r="C10" s="89">
        <v>0.38263888888888892</v>
      </c>
      <c r="D10" s="77" t="str">
        <f t="shared" si="6"/>
        <v>venerdì</v>
      </c>
      <c r="E10" s="77" t="s">
        <v>600</v>
      </c>
      <c r="F10" s="77">
        <v>1.37</v>
      </c>
      <c r="G10" s="77"/>
      <c r="H10" s="77"/>
      <c r="I10" s="77" t="s">
        <v>541</v>
      </c>
      <c r="J10" s="77" t="s">
        <v>598</v>
      </c>
      <c r="K10" s="77">
        <v>1.07416</v>
      </c>
      <c r="L10" s="77">
        <v>1.0738000000000001</v>
      </c>
      <c r="M10" s="77">
        <v>1.0748800000000001</v>
      </c>
      <c r="N10" s="77"/>
      <c r="O10" s="77"/>
      <c r="P10" s="77"/>
      <c r="Q10" s="77"/>
      <c r="R10" s="77"/>
      <c r="S10" s="77"/>
      <c r="T10" s="88">
        <v>44967</v>
      </c>
      <c r="U10" s="89">
        <v>0.3840277777777778</v>
      </c>
      <c r="V10" s="89" t="str">
        <f t="shared" si="7"/>
        <v>venerdì</v>
      </c>
      <c r="W10" s="77">
        <v>1.07379</v>
      </c>
      <c r="X10" s="77"/>
      <c r="Y10" s="77"/>
      <c r="Z10" s="77"/>
      <c r="AA10" s="77"/>
      <c r="AB10" s="77">
        <v>3.82</v>
      </c>
      <c r="AC10" s="90">
        <v>-51.03</v>
      </c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87"/>
      <c r="BZ10" s="87"/>
      <c r="CA10" s="87"/>
      <c r="CB10" s="87"/>
      <c r="CC10" s="87"/>
      <c r="CD10" s="81"/>
      <c r="CE10" s="81"/>
      <c r="CF10" s="81"/>
      <c r="CG10" s="81"/>
      <c r="CH10" s="81"/>
      <c r="CI10" s="81"/>
      <c r="CJ10" s="81"/>
      <c r="CK10" s="81"/>
    </row>
    <row r="11" spans="1:89" ht="24.95" customHeight="1" x14ac:dyDescent="0.25">
      <c r="A11" s="84" t="s">
        <v>19</v>
      </c>
      <c r="B11" s="88">
        <v>44967</v>
      </c>
      <c r="C11" s="97">
        <v>0.42569444444444443</v>
      </c>
      <c r="D11" s="77" t="str">
        <f t="shared" si="6"/>
        <v>venerdì</v>
      </c>
      <c r="E11" s="77" t="s">
        <v>600</v>
      </c>
      <c r="F11" s="77">
        <v>1</v>
      </c>
      <c r="G11" s="77"/>
      <c r="H11" s="77"/>
      <c r="I11" s="77" t="s">
        <v>532</v>
      </c>
      <c r="J11" s="77" t="s">
        <v>598</v>
      </c>
      <c r="K11" s="77">
        <v>0.69537000000000004</v>
      </c>
      <c r="L11" s="77">
        <v>0.69501000000000002</v>
      </c>
      <c r="M11" s="77">
        <v>0.69611000000000001</v>
      </c>
      <c r="N11" s="77"/>
      <c r="O11" s="77"/>
      <c r="P11" s="77"/>
      <c r="Q11" s="77"/>
      <c r="R11" s="77"/>
      <c r="S11" s="77"/>
      <c r="T11" s="88">
        <v>44967</v>
      </c>
      <c r="U11" s="97">
        <v>0.42708333333333331</v>
      </c>
      <c r="V11" s="77" t="str">
        <f t="shared" si="7"/>
        <v>venerdì</v>
      </c>
      <c r="W11" s="77">
        <v>0.69499999999999995</v>
      </c>
      <c r="X11" s="77"/>
      <c r="Y11" s="77"/>
      <c r="Z11" s="77"/>
      <c r="AA11" s="77"/>
      <c r="AB11" s="77">
        <v>2.8</v>
      </c>
      <c r="AC11" s="77">
        <v>-37.29</v>
      </c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87"/>
      <c r="BZ11" s="87"/>
      <c r="CA11" s="87"/>
      <c r="CB11" s="87"/>
      <c r="CC11" s="87"/>
      <c r="CD11" s="81"/>
      <c r="CE11" s="81"/>
      <c r="CF11" s="81"/>
      <c r="CG11" s="81"/>
      <c r="CH11" s="81"/>
      <c r="CI11" s="81"/>
      <c r="CJ11" s="81"/>
      <c r="CK11" s="81"/>
    </row>
    <row r="12" spans="1:89" ht="24.95" customHeight="1" x14ac:dyDescent="0.25">
      <c r="A12" s="84" t="s">
        <v>20</v>
      </c>
      <c r="B12" s="88">
        <v>44970</v>
      </c>
      <c r="C12" s="97">
        <v>0.58472222222222225</v>
      </c>
      <c r="D12" s="77" t="str">
        <f t="shared" si="6"/>
        <v>lunedì</v>
      </c>
      <c r="E12" s="77" t="s">
        <v>600</v>
      </c>
      <c r="F12" s="77">
        <v>0.65</v>
      </c>
      <c r="G12" s="77"/>
      <c r="H12" s="77"/>
      <c r="I12" s="77" t="s">
        <v>602</v>
      </c>
      <c r="J12" s="77" t="s">
        <v>598</v>
      </c>
      <c r="K12" s="77">
        <v>1.2105900000000001</v>
      </c>
      <c r="L12" s="77">
        <v>1.2105900000000001</v>
      </c>
      <c r="M12" s="77">
        <v>1.2128399999999999</v>
      </c>
      <c r="N12" s="77"/>
      <c r="O12" s="77"/>
      <c r="P12" s="77"/>
      <c r="Q12" s="77"/>
      <c r="R12" s="77"/>
      <c r="S12" s="77"/>
      <c r="T12" s="88">
        <v>44970</v>
      </c>
      <c r="U12" s="97">
        <v>0.60416666666666663</v>
      </c>
      <c r="V12" s="77" t="str">
        <f t="shared" si="7"/>
        <v>lunedì</v>
      </c>
      <c r="W12" s="77">
        <v>1.2098100000000001</v>
      </c>
      <c r="X12" s="77"/>
      <c r="Y12" s="77"/>
      <c r="Z12" s="77"/>
      <c r="AA12" s="77"/>
      <c r="AB12" s="77">
        <v>1.82</v>
      </c>
      <c r="AC12" s="77">
        <v>-49.29</v>
      </c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87"/>
      <c r="BZ12" s="87"/>
      <c r="CA12" s="87"/>
      <c r="CB12" s="87"/>
      <c r="CC12" s="87"/>
      <c r="CD12" s="81"/>
      <c r="CE12" s="81"/>
      <c r="CF12" s="81"/>
      <c r="CG12" s="81"/>
      <c r="CH12" s="81"/>
      <c r="CI12" s="81"/>
      <c r="CJ12" s="81"/>
      <c r="CK12" s="81"/>
    </row>
    <row r="13" spans="1:89" ht="24.95" customHeight="1" x14ac:dyDescent="0.25">
      <c r="A13" s="84" t="s">
        <v>21</v>
      </c>
      <c r="B13" s="88">
        <v>44970</v>
      </c>
      <c r="C13" s="97">
        <v>0.58365740740740735</v>
      </c>
      <c r="D13" s="77" t="str">
        <f t="shared" si="6"/>
        <v>lunedì</v>
      </c>
      <c r="E13" s="77" t="s">
        <v>600</v>
      </c>
      <c r="F13" s="77">
        <v>1.62</v>
      </c>
      <c r="G13" s="77"/>
      <c r="H13" s="77"/>
      <c r="I13" s="77" t="s">
        <v>532</v>
      </c>
      <c r="J13" s="77" t="s">
        <v>598</v>
      </c>
      <c r="K13" s="77">
        <v>0.69382999999999995</v>
      </c>
      <c r="L13" s="77">
        <v>0.69352999999999998</v>
      </c>
      <c r="M13" s="77">
        <v>0.69472999999999996</v>
      </c>
      <c r="N13" s="77"/>
      <c r="O13" s="77"/>
      <c r="P13" s="77"/>
      <c r="Q13" s="77"/>
      <c r="R13" s="77"/>
      <c r="S13" s="77"/>
      <c r="T13" s="88">
        <v>44970</v>
      </c>
      <c r="U13" s="97">
        <v>0.61319444444444449</v>
      </c>
      <c r="V13" s="77" t="str">
        <f t="shared" si="7"/>
        <v>lunedì</v>
      </c>
      <c r="W13" s="77">
        <v>0.69472999999999996</v>
      </c>
      <c r="X13" s="77"/>
      <c r="Y13" s="77"/>
      <c r="Z13" s="77"/>
      <c r="AA13" s="77"/>
      <c r="AB13" s="77">
        <v>4.54</v>
      </c>
      <c r="AC13" s="77">
        <v>-50.04</v>
      </c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87"/>
      <c r="BZ13" s="87"/>
      <c r="CA13" s="87"/>
      <c r="CB13" s="87"/>
      <c r="CC13" s="87"/>
      <c r="CD13" s="81"/>
      <c r="CE13" s="81"/>
      <c r="CF13" s="81"/>
      <c r="CG13" s="81"/>
      <c r="CH13" s="81"/>
      <c r="CI13" s="81"/>
      <c r="CJ13" s="81"/>
      <c r="CK13" s="81"/>
    </row>
    <row r="14" spans="1:89" ht="24.95" customHeight="1" x14ac:dyDescent="0.25">
      <c r="A14" s="84" t="s">
        <v>22</v>
      </c>
      <c r="B14" s="88">
        <v>44970</v>
      </c>
      <c r="C14" s="97">
        <v>0.6166666666666667</v>
      </c>
      <c r="D14" s="77" t="str">
        <f t="shared" si="6"/>
        <v>lunedì</v>
      </c>
      <c r="E14" s="77" t="s">
        <v>600</v>
      </c>
      <c r="F14" s="77">
        <v>0.98</v>
      </c>
      <c r="G14" s="77"/>
      <c r="H14" s="77"/>
      <c r="I14" s="77" t="s">
        <v>532</v>
      </c>
      <c r="J14" s="77" t="s">
        <v>598</v>
      </c>
      <c r="K14" s="77">
        <v>0.69325999999999999</v>
      </c>
      <c r="L14" s="77">
        <v>0.69276000000000004</v>
      </c>
      <c r="M14" s="77">
        <v>0.69476000000000004</v>
      </c>
      <c r="N14" s="77"/>
      <c r="O14" s="77"/>
      <c r="P14" s="77"/>
      <c r="Q14" s="77"/>
      <c r="R14" s="77"/>
      <c r="S14" s="77"/>
      <c r="T14" s="88">
        <v>44970</v>
      </c>
      <c r="U14" s="97">
        <v>0.66388888888888886</v>
      </c>
      <c r="V14" s="77" t="str">
        <f t="shared" si="7"/>
        <v>lunedì</v>
      </c>
      <c r="W14" s="77">
        <v>0.69476000000000004</v>
      </c>
      <c r="X14" s="77"/>
      <c r="Y14" s="77"/>
      <c r="Z14" s="77"/>
      <c r="AA14" s="77"/>
      <c r="AB14" s="77">
        <v>2.75</v>
      </c>
      <c r="AC14" s="77">
        <v>134.62</v>
      </c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87"/>
      <c r="BZ14" s="87"/>
      <c r="CA14" s="87"/>
      <c r="CB14" s="87"/>
      <c r="CC14" s="87"/>
      <c r="CD14" s="81"/>
      <c r="CE14" s="81"/>
      <c r="CF14" s="81"/>
      <c r="CG14" s="81"/>
      <c r="CH14" s="81"/>
      <c r="CI14" s="81"/>
      <c r="CJ14" s="81"/>
      <c r="CK14" s="81"/>
    </row>
    <row r="15" spans="1:89" ht="24.95" customHeight="1" x14ac:dyDescent="0.25">
      <c r="A15" s="84" t="s">
        <v>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87"/>
      <c r="BZ15" s="87"/>
      <c r="CA15" s="87"/>
      <c r="CB15" s="87"/>
      <c r="CC15" s="87"/>
      <c r="CD15" s="81"/>
      <c r="CE15" s="81"/>
      <c r="CF15" s="81"/>
      <c r="CG15" s="81"/>
      <c r="CH15" s="81"/>
      <c r="CI15" s="81"/>
      <c r="CJ15" s="81"/>
      <c r="CK15" s="81"/>
    </row>
    <row r="16" spans="1:89" ht="24.95" customHeight="1" x14ac:dyDescent="0.25">
      <c r="A16" s="84" t="s">
        <v>24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87"/>
      <c r="BZ16" s="87"/>
      <c r="CA16" s="87"/>
      <c r="CB16" s="87"/>
      <c r="CC16" s="87"/>
      <c r="CD16" s="81"/>
      <c r="CE16" s="81"/>
      <c r="CF16" s="81"/>
      <c r="CG16" s="81"/>
      <c r="CH16" s="81"/>
      <c r="CI16" s="81"/>
      <c r="CJ16" s="81"/>
      <c r="CK16" s="81"/>
    </row>
    <row r="17" spans="1:89" ht="24.95" customHeight="1" x14ac:dyDescent="0.25">
      <c r="A17" s="84" t="s">
        <v>25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87"/>
      <c r="BZ17" s="87"/>
      <c r="CA17" s="87"/>
      <c r="CB17" s="87"/>
      <c r="CC17" s="87"/>
      <c r="CD17" s="81"/>
      <c r="CE17" s="81"/>
      <c r="CF17" s="81"/>
      <c r="CG17" s="81"/>
      <c r="CH17" s="81"/>
      <c r="CI17" s="81"/>
      <c r="CJ17" s="81"/>
      <c r="CK17" s="81"/>
    </row>
    <row r="18" spans="1:89" ht="24.95" customHeight="1" x14ac:dyDescent="0.25">
      <c r="A18" s="84" t="s">
        <v>26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87"/>
      <c r="BZ18" s="87"/>
      <c r="CA18" s="87"/>
      <c r="CB18" s="87"/>
      <c r="CC18" s="87"/>
      <c r="CD18" s="81"/>
      <c r="CE18" s="81"/>
      <c r="CF18" s="81"/>
      <c r="CG18" s="81"/>
      <c r="CH18" s="81"/>
      <c r="CI18" s="81"/>
      <c r="CJ18" s="81"/>
      <c r="CK18" s="81"/>
    </row>
    <row r="19" spans="1:89" ht="24.95" customHeight="1" x14ac:dyDescent="0.25">
      <c r="A19" s="84" t="s">
        <v>27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87"/>
      <c r="BZ19" s="87"/>
      <c r="CA19" s="87"/>
      <c r="CB19" s="87"/>
      <c r="CC19" s="87"/>
      <c r="CD19" s="81"/>
      <c r="CE19" s="81"/>
      <c r="CF19" s="81"/>
      <c r="CG19" s="81"/>
      <c r="CH19" s="81"/>
      <c r="CI19" s="81"/>
      <c r="CJ19" s="81"/>
      <c r="CK19" s="81"/>
    </row>
    <row r="20" spans="1:89" ht="24.95" customHeight="1" x14ac:dyDescent="0.25">
      <c r="A20" s="84" t="s">
        <v>28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87"/>
      <c r="BZ20" s="87"/>
      <c r="CA20" s="87"/>
      <c r="CB20" s="87"/>
      <c r="CC20" s="87"/>
      <c r="CD20" s="81"/>
      <c r="CE20" s="81"/>
      <c r="CF20" s="81"/>
      <c r="CG20" s="81"/>
      <c r="CH20" s="81"/>
      <c r="CI20" s="81"/>
      <c r="CJ20" s="81"/>
      <c r="CK20" s="81"/>
    </row>
    <row r="21" spans="1:89" ht="24.95" customHeight="1" x14ac:dyDescent="0.25">
      <c r="A21" s="84" t="s">
        <v>29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87"/>
      <c r="BZ21" s="87"/>
      <c r="CA21" s="87"/>
      <c r="CB21" s="87"/>
      <c r="CC21" s="87"/>
      <c r="CD21" s="81"/>
      <c r="CE21" s="81"/>
      <c r="CF21" s="81"/>
      <c r="CG21" s="81"/>
      <c r="CH21" s="81"/>
      <c r="CI21" s="81"/>
      <c r="CJ21" s="81"/>
      <c r="CK21" s="81"/>
    </row>
    <row r="22" spans="1:89" ht="24.95" customHeight="1" x14ac:dyDescent="0.25">
      <c r="A22" s="84" t="s">
        <v>30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87"/>
      <c r="BZ22" s="87"/>
      <c r="CA22" s="87"/>
      <c r="CB22" s="87"/>
      <c r="CC22" s="87"/>
      <c r="CD22" s="81"/>
      <c r="CE22" s="81"/>
      <c r="CF22" s="81"/>
      <c r="CG22" s="81"/>
      <c r="CH22" s="81"/>
      <c r="CI22" s="81"/>
      <c r="CJ22" s="81"/>
      <c r="CK22" s="81"/>
    </row>
    <row r="23" spans="1:89" ht="24.95" customHeight="1" x14ac:dyDescent="0.25">
      <c r="A23" s="84" t="s">
        <v>31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87"/>
      <c r="BZ23" s="87"/>
      <c r="CA23" s="87"/>
      <c r="CB23" s="87"/>
      <c r="CC23" s="87"/>
      <c r="CD23" s="81"/>
      <c r="CE23" s="81"/>
      <c r="CF23" s="81"/>
      <c r="CG23" s="81"/>
      <c r="CH23" s="81"/>
      <c r="CI23" s="81"/>
      <c r="CJ23" s="81"/>
      <c r="CK23" s="81"/>
    </row>
    <row r="24" spans="1:89" ht="24.95" customHeight="1" x14ac:dyDescent="0.25">
      <c r="A24" s="84" t="s">
        <v>32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87"/>
      <c r="BZ24" s="87"/>
      <c r="CA24" s="87"/>
      <c r="CB24" s="87"/>
      <c r="CC24" s="87"/>
      <c r="CD24" s="81"/>
      <c r="CE24" s="81"/>
      <c r="CF24" s="81"/>
      <c r="CG24" s="81"/>
      <c r="CH24" s="81"/>
      <c r="CI24" s="81"/>
      <c r="CJ24" s="81"/>
      <c r="CK24" s="81"/>
    </row>
    <row r="25" spans="1:89" ht="24.95" customHeight="1" x14ac:dyDescent="0.25">
      <c r="A25" s="84" t="s">
        <v>33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87"/>
      <c r="BZ25" s="87"/>
      <c r="CA25" s="87"/>
      <c r="CB25" s="87"/>
      <c r="CC25" s="87"/>
      <c r="CD25" s="81"/>
      <c r="CE25" s="81"/>
      <c r="CF25" s="81"/>
      <c r="CG25" s="81"/>
      <c r="CH25" s="81"/>
      <c r="CI25" s="81"/>
      <c r="CJ25" s="81"/>
      <c r="CK25" s="81"/>
    </row>
    <row r="26" spans="1:89" ht="24.95" customHeight="1" x14ac:dyDescent="0.25">
      <c r="A26" s="84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87"/>
      <c r="BZ26" s="87"/>
      <c r="CA26" s="87"/>
      <c r="CB26" s="87"/>
      <c r="CC26" s="87"/>
      <c r="CD26" s="81"/>
      <c r="CE26" s="81"/>
      <c r="CF26" s="81"/>
      <c r="CG26" s="81"/>
      <c r="CH26" s="81"/>
      <c r="CI26" s="81"/>
      <c r="CJ26" s="81"/>
      <c r="CK26" s="81"/>
    </row>
    <row r="27" spans="1:89" ht="24.95" customHeight="1" x14ac:dyDescent="0.25">
      <c r="A27" s="84" t="s">
        <v>35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87"/>
      <c r="BZ27" s="87"/>
      <c r="CA27" s="87"/>
      <c r="CB27" s="87"/>
      <c r="CC27" s="87"/>
      <c r="CD27" s="81"/>
      <c r="CE27" s="81"/>
      <c r="CF27" s="81"/>
      <c r="CG27" s="81"/>
      <c r="CH27" s="81"/>
      <c r="CI27" s="81"/>
      <c r="CJ27" s="81"/>
      <c r="CK27" s="81"/>
    </row>
    <row r="28" spans="1:89" ht="24.95" customHeight="1" x14ac:dyDescent="0.25">
      <c r="A28" s="84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87"/>
      <c r="BZ28" s="87"/>
      <c r="CA28" s="87"/>
      <c r="CB28" s="87"/>
      <c r="CC28" s="87"/>
      <c r="CD28" s="81"/>
      <c r="CE28" s="81"/>
      <c r="CF28" s="81"/>
      <c r="CG28" s="81"/>
      <c r="CH28" s="81"/>
      <c r="CI28" s="81"/>
      <c r="CJ28" s="81"/>
      <c r="CK28" s="81"/>
    </row>
    <row r="29" spans="1:89" ht="24.95" customHeight="1" x14ac:dyDescent="0.25">
      <c r="A29" s="84" t="s">
        <v>37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87"/>
      <c r="BZ29" s="87"/>
      <c r="CA29" s="87"/>
      <c r="CB29" s="87"/>
      <c r="CC29" s="87"/>
      <c r="CD29" s="81"/>
      <c r="CE29" s="81"/>
      <c r="CF29" s="81"/>
      <c r="CG29" s="81"/>
      <c r="CH29" s="81"/>
      <c r="CI29" s="81"/>
      <c r="CJ29" s="81"/>
      <c r="CK29" s="81"/>
    </row>
    <row r="30" spans="1:89" ht="24.95" customHeight="1" x14ac:dyDescent="0.25">
      <c r="A30" s="84" t="s">
        <v>38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87"/>
      <c r="BZ30" s="87"/>
      <c r="CA30" s="87"/>
      <c r="CB30" s="87"/>
      <c r="CC30" s="87"/>
      <c r="CD30" s="81"/>
      <c r="CE30" s="81"/>
      <c r="CF30" s="81"/>
      <c r="CG30" s="81"/>
      <c r="CH30" s="81"/>
      <c r="CI30" s="81"/>
      <c r="CJ30" s="81"/>
      <c r="CK30" s="81"/>
    </row>
    <row r="31" spans="1:89" ht="24.95" customHeight="1" x14ac:dyDescent="0.25">
      <c r="A31" s="84" t="s">
        <v>39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87"/>
      <c r="BZ31" s="87"/>
      <c r="CA31" s="87"/>
      <c r="CB31" s="87"/>
      <c r="CC31" s="87"/>
      <c r="CD31" s="81"/>
      <c r="CE31" s="81"/>
      <c r="CF31" s="81"/>
      <c r="CG31" s="81"/>
      <c r="CH31" s="81"/>
      <c r="CI31" s="81"/>
      <c r="CJ31" s="81"/>
      <c r="CK31" s="81"/>
    </row>
    <row r="32" spans="1:89" ht="24.95" customHeight="1" x14ac:dyDescent="0.25">
      <c r="A32" s="84" t="s">
        <v>40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87"/>
      <c r="BZ32" s="87"/>
      <c r="CA32" s="87"/>
      <c r="CB32" s="87"/>
      <c r="CC32" s="87"/>
      <c r="CD32" s="81"/>
      <c r="CE32" s="81"/>
      <c r="CF32" s="81"/>
      <c r="CG32" s="81"/>
      <c r="CH32" s="81"/>
      <c r="CI32" s="81"/>
      <c r="CJ32" s="81"/>
      <c r="CK32" s="81"/>
    </row>
    <row r="33" spans="1:89" ht="24.95" customHeight="1" x14ac:dyDescent="0.25">
      <c r="A33" s="84" t="s">
        <v>41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87"/>
      <c r="BZ33" s="87"/>
      <c r="CA33" s="87"/>
      <c r="CB33" s="87"/>
      <c r="CC33" s="87"/>
      <c r="CD33" s="81"/>
      <c r="CE33" s="81"/>
      <c r="CF33" s="81"/>
      <c r="CG33" s="81"/>
      <c r="CH33" s="81"/>
      <c r="CI33" s="81"/>
      <c r="CJ33" s="81"/>
      <c r="CK33" s="81"/>
    </row>
    <row r="34" spans="1:89" ht="24.95" customHeight="1" x14ac:dyDescent="0.25">
      <c r="A34" s="84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87"/>
      <c r="BZ34" s="87"/>
      <c r="CA34" s="87"/>
      <c r="CB34" s="87"/>
      <c r="CC34" s="87"/>
      <c r="CD34" s="81"/>
      <c r="CE34" s="81"/>
      <c r="CF34" s="81"/>
      <c r="CG34" s="81"/>
      <c r="CH34" s="81"/>
      <c r="CI34" s="81"/>
      <c r="CJ34" s="81"/>
      <c r="CK34" s="81"/>
    </row>
    <row r="35" spans="1:89" ht="24.95" customHeight="1" x14ac:dyDescent="0.25">
      <c r="A35" s="84" t="s">
        <v>44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87"/>
      <c r="BZ35" s="87"/>
      <c r="CA35" s="87"/>
      <c r="CB35" s="87"/>
      <c r="CC35" s="87"/>
      <c r="CD35" s="81"/>
      <c r="CE35" s="81"/>
      <c r="CF35" s="81"/>
      <c r="CG35" s="81"/>
      <c r="CH35" s="81"/>
      <c r="CI35" s="81"/>
      <c r="CJ35" s="81"/>
      <c r="CK35" s="81"/>
    </row>
    <row r="36" spans="1:89" ht="24.95" customHeight="1" x14ac:dyDescent="0.25">
      <c r="A36" s="84" t="s">
        <v>42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87"/>
      <c r="BZ36" s="87"/>
      <c r="CA36" s="87"/>
      <c r="CB36" s="87"/>
      <c r="CC36" s="87"/>
      <c r="CD36" s="81"/>
      <c r="CE36" s="81"/>
      <c r="CF36" s="81"/>
      <c r="CG36" s="81"/>
      <c r="CH36" s="81"/>
      <c r="CI36" s="81"/>
      <c r="CJ36" s="81"/>
      <c r="CK36" s="81"/>
    </row>
    <row r="37" spans="1:89" ht="24.95" customHeight="1" x14ac:dyDescent="0.25">
      <c r="A37" s="84" t="s">
        <v>45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87"/>
      <c r="BZ37" s="87"/>
      <c r="CA37" s="87"/>
      <c r="CB37" s="87"/>
      <c r="CC37" s="87"/>
      <c r="CD37" s="81"/>
      <c r="CE37" s="81"/>
      <c r="CF37" s="81"/>
      <c r="CG37" s="81"/>
      <c r="CH37" s="81"/>
      <c r="CI37" s="81"/>
      <c r="CJ37" s="81"/>
      <c r="CK37" s="81"/>
    </row>
    <row r="38" spans="1:89" ht="18" customHeight="1" x14ac:dyDescent="0.25">
      <c r="A38" s="84" t="s">
        <v>46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87"/>
      <c r="BZ38" s="87"/>
      <c r="CA38" s="87"/>
      <c r="CB38" s="87"/>
      <c r="CC38" s="87"/>
      <c r="CD38" s="81"/>
      <c r="CE38" s="81"/>
      <c r="CF38" s="81"/>
      <c r="CG38" s="81"/>
      <c r="CH38" s="81"/>
      <c r="CI38" s="81"/>
      <c r="CJ38" s="81"/>
      <c r="CK38" s="81"/>
    </row>
    <row r="39" spans="1:89" ht="18" customHeight="1" x14ac:dyDescent="0.25">
      <c r="A39" s="84" t="s">
        <v>47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87"/>
      <c r="BZ39" s="87"/>
      <c r="CA39" s="87"/>
      <c r="CB39" s="87"/>
      <c r="CC39" s="87"/>
      <c r="CD39" s="81"/>
      <c r="CE39" s="81"/>
      <c r="CF39" s="81"/>
      <c r="CG39" s="81"/>
      <c r="CH39" s="81"/>
      <c r="CI39" s="81"/>
      <c r="CJ39" s="81"/>
      <c r="CK39" s="81"/>
    </row>
    <row r="40" spans="1:89" ht="18" customHeight="1" x14ac:dyDescent="0.25">
      <c r="A40" s="84" t="s">
        <v>48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87"/>
      <c r="BZ40" s="87"/>
      <c r="CA40" s="87"/>
      <c r="CB40" s="87"/>
      <c r="CC40" s="87"/>
      <c r="CD40" s="81"/>
      <c r="CE40" s="81"/>
      <c r="CF40" s="81"/>
      <c r="CG40" s="81"/>
      <c r="CH40" s="81"/>
      <c r="CI40" s="81"/>
      <c r="CJ40" s="81"/>
      <c r="CK40" s="81"/>
    </row>
    <row r="41" spans="1:89" ht="18" customHeight="1" x14ac:dyDescent="0.25">
      <c r="A41" s="84" t="s">
        <v>49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87"/>
      <c r="BZ41" s="87"/>
      <c r="CA41" s="87"/>
      <c r="CB41" s="87"/>
      <c r="CC41" s="87"/>
      <c r="CD41" s="81"/>
      <c r="CE41" s="81"/>
      <c r="CF41" s="81"/>
      <c r="CG41" s="81"/>
      <c r="CH41" s="81"/>
      <c r="CI41" s="81"/>
      <c r="CJ41" s="81"/>
      <c r="CK41" s="81"/>
    </row>
    <row r="42" spans="1:89" ht="18" customHeight="1" x14ac:dyDescent="0.25">
      <c r="A42" s="84" t="s">
        <v>50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87"/>
      <c r="BZ42" s="87"/>
      <c r="CA42" s="87"/>
      <c r="CB42" s="87"/>
      <c r="CC42" s="87"/>
      <c r="CD42" s="81"/>
      <c r="CE42" s="81"/>
      <c r="CF42" s="81"/>
      <c r="CG42" s="81"/>
      <c r="CH42" s="81"/>
      <c r="CI42" s="81"/>
      <c r="CJ42" s="81"/>
      <c r="CK42" s="81"/>
    </row>
    <row r="43" spans="1:89" ht="18" customHeight="1" x14ac:dyDescent="0.25">
      <c r="A43" s="84" t="s">
        <v>51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87"/>
      <c r="BZ43" s="87"/>
      <c r="CA43" s="87"/>
      <c r="CB43" s="87"/>
      <c r="CC43" s="87"/>
      <c r="CD43" s="81"/>
      <c r="CE43" s="81"/>
      <c r="CF43" s="81"/>
      <c r="CG43" s="81"/>
      <c r="CH43" s="81"/>
      <c r="CI43" s="81"/>
      <c r="CJ43" s="81"/>
      <c r="CK43" s="81"/>
    </row>
    <row r="44" spans="1:89" ht="18" customHeight="1" x14ac:dyDescent="0.25">
      <c r="A44" s="84" t="s">
        <v>52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87"/>
      <c r="BZ44" s="87"/>
      <c r="CA44" s="87"/>
      <c r="CB44" s="87"/>
      <c r="CC44" s="87"/>
      <c r="CD44" s="81"/>
      <c r="CE44" s="81"/>
      <c r="CF44" s="81"/>
      <c r="CG44" s="81"/>
      <c r="CH44" s="81"/>
      <c r="CI44" s="81"/>
      <c r="CJ44" s="81"/>
      <c r="CK44" s="81"/>
    </row>
    <row r="45" spans="1:89" ht="18" customHeight="1" x14ac:dyDescent="0.25">
      <c r="A45" s="84" t="s">
        <v>53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87"/>
      <c r="BZ45" s="87"/>
      <c r="CA45" s="87"/>
      <c r="CB45" s="87"/>
      <c r="CC45" s="87"/>
      <c r="CD45" s="81"/>
      <c r="CE45" s="81"/>
      <c r="CF45" s="81"/>
      <c r="CG45" s="81"/>
      <c r="CH45" s="81"/>
      <c r="CI45" s="81"/>
      <c r="CJ45" s="81"/>
      <c r="CK45" s="81"/>
    </row>
    <row r="46" spans="1:89" ht="18" customHeight="1" x14ac:dyDescent="0.25">
      <c r="A46" s="84" t="s">
        <v>54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87"/>
      <c r="BZ46" s="87"/>
      <c r="CA46" s="87"/>
      <c r="CB46" s="87"/>
      <c r="CC46" s="87"/>
      <c r="CD46" s="81"/>
      <c r="CE46" s="81"/>
      <c r="CF46" s="81"/>
      <c r="CG46" s="81"/>
      <c r="CH46" s="81"/>
      <c r="CI46" s="81"/>
      <c r="CJ46" s="81"/>
      <c r="CK46" s="81"/>
    </row>
    <row r="47" spans="1:89" ht="18" customHeight="1" x14ac:dyDescent="0.25">
      <c r="A47" s="84" t="s">
        <v>55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87"/>
      <c r="BZ47" s="87"/>
      <c r="CA47" s="87"/>
      <c r="CB47" s="87"/>
      <c r="CC47" s="87"/>
      <c r="CD47" s="81"/>
      <c r="CE47" s="81"/>
      <c r="CF47" s="81"/>
      <c r="CG47" s="81"/>
      <c r="CH47" s="81"/>
      <c r="CI47" s="81"/>
      <c r="CJ47" s="81"/>
      <c r="CK47" s="81"/>
    </row>
    <row r="48" spans="1:89" ht="18" customHeight="1" x14ac:dyDescent="0.25">
      <c r="A48" s="84" t="s">
        <v>56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87"/>
      <c r="BZ48" s="87"/>
      <c r="CA48" s="87"/>
      <c r="CB48" s="87"/>
      <c r="CC48" s="87"/>
      <c r="CD48" s="81"/>
      <c r="CE48" s="81"/>
      <c r="CF48" s="81"/>
      <c r="CG48" s="81"/>
      <c r="CH48" s="81"/>
      <c r="CI48" s="81"/>
      <c r="CJ48" s="81"/>
      <c r="CK48" s="81"/>
    </row>
    <row r="49" spans="1:89" ht="18" customHeight="1" x14ac:dyDescent="0.25">
      <c r="A49" s="84" t="s">
        <v>57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87"/>
      <c r="BZ49" s="87"/>
      <c r="CA49" s="87"/>
      <c r="CB49" s="87"/>
      <c r="CC49" s="87"/>
      <c r="CD49" s="81"/>
      <c r="CE49" s="81"/>
      <c r="CF49" s="81"/>
      <c r="CG49" s="81"/>
      <c r="CH49" s="81"/>
      <c r="CI49" s="81"/>
      <c r="CJ49" s="81"/>
      <c r="CK49" s="81"/>
    </row>
    <row r="50" spans="1:89" ht="18" customHeight="1" x14ac:dyDescent="0.25">
      <c r="A50" s="84" t="s">
        <v>58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87"/>
      <c r="BZ50" s="87"/>
      <c r="CA50" s="87"/>
      <c r="CB50" s="87"/>
      <c r="CC50" s="87"/>
      <c r="CD50" s="81"/>
      <c r="CE50" s="81"/>
      <c r="CF50" s="81"/>
      <c r="CG50" s="81"/>
      <c r="CH50" s="81"/>
      <c r="CI50" s="81"/>
      <c r="CJ50" s="81"/>
      <c r="CK50" s="81"/>
    </row>
    <row r="51" spans="1:89" ht="18" customHeight="1" x14ac:dyDescent="0.25">
      <c r="A51" s="84" t="s">
        <v>59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87"/>
      <c r="BZ51" s="87"/>
      <c r="CA51" s="87"/>
      <c r="CB51" s="87"/>
      <c r="CC51" s="87"/>
      <c r="CD51" s="81"/>
      <c r="CE51" s="81"/>
      <c r="CF51" s="81"/>
      <c r="CG51" s="81"/>
      <c r="CH51" s="81"/>
      <c r="CI51" s="81"/>
      <c r="CJ51" s="81"/>
      <c r="CK51" s="81"/>
    </row>
    <row r="52" spans="1:89" ht="18" customHeight="1" x14ac:dyDescent="0.25">
      <c r="A52" s="84" t="s">
        <v>60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87"/>
      <c r="BZ52" s="87"/>
      <c r="CA52" s="87"/>
      <c r="CB52" s="87"/>
      <c r="CC52" s="87"/>
      <c r="CD52" s="81"/>
      <c r="CE52" s="81"/>
      <c r="CF52" s="81"/>
      <c r="CG52" s="81"/>
      <c r="CH52" s="81"/>
      <c r="CI52" s="81"/>
      <c r="CJ52" s="81"/>
      <c r="CK52" s="81"/>
    </row>
    <row r="53" spans="1:89" ht="18" customHeight="1" x14ac:dyDescent="0.25">
      <c r="A53" s="84" t="s">
        <v>61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87"/>
      <c r="BZ53" s="87"/>
      <c r="CA53" s="87"/>
      <c r="CB53" s="87"/>
      <c r="CC53" s="87"/>
      <c r="CD53" s="81"/>
      <c r="CE53" s="81"/>
      <c r="CF53" s="81"/>
      <c r="CG53" s="81"/>
      <c r="CH53" s="81"/>
      <c r="CI53" s="81"/>
      <c r="CJ53" s="81"/>
      <c r="CK53" s="81"/>
    </row>
    <row r="54" spans="1:89" ht="18" customHeight="1" x14ac:dyDescent="0.25">
      <c r="A54" s="84" t="s">
        <v>62</v>
      </c>
      <c r="B54" s="91"/>
      <c r="C54" s="92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87"/>
      <c r="BZ54" s="87"/>
      <c r="CA54" s="87"/>
      <c r="CB54" s="87"/>
      <c r="CC54" s="87"/>
      <c r="CD54" s="81"/>
      <c r="CE54" s="81"/>
      <c r="CF54" s="81"/>
      <c r="CG54" s="81"/>
      <c r="CH54" s="81"/>
      <c r="CI54" s="81"/>
      <c r="CJ54" s="81"/>
      <c r="CK54" s="81"/>
    </row>
    <row r="55" spans="1:89" ht="18" customHeight="1" x14ac:dyDescent="0.25">
      <c r="A55" s="84" t="s">
        <v>63</v>
      </c>
      <c r="B55" s="91"/>
      <c r="C55" s="9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87"/>
      <c r="BZ55" s="87"/>
      <c r="CA55" s="87"/>
      <c r="CB55" s="87"/>
      <c r="CC55" s="87"/>
      <c r="CD55" s="81"/>
      <c r="CE55" s="81"/>
      <c r="CF55" s="81"/>
      <c r="CG55" s="81"/>
      <c r="CH55" s="81"/>
      <c r="CI55" s="81"/>
      <c r="CJ55" s="81"/>
      <c r="CK55" s="81"/>
    </row>
    <row r="56" spans="1:89" ht="18" customHeight="1" x14ac:dyDescent="0.25">
      <c r="A56" s="84" t="s">
        <v>64</v>
      </c>
      <c r="B56" s="91"/>
      <c r="C56" s="92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87"/>
      <c r="BZ56" s="87"/>
      <c r="CA56" s="87"/>
      <c r="CB56" s="87"/>
      <c r="CC56" s="87"/>
      <c r="CD56" s="81"/>
      <c r="CE56" s="81"/>
      <c r="CF56" s="81"/>
      <c r="CG56" s="81"/>
      <c r="CH56" s="81"/>
      <c r="CI56" s="81"/>
      <c r="CJ56" s="81"/>
      <c r="CK56" s="81"/>
    </row>
    <row r="57" spans="1:89" ht="18" customHeight="1" x14ac:dyDescent="0.25">
      <c r="A57" s="84" t="s">
        <v>65</v>
      </c>
      <c r="B57" s="91"/>
      <c r="C57" s="92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87"/>
      <c r="BZ57" s="87"/>
      <c r="CA57" s="87"/>
      <c r="CB57" s="87"/>
      <c r="CC57" s="87"/>
      <c r="CD57" s="81"/>
      <c r="CE57" s="81"/>
      <c r="CF57" s="81"/>
      <c r="CG57" s="81"/>
      <c r="CH57" s="81"/>
      <c r="CI57" s="81"/>
      <c r="CJ57" s="81"/>
      <c r="CK57" s="81"/>
    </row>
    <row r="58" spans="1:89" ht="18" customHeight="1" x14ac:dyDescent="0.25">
      <c r="A58" s="84" t="s">
        <v>66</v>
      </c>
      <c r="B58" s="91"/>
      <c r="C58" s="92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87"/>
      <c r="BZ58" s="87"/>
      <c r="CA58" s="87"/>
      <c r="CB58" s="87"/>
      <c r="CC58" s="87"/>
      <c r="CD58" s="81"/>
      <c r="CE58" s="81"/>
      <c r="CF58" s="81"/>
      <c r="CG58" s="81"/>
      <c r="CH58" s="81"/>
      <c r="CI58" s="81"/>
      <c r="CJ58" s="81"/>
      <c r="CK58" s="81"/>
    </row>
    <row r="59" spans="1:89" ht="18" customHeight="1" x14ac:dyDescent="0.25">
      <c r="A59" s="84" t="s">
        <v>67</v>
      </c>
      <c r="B59" s="91"/>
      <c r="C59" s="92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87"/>
      <c r="BZ59" s="87"/>
      <c r="CA59" s="87"/>
      <c r="CB59" s="87"/>
      <c r="CC59" s="87"/>
      <c r="CD59" s="81"/>
      <c r="CE59" s="81"/>
      <c r="CF59" s="81"/>
      <c r="CG59" s="81"/>
      <c r="CH59" s="81"/>
      <c r="CI59" s="81"/>
      <c r="CJ59" s="81"/>
      <c r="CK59" s="81"/>
    </row>
    <row r="60" spans="1:89" ht="18" customHeight="1" x14ac:dyDescent="0.25">
      <c r="A60" s="84" t="s">
        <v>68</v>
      </c>
      <c r="B60" s="91"/>
      <c r="C60" s="92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87"/>
      <c r="BZ60" s="87"/>
      <c r="CA60" s="87"/>
      <c r="CB60" s="87"/>
      <c r="CC60" s="87"/>
      <c r="CD60" s="81"/>
      <c r="CE60" s="81"/>
      <c r="CF60" s="81"/>
      <c r="CG60" s="81"/>
      <c r="CH60" s="81"/>
      <c r="CI60" s="81"/>
      <c r="CJ60" s="81"/>
      <c r="CK60" s="81"/>
    </row>
    <row r="61" spans="1:89" ht="18" customHeight="1" x14ac:dyDescent="0.25">
      <c r="A61" s="84" t="s">
        <v>69</v>
      </c>
      <c r="B61" s="91"/>
      <c r="C61" s="92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87"/>
      <c r="BZ61" s="87"/>
      <c r="CA61" s="87"/>
      <c r="CB61" s="87"/>
      <c r="CC61" s="87"/>
      <c r="CD61" s="81"/>
      <c r="CE61" s="81"/>
      <c r="CF61" s="81"/>
      <c r="CG61" s="81"/>
      <c r="CH61" s="81"/>
      <c r="CI61" s="81"/>
      <c r="CJ61" s="81"/>
      <c r="CK61" s="81"/>
    </row>
    <row r="62" spans="1:89" ht="18" customHeight="1" x14ac:dyDescent="0.25">
      <c r="A62" s="84" t="s">
        <v>70</v>
      </c>
      <c r="B62" s="91"/>
      <c r="C62" s="92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87"/>
      <c r="BZ62" s="87"/>
      <c r="CA62" s="87"/>
      <c r="CB62" s="87"/>
      <c r="CC62" s="87"/>
      <c r="CD62" s="81"/>
      <c r="CE62" s="81"/>
      <c r="CF62" s="81"/>
      <c r="CG62" s="81"/>
      <c r="CH62" s="81"/>
      <c r="CI62" s="81"/>
      <c r="CJ62" s="81"/>
      <c r="CK62" s="81"/>
    </row>
    <row r="63" spans="1:89" ht="18" customHeight="1" x14ac:dyDescent="0.25">
      <c r="A63" s="84" t="s">
        <v>71</v>
      </c>
      <c r="B63" s="91"/>
      <c r="C63" s="92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87"/>
      <c r="BZ63" s="87"/>
      <c r="CA63" s="87"/>
      <c r="CB63" s="87"/>
      <c r="CC63" s="87"/>
      <c r="CD63" s="81"/>
      <c r="CE63" s="81"/>
      <c r="CF63" s="81"/>
      <c r="CG63" s="81"/>
      <c r="CH63" s="81"/>
      <c r="CI63" s="81"/>
      <c r="CJ63" s="81"/>
      <c r="CK63" s="81"/>
    </row>
    <row r="64" spans="1:89" ht="18" customHeight="1" x14ac:dyDescent="0.25">
      <c r="A64" s="84" t="s">
        <v>72</v>
      </c>
      <c r="B64" s="91"/>
      <c r="C64" s="92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87"/>
      <c r="BZ64" s="87"/>
      <c r="CA64" s="87"/>
      <c r="CB64" s="87"/>
      <c r="CC64" s="87"/>
      <c r="CD64" s="81"/>
      <c r="CE64" s="81"/>
      <c r="CF64" s="81"/>
      <c r="CG64" s="81"/>
      <c r="CH64" s="81"/>
      <c r="CI64" s="81"/>
      <c r="CJ64" s="81"/>
      <c r="CK64" s="81"/>
    </row>
    <row r="65" spans="1:89" ht="18" customHeight="1" x14ac:dyDescent="0.25">
      <c r="A65" s="84" t="s">
        <v>73</v>
      </c>
      <c r="B65" s="91"/>
      <c r="C65" s="92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87"/>
      <c r="BZ65" s="87"/>
      <c r="CA65" s="87"/>
      <c r="CB65" s="87"/>
      <c r="CC65" s="87"/>
      <c r="CD65" s="81"/>
      <c r="CE65" s="81"/>
      <c r="CF65" s="81"/>
      <c r="CG65" s="81"/>
      <c r="CH65" s="81"/>
      <c r="CI65" s="81"/>
      <c r="CJ65" s="81"/>
      <c r="CK65" s="81"/>
    </row>
    <row r="66" spans="1:89" ht="18" customHeight="1" x14ac:dyDescent="0.25">
      <c r="A66" s="84" t="s">
        <v>74</v>
      </c>
      <c r="B66" s="91"/>
      <c r="C66" s="92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87"/>
      <c r="BZ66" s="87"/>
      <c r="CA66" s="87"/>
      <c r="CB66" s="87"/>
      <c r="CC66" s="87"/>
      <c r="CD66" s="81"/>
      <c r="CE66" s="81"/>
      <c r="CF66" s="81"/>
      <c r="CG66" s="81"/>
      <c r="CH66" s="81"/>
      <c r="CI66" s="81"/>
      <c r="CJ66" s="81"/>
      <c r="CK66" s="81"/>
    </row>
    <row r="67" spans="1:89" ht="18" customHeight="1" x14ac:dyDescent="0.25">
      <c r="A67" s="84" t="s">
        <v>76</v>
      </c>
      <c r="B67" s="91"/>
      <c r="C67" s="92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87"/>
      <c r="BZ67" s="87"/>
      <c r="CA67" s="87"/>
      <c r="CB67" s="87"/>
      <c r="CC67" s="87"/>
      <c r="CD67" s="81"/>
      <c r="CE67" s="81"/>
      <c r="CF67" s="81"/>
      <c r="CG67" s="81"/>
      <c r="CH67" s="81"/>
      <c r="CI67" s="81"/>
      <c r="CJ67" s="81"/>
      <c r="CK67" s="81"/>
    </row>
    <row r="68" spans="1:89" ht="18" customHeight="1" x14ac:dyDescent="0.25">
      <c r="A68" s="84" t="s">
        <v>75</v>
      </c>
      <c r="B68" s="91"/>
      <c r="C68" s="92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87"/>
      <c r="BZ68" s="87"/>
      <c r="CA68" s="87"/>
      <c r="CB68" s="87"/>
      <c r="CC68" s="87"/>
      <c r="CD68" s="81"/>
      <c r="CE68" s="81"/>
      <c r="CF68" s="81"/>
      <c r="CG68" s="81"/>
      <c r="CH68" s="81"/>
      <c r="CI68" s="81"/>
      <c r="CJ68" s="81"/>
      <c r="CK68" s="81"/>
    </row>
    <row r="69" spans="1:89" ht="18" customHeight="1" x14ac:dyDescent="0.25">
      <c r="A69" s="84" t="s">
        <v>77</v>
      </c>
      <c r="B69" s="91"/>
      <c r="C69" s="92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87"/>
      <c r="BZ69" s="87"/>
      <c r="CA69" s="87"/>
      <c r="CB69" s="87"/>
      <c r="CC69" s="87"/>
      <c r="CD69" s="81"/>
      <c r="CE69" s="81"/>
      <c r="CF69" s="81"/>
      <c r="CG69" s="81"/>
      <c r="CH69" s="81"/>
      <c r="CI69" s="81"/>
      <c r="CJ69" s="81"/>
      <c r="CK69" s="81"/>
    </row>
    <row r="70" spans="1:89" ht="18" customHeight="1" x14ac:dyDescent="0.25">
      <c r="A70" s="84" t="s">
        <v>80</v>
      </c>
      <c r="B70" s="91"/>
      <c r="C70" s="92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87"/>
      <c r="BZ70" s="87"/>
      <c r="CA70" s="87"/>
      <c r="CB70" s="87"/>
      <c r="CC70" s="87"/>
      <c r="CD70" s="81"/>
      <c r="CE70" s="81"/>
      <c r="CF70" s="81"/>
      <c r="CG70" s="81"/>
      <c r="CH70" s="81"/>
      <c r="CI70" s="81"/>
      <c r="CJ70" s="81"/>
      <c r="CK70" s="81"/>
    </row>
    <row r="71" spans="1:89" ht="18" customHeight="1" x14ac:dyDescent="0.25">
      <c r="A71" s="84" t="s">
        <v>78</v>
      </c>
      <c r="B71" s="91"/>
      <c r="C71" s="92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87"/>
      <c r="BZ71" s="87"/>
      <c r="CA71" s="87"/>
      <c r="CB71" s="87"/>
      <c r="CC71" s="87"/>
      <c r="CD71" s="81"/>
      <c r="CE71" s="81"/>
      <c r="CF71" s="81"/>
      <c r="CG71" s="81"/>
      <c r="CH71" s="81"/>
      <c r="CI71" s="81"/>
      <c r="CJ71" s="81"/>
      <c r="CK71" s="81"/>
    </row>
    <row r="72" spans="1:89" ht="18" customHeight="1" x14ac:dyDescent="0.25">
      <c r="A72" s="84" t="s">
        <v>79</v>
      </c>
      <c r="B72" s="91"/>
      <c r="C72" s="92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87"/>
      <c r="BZ72" s="87"/>
      <c r="CA72" s="87"/>
      <c r="CB72" s="87"/>
      <c r="CC72" s="87"/>
      <c r="CD72" s="81"/>
      <c r="CE72" s="81"/>
      <c r="CF72" s="81"/>
      <c r="CG72" s="81"/>
      <c r="CH72" s="81"/>
      <c r="CI72" s="81"/>
      <c r="CJ72" s="81"/>
      <c r="CK72" s="81"/>
    </row>
    <row r="73" spans="1:89" ht="18" customHeight="1" x14ac:dyDescent="0.25">
      <c r="A73" s="84" t="s">
        <v>81</v>
      </c>
      <c r="B73" s="91"/>
      <c r="C73" s="92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87"/>
      <c r="BZ73" s="87"/>
      <c r="CA73" s="87"/>
      <c r="CB73" s="87"/>
      <c r="CC73" s="87"/>
      <c r="CD73" s="81"/>
      <c r="CE73" s="81"/>
      <c r="CF73" s="81"/>
      <c r="CG73" s="81"/>
      <c r="CH73" s="81"/>
      <c r="CI73" s="81"/>
      <c r="CJ73" s="81"/>
      <c r="CK73" s="81"/>
    </row>
    <row r="74" spans="1:89" ht="18" customHeight="1" x14ac:dyDescent="0.25">
      <c r="A74" s="84" t="s">
        <v>82</v>
      </c>
      <c r="B74" s="91"/>
      <c r="C74" s="92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87"/>
      <c r="BZ74" s="87"/>
      <c r="CA74" s="87"/>
      <c r="CB74" s="87"/>
      <c r="CC74" s="87"/>
      <c r="CD74" s="81"/>
      <c r="CE74" s="81"/>
      <c r="CF74" s="81"/>
      <c r="CG74" s="81"/>
      <c r="CH74" s="81"/>
      <c r="CI74" s="81"/>
      <c r="CJ74" s="81"/>
      <c r="CK74" s="81"/>
    </row>
    <row r="75" spans="1:89" ht="18" customHeight="1" x14ac:dyDescent="0.25">
      <c r="A75" s="84" t="s">
        <v>85</v>
      </c>
      <c r="B75" s="91"/>
      <c r="C75" s="92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87"/>
      <c r="BZ75" s="87"/>
      <c r="CA75" s="87"/>
      <c r="CB75" s="87"/>
      <c r="CC75" s="87"/>
      <c r="CD75" s="81"/>
      <c r="CE75" s="81"/>
      <c r="CF75" s="81"/>
      <c r="CG75" s="81"/>
      <c r="CH75" s="81"/>
      <c r="CI75" s="81"/>
      <c r="CJ75" s="81"/>
      <c r="CK75" s="81"/>
    </row>
    <row r="76" spans="1:89" ht="18" customHeight="1" x14ac:dyDescent="0.25">
      <c r="A76" s="84" t="s">
        <v>87</v>
      </c>
      <c r="B76" s="91"/>
      <c r="C76" s="92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87"/>
      <c r="BZ76" s="87"/>
      <c r="CA76" s="87"/>
      <c r="CB76" s="87"/>
      <c r="CC76" s="87"/>
      <c r="CD76" s="81"/>
      <c r="CE76" s="81"/>
      <c r="CF76" s="81"/>
      <c r="CG76" s="81"/>
      <c r="CH76" s="81"/>
      <c r="CI76" s="81"/>
      <c r="CJ76" s="81"/>
      <c r="CK76" s="81"/>
    </row>
    <row r="77" spans="1:89" ht="18" customHeight="1" x14ac:dyDescent="0.25">
      <c r="A77" s="84" t="s">
        <v>83</v>
      </c>
      <c r="B77" s="91"/>
      <c r="C77" s="92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87"/>
      <c r="BZ77" s="87"/>
      <c r="CA77" s="87"/>
      <c r="CB77" s="87"/>
      <c r="CC77" s="87"/>
      <c r="CD77" s="81"/>
      <c r="CE77" s="81"/>
      <c r="CF77" s="81"/>
      <c r="CG77" s="81"/>
      <c r="CH77" s="81"/>
      <c r="CI77" s="81"/>
      <c r="CJ77" s="81"/>
      <c r="CK77" s="81"/>
    </row>
    <row r="78" spans="1:89" ht="18" customHeight="1" x14ac:dyDescent="0.25">
      <c r="A78" s="84" t="s">
        <v>84</v>
      </c>
      <c r="B78" s="91"/>
      <c r="C78" s="92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87"/>
      <c r="BZ78" s="87"/>
      <c r="CA78" s="87"/>
      <c r="CB78" s="87"/>
      <c r="CC78" s="87"/>
      <c r="CD78" s="81"/>
      <c r="CE78" s="81"/>
      <c r="CF78" s="81"/>
      <c r="CG78" s="81"/>
      <c r="CH78" s="81"/>
      <c r="CI78" s="81"/>
      <c r="CJ78" s="81"/>
      <c r="CK78" s="81"/>
    </row>
    <row r="79" spans="1:89" ht="18" customHeight="1" x14ac:dyDescent="0.25">
      <c r="A79" s="84" t="s">
        <v>86</v>
      </c>
      <c r="B79" s="91"/>
      <c r="C79" s="92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87"/>
      <c r="BZ79" s="87"/>
      <c r="CA79" s="87"/>
      <c r="CB79" s="87"/>
      <c r="CC79" s="87"/>
      <c r="CD79" s="81"/>
      <c r="CE79" s="81"/>
      <c r="CF79" s="81"/>
      <c r="CG79" s="81"/>
      <c r="CH79" s="81"/>
      <c r="CI79" s="81"/>
      <c r="CJ79" s="81"/>
      <c r="CK79" s="81"/>
    </row>
    <row r="80" spans="1:89" ht="18" customHeight="1" x14ac:dyDescent="0.25">
      <c r="A80" s="84" t="s">
        <v>93</v>
      </c>
      <c r="B80" s="91"/>
      <c r="C80" s="92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87"/>
      <c r="BZ80" s="87"/>
      <c r="CA80" s="87"/>
      <c r="CB80" s="87"/>
      <c r="CC80" s="87"/>
      <c r="CD80" s="81"/>
      <c r="CE80" s="81"/>
      <c r="CF80" s="81"/>
      <c r="CG80" s="81"/>
      <c r="CH80" s="81"/>
      <c r="CI80" s="81"/>
      <c r="CJ80" s="81"/>
      <c r="CK80" s="81"/>
    </row>
    <row r="81" spans="1:89" ht="18" customHeight="1" x14ac:dyDescent="0.25">
      <c r="A81" s="84" t="s">
        <v>88</v>
      </c>
      <c r="B81" s="91"/>
      <c r="C81" s="92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87"/>
      <c r="BZ81" s="87"/>
      <c r="CA81" s="87"/>
      <c r="CB81" s="87"/>
      <c r="CC81" s="87"/>
      <c r="CD81" s="81"/>
      <c r="CE81" s="81"/>
      <c r="CF81" s="81"/>
      <c r="CG81" s="81"/>
      <c r="CH81" s="81"/>
      <c r="CI81" s="81"/>
      <c r="CJ81" s="81"/>
      <c r="CK81" s="81"/>
    </row>
    <row r="82" spans="1:89" ht="18" customHeight="1" x14ac:dyDescent="0.25">
      <c r="A82" s="84" t="s">
        <v>89</v>
      </c>
      <c r="B82" s="91"/>
      <c r="C82" s="92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87"/>
      <c r="BZ82" s="87"/>
      <c r="CA82" s="87"/>
      <c r="CB82" s="87"/>
      <c r="CC82" s="87"/>
      <c r="CD82" s="81"/>
      <c r="CE82" s="81"/>
      <c r="CF82" s="81"/>
      <c r="CG82" s="81"/>
      <c r="CH82" s="81"/>
      <c r="CI82" s="81"/>
      <c r="CJ82" s="81"/>
      <c r="CK82" s="81"/>
    </row>
    <row r="83" spans="1:89" ht="18" customHeight="1" x14ac:dyDescent="0.25">
      <c r="A83" s="84" t="s">
        <v>98</v>
      </c>
      <c r="B83" s="91"/>
      <c r="C83" s="92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87"/>
      <c r="BZ83" s="87"/>
      <c r="CA83" s="87"/>
      <c r="CB83" s="87"/>
      <c r="CC83" s="87"/>
      <c r="CD83" s="81"/>
      <c r="CE83" s="81"/>
      <c r="CF83" s="81"/>
      <c r="CG83" s="81"/>
      <c r="CH83" s="81"/>
      <c r="CI83" s="81"/>
      <c r="CJ83" s="81"/>
      <c r="CK83" s="81"/>
    </row>
    <row r="84" spans="1:89" ht="18" customHeight="1" x14ac:dyDescent="0.25">
      <c r="A84" s="84" t="s">
        <v>90</v>
      </c>
      <c r="B84" s="91"/>
      <c r="C84" s="92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87"/>
      <c r="BZ84" s="87"/>
      <c r="CA84" s="87"/>
      <c r="CB84" s="87"/>
      <c r="CC84" s="87"/>
      <c r="CD84" s="81"/>
      <c r="CE84" s="81"/>
      <c r="CF84" s="81"/>
      <c r="CG84" s="81"/>
      <c r="CH84" s="81"/>
      <c r="CI84" s="81"/>
      <c r="CJ84" s="81"/>
      <c r="CK84" s="81"/>
    </row>
    <row r="85" spans="1:89" ht="18" customHeight="1" x14ac:dyDescent="0.25">
      <c r="A85" s="84" t="s">
        <v>91</v>
      </c>
      <c r="B85" s="91"/>
      <c r="C85" s="92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87"/>
      <c r="BZ85" s="87"/>
      <c r="CA85" s="87"/>
      <c r="CB85" s="87"/>
      <c r="CC85" s="87"/>
      <c r="CD85" s="81"/>
      <c r="CE85" s="81"/>
      <c r="CF85" s="81"/>
      <c r="CG85" s="81"/>
      <c r="CH85" s="81"/>
      <c r="CI85" s="81"/>
      <c r="CJ85" s="81"/>
      <c r="CK85" s="81"/>
    </row>
    <row r="86" spans="1:89" ht="18" customHeight="1" x14ac:dyDescent="0.25">
      <c r="A86" s="84" t="s">
        <v>101</v>
      </c>
      <c r="B86" s="91"/>
      <c r="C86" s="92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87"/>
      <c r="BZ86" s="87"/>
      <c r="CA86" s="87"/>
      <c r="CB86" s="87"/>
      <c r="CC86" s="87"/>
      <c r="CD86" s="81"/>
      <c r="CE86" s="81"/>
      <c r="CF86" s="81"/>
      <c r="CG86" s="81"/>
      <c r="CH86" s="81"/>
      <c r="CI86" s="81"/>
      <c r="CJ86" s="81"/>
      <c r="CK86" s="81"/>
    </row>
    <row r="87" spans="1:89" ht="18" customHeight="1" x14ac:dyDescent="0.25">
      <c r="A87" s="84" t="s">
        <v>92</v>
      </c>
      <c r="B87" s="91"/>
      <c r="C87" s="92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87"/>
      <c r="BZ87" s="87"/>
      <c r="CA87" s="87"/>
      <c r="CB87" s="87"/>
      <c r="CC87" s="87"/>
      <c r="CD87" s="81"/>
      <c r="CE87" s="81"/>
      <c r="CF87" s="81"/>
      <c r="CG87" s="81"/>
      <c r="CH87" s="81"/>
      <c r="CI87" s="81"/>
      <c r="CJ87" s="81"/>
      <c r="CK87" s="81"/>
    </row>
    <row r="88" spans="1:89" ht="18" customHeight="1" x14ac:dyDescent="0.25">
      <c r="A88" s="84" t="s">
        <v>94</v>
      </c>
      <c r="B88" s="91"/>
      <c r="C88" s="92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87"/>
      <c r="BZ88" s="87"/>
      <c r="CA88" s="87"/>
      <c r="CB88" s="87"/>
      <c r="CC88" s="87"/>
      <c r="CD88" s="81"/>
      <c r="CE88" s="81"/>
      <c r="CF88" s="81"/>
      <c r="CG88" s="81"/>
      <c r="CH88" s="81"/>
      <c r="CI88" s="81"/>
      <c r="CJ88" s="81"/>
      <c r="CK88" s="81"/>
    </row>
    <row r="89" spans="1:89" ht="18" customHeight="1" x14ac:dyDescent="0.25">
      <c r="A89" s="84" t="s">
        <v>103</v>
      </c>
      <c r="B89" s="91"/>
      <c r="C89" s="92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87"/>
      <c r="BZ89" s="87"/>
      <c r="CA89" s="87"/>
      <c r="CB89" s="87"/>
      <c r="CC89" s="87"/>
      <c r="CD89" s="81"/>
      <c r="CE89" s="81"/>
      <c r="CF89" s="81"/>
      <c r="CG89" s="81"/>
      <c r="CH89" s="81"/>
      <c r="CI89" s="81"/>
      <c r="CJ89" s="81"/>
      <c r="CK89" s="81"/>
    </row>
    <row r="90" spans="1:89" ht="18" customHeight="1" x14ac:dyDescent="0.25">
      <c r="A90" s="84" t="s">
        <v>95</v>
      </c>
      <c r="B90" s="91"/>
      <c r="C90" s="92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87"/>
      <c r="BZ90" s="87"/>
      <c r="CA90" s="87"/>
      <c r="CB90" s="87"/>
      <c r="CC90" s="87"/>
      <c r="CD90" s="81"/>
      <c r="CE90" s="81"/>
      <c r="CF90" s="81"/>
      <c r="CG90" s="81"/>
      <c r="CH90" s="81"/>
      <c r="CI90" s="81"/>
      <c r="CJ90" s="81"/>
      <c r="CK90" s="81"/>
    </row>
    <row r="91" spans="1:89" ht="18" customHeight="1" x14ac:dyDescent="0.25">
      <c r="A91" s="84" t="s">
        <v>96</v>
      </c>
      <c r="B91" s="91"/>
      <c r="C91" s="92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87"/>
      <c r="BZ91" s="87"/>
      <c r="CA91" s="87"/>
      <c r="CB91" s="87"/>
      <c r="CC91" s="87"/>
      <c r="CD91" s="81"/>
      <c r="CE91" s="81"/>
      <c r="CF91" s="81"/>
      <c r="CG91" s="81"/>
      <c r="CH91" s="81"/>
      <c r="CI91" s="81"/>
      <c r="CJ91" s="81"/>
      <c r="CK91" s="81"/>
    </row>
    <row r="92" spans="1:89" ht="18" customHeight="1" x14ac:dyDescent="0.25">
      <c r="A92" s="84" t="s">
        <v>97</v>
      </c>
      <c r="B92" s="91"/>
      <c r="C92" s="92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87"/>
      <c r="BZ92" s="87"/>
      <c r="CA92" s="87"/>
      <c r="CB92" s="87"/>
      <c r="CC92" s="87"/>
      <c r="CD92" s="81"/>
      <c r="CE92" s="81"/>
      <c r="CF92" s="81"/>
      <c r="CG92" s="81"/>
      <c r="CH92" s="81"/>
      <c r="CI92" s="81"/>
      <c r="CJ92" s="81"/>
      <c r="CK92" s="81"/>
    </row>
    <row r="93" spans="1:89" ht="18" customHeight="1" x14ac:dyDescent="0.25">
      <c r="A93" s="84" t="s">
        <v>99</v>
      </c>
      <c r="B93" s="91"/>
      <c r="C93" s="9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87"/>
      <c r="BZ93" s="87"/>
      <c r="CA93" s="87"/>
      <c r="CB93" s="87"/>
      <c r="CC93" s="87"/>
      <c r="CD93" s="81"/>
      <c r="CE93" s="81"/>
      <c r="CF93" s="81"/>
      <c r="CG93" s="81"/>
      <c r="CH93" s="81"/>
      <c r="CI93" s="81"/>
      <c r="CJ93" s="81"/>
      <c r="CK93" s="81"/>
    </row>
    <row r="94" spans="1:89" ht="18" customHeight="1" x14ac:dyDescent="0.25">
      <c r="A94" s="84" t="s">
        <v>100</v>
      </c>
      <c r="B94" s="91"/>
      <c r="C94" s="92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87"/>
      <c r="BZ94" s="87"/>
      <c r="CA94" s="87"/>
      <c r="CB94" s="87"/>
      <c r="CC94" s="87"/>
      <c r="CD94" s="81"/>
      <c r="CE94" s="81"/>
      <c r="CF94" s="81"/>
      <c r="CG94" s="81"/>
      <c r="CH94" s="81"/>
      <c r="CI94" s="81"/>
      <c r="CJ94" s="81"/>
      <c r="CK94" s="81"/>
    </row>
    <row r="95" spans="1:89" ht="18" customHeight="1" x14ac:dyDescent="0.25">
      <c r="A95" s="84" t="s">
        <v>102</v>
      </c>
      <c r="B95" s="91"/>
      <c r="C95" s="92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87"/>
      <c r="BZ95" s="87"/>
      <c r="CA95" s="87"/>
      <c r="CB95" s="87"/>
      <c r="CC95" s="87"/>
      <c r="CD95" s="81"/>
      <c r="CE95" s="81"/>
      <c r="CF95" s="81"/>
      <c r="CG95" s="81"/>
      <c r="CH95" s="81"/>
      <c r="CI95" s="81"/>
      <c r="CJ95" s="81"/>
      <c r="CK95" s="81"/>
    </row>
    <row r="96" spans="1:89" ht="18" customHeight="1" x14ac:dyDescent="0.25">
      <c r="A96" s="84" t="s">
        <v>104</v>
      </c>
      <c r="B96" s="91"/>
      <c r="C96" s="92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87"/>
      <c r="BZ96" s="87"/>
      <c r="CA96" s="87"/>
      <c r="CB96" s="87"/>
      <c r="CC96" s="87"/>
      <c r="CD96" s="81"/>
      <c r="CE96" s="81"/>
      <c r="CF96" s="81"/>
      <c r="CG96" s="81"/>
      <c r="CH96" s="81"/>
      <c r="CI96" s="81"/>
      <c r="CJ96" s="81"/>
      <c r="CK96" s="81"/>
    </row>
    <row r="97" spans="1:89" ht="18" customHeight="1" x14ac:dyDescent="0.25">
      <c r="A97" s="84" t="s">
        <v>105</v>
      </c>
      <c r="B97" s="91"/>
      <c r="C97" s="92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87"/>
      <c r="BZ97" s="87"/>
      <c r="CA97" s="87"/>
      <c r="CB97" s="87"/>
      <c r="CC97" s="87"/>
      <c r="CD97" s="81"/>
      <c r="CE97" s="81"/>
      <c r="CF97" s="81"/>
      <c r="CG97" s="81"/>
      <c r="CH97" s="81"/>
      <c r="CI97" s="81"/>
      <c r="CJ97" s="81"/>
      <c r="CK97" s="81"/>
    </row>
    <row r="98" spans="1:89" ht="18" customHeight="1" x14ac:dyDescent="0.25">
      <c r="A98" s="84" t="s">
        <v>106</v>
      </c>
      <c r="B98" s="91"/>
      <c r="C98" s="92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87"/>
      <c r="BZ98" s="87"/>
      <c r="CA98" s="87"/>
      <c r="CB98" s="87"/>
      <c r="CC98" s="87"/>
      <c r="CD98" s="81"/>
      <c r="CE98" s="81"/>
      <c r="CF98" s="81"/>
      <c r="CG98" s="81"/>
      <c r="CH98" s="81"/>
      <c r="CI98" s="81"/>
      <c r="CJ98" s="81"/>
      <c r="CK98" s="81"/>
    </row>
    <row r="99" spans="1:89" ht="18" customHeight="1" x14ac:dyDescent="0.25">
      <c r="A99" s="84" t="s">
        <v>107</v>
      </c>
      <c r="B99" s="91"/>
      <c r="C99" s="92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87"/>
      <c r="BZ99" s="87"/>
      <c r="CA99" s="87"/>
      <c r="CB99" s="87"/>
      <c r="CC99" s="87"/>
      <c r="CD99" s="81"/>
      <c r="CE99" s="81"/>
      <c r="CF99" s="81"/>
      <c r="CG99" s="81"/>
      <c r="CH99" s="81"/>
      <c r="CI99" s="81"/>
      <c r="CJ99" s="81"/>
      <c r="CK99" s="81"/>
    </row>
    <row r="100" spans="1:89" ht="18" customHeight="1" x14ac:dyDescent="0.25">
      <c r="A100" s="84" t="s">
        <v>108</v>
      </c>
      <c r="B100" s="91"/>
      <c r="C100" s="92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87"/>
      <c r="BZ100" s="87"/>
      <c r="CA100" s="87"/>
      <c r="CB100" s="87"/>
      <c r="CC100" s="87"/>
      <c r="CD100" s="81"/>
      <c r="CE100" s="81"/>
      <c r="CF100" s="81"/>
      <c r="CG100" s="81"/>
      <c r="CH100" s="81"/>
      <c r="CI100" s="81"/>
      <c r="CJ100" s="81"/>
      <c r="CK100" s="81"/>
    </row>
    <row r="101" spans="1:89" ht="18" customHeight="1" x14ac:dyDescent="0.25">
      <c r="A101" s="84" t="s">
        <v>109</v>
      </c>
      <c r="B101" s="91"/>
      <c r="C101" s="92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87"/>
      <c r="BZ101" s="87"/>
      <c r="CA101" s="87"/>
      <c r="CB101" s="87"/>
      <c r="CC101" s="87"/>
      <c r="CD101" s="81"/>
      <c r="CE101" s="81"/>
      <c r="CF101" s="81"/>
      <c r="CG101" s="81"/>
      <c r="CH101" s="81"/>
      <c r="CI101" s="81"/>
      <c r="CJ101" s="81"/>
      <c r="CK101" s="81"/>
    </row>
    <row r="102" spans="1:89" ht="18" customHeight="1" x14ac:dyDescent="0.25">
      <c r="A102" s="84" t="s">
        <v>110</v>
      </c>
      <c r="B102" s="91"/>
      <c r="C102" s="92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87"/>
      <c r="BZ102" s="87"/>
      <c r="CA102" s="87"/>
      <c r="CB102" s="87"/>
      <c r="CC102" s="87"/>
      <c r="CD102" s="81"/>
      <c r="CE102" s="81"/>
      <c r="CF102" s="81"/>
      <c r="CG102" s="81"/>
      <c r="CH102" s="81"/>
      <c r="CI102" s="81"/>
      <c r="CJ102" s="81"/>
      <c r="CK102" s="81"/>
    </row>
    <row r="103" spans="1:89" ht="18" customHeight="1" x14ac:dyDescent="0.25">
      <c r="A103" s="84" t="s">
        <v>111</v>
      </c>
      <c r="B103" s="91"/>
      <c r="C103" s="92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87"/>
      <c r="BZ103" s="87"/>
      <c r="CA103" s="87"/>
      <c r="CB103" s="87"/>
      <c r="CC103" s="87"/>
      <c r="CD103" s="81"/>
      <c r="CE103" s="81"/>
      <c r="CF103" s="81"/>
      <c r="CG103" s="81"/>
      <c r="CH103" s="81"/>
      <c r="CI103" s="81"/>
      <c r="CJ103" s="81"/>
      <c r="CK103" s="81"/>
    </row>
    <row r="104" spans="1:89" ht="18" customHeight="1" x14ac:dyDescent="0.25">
      <c r="A104" s="84" t="s">
        <v>112</v>
      </c>
      <c r="B104" s="91"/>
      <c r="C104" s="92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87"/>
      <c r="BZ104" s="87"/>
      <c r="CA104" s="87"/>
      <c r="CB104" s="87"/>
      <c r="CC104" s="87"/>
      <c r="CD104" s="81"/>
      <c r="CE104" s="81"/>
      <c r="CF104" s="81"/>
      <c r="CG104" s="81"/>
      <c r="CH104" s="81"/>
      <c r="CI104" s="81"/>
      <c r="CJ104" s="81"/>
      <c r="CK104" s="81"/>
    </row>
    <row r="105" spans="1:89" ht="18" customHeight="1" x14ac:dyDescent="0.25">
      <c r="A105" s="84" t="s">
        <v>113</v>
      </c>
      <c r="B105" s="91"/>
      <c r="C105" s="92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87"/>
      <c r="BZ105" s="87"/>
      <c r="CA105" s="87"/>
      <c r="CB105" s="87"/>
      <c r="CC105" s="87"/>
      <c r="CD105" s="81"/>
      <c r="CE105" s="81"/>
      <c r="CF105" s="81"/>
      <c r="CG105" s="81"/>
      <c r="CH105" s="81"/>
      <c r="CI105" s="81"/>
      <c r="CJ105" s="81"/>
      <c r="CK105" s="81"/>
    </row>
    <row r="106" spans="1:89" ht="18" customHeight="1" x14ac:dyDescent="0.25">
      <c r="A106" s="84" t="s">
        <v>114</v>
      </c>
      <c r="B106" s="91"/>
      <c r="C106" s="92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87"/>
      <c r="BZ106" s="87"/>
      <c r="CA106" s="87"/>
      <c r="CB106" s="87"/>
      <c r="CC106" s="87"/>
      <c r="CD106" s="81"/>
      <c r="CE106" s="81"/>
      <c r="CF106" s="81"/>
      <c r="CG106" s="81"/>
      <c r="CH106" s="81"/>
      <c r="CI106" s="81"/>
      <c r="CJ106" s="81"/>
      <c r="CK106" s="81"/>
    </row>
    <row r="107" spans="1:89" ht="18" customHeight="1" x14ac:dyDescent="0.25">
      <c r="A107" s="84" t="s">
        <v>115</v>
      </c>
      <c r="B107" s="91"/>
      <c r="C107" s="92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87"/>
      <c r="BZ107" s="87"/>
      <c r="CA107" s="87"/>
      <c r="CB107" s="87"/>
      <c r="CC107" s="87"/>
      <c r="CD107" s="81"/>
      <c r="CE107" s="81"/>
      <c r="CF107" s="81"/>
      <c r="CG107" s="81"/>
      <c r="CH107" s="81"/>
      <c r="CI107" s="81"/>
      <c r="CJ107" s="81"/>
      <c r="CK107" s="81"/>
    </row>
    <row r="108" spans="1:89" ht="18" customHeight="1" x14ac:dyDescent="0.25">
      <c r="A108" s="84" t="s">
        <v>116</v>
      </c>
      <c r="B108" s="91"/>
      <c r="C108" s="92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87"/>
      <c r="BZ108" s="87"/>
      <c r="CA108" s="87"/>
      <c r="CB108" s="87"/>
      <c r="CC108" s="87"/>
      <c r="CD108" s="81"/>
      <c r="CE108" s="81"/>
      <c r="CF108" s="81"/>
      <c r="CG108" s="81"/>
      <c r="CH108" s="81"/>
      <c r="CI108" s="81"/>
      <c r="CJ108" s="81"/>
      <c r="CK108" s="81"/>
    </row>
    <row r="109" spans="1:89" ht="18" customHeight="1" x14ac:dyDescent="0.25">
      <c r="A109" s="84" t="s">
        <v>117</v>
      </c>
      <c r="B109" s="91"/>
      <c r="C109" s="92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87"/>
      <c r="BZ109" s="87"/>
      <c r="CA109" s="87"/>
      <c r="CB109" s="87"/>
      <c r="CC109" s="87"/>
      <c r="CD109" s="81"/>
      <c r="CE109" s="81"/>
      <c r="CF109" s="81"/>
      <c r="CG109" s="81"/>
      <c r="CH109" s="81"/>
      <c r="CI109" s="81"/>
      <c r="CJ109" s="81"/>
      <c r="CK109" s="81"/>
    </row>
    <row r="110" spans="1:89" ht="18" customHeight="1" x14ac:dyDescent="0.25">
      <c r="A110" s="84" t="s">
        <v>118</v>
      </c>
      <c r="B110" s="91"/>
      <c r="C110" s="92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87"/>
      <c r="BZ110" s="87"/>
      <c r="CA110" s="87"/>
      <c r="CB110" s="87"/>
      <c r="CC110" s="87"/>
      <c r="CD110" s="81"/>
      <c r="CE110" s="81"/>
      <c r="CF110" s="81"/>
      <c r="CG110" s="81"/>
      <c r="CH110" s="81"/>
      <c r="CI110" s="81"/>
      <c r="CJ110" s="81"/>
      <c r="CK110" s="81"/>
    </row>
    <row r="111" spans="1:89" ht="18" customHeight="1" x14ac:dyDescent="0.25">
      <c r="A111" s="84" t="s">
        <v>119</v>
      </c>
      <c r="B111" s="91"/>
      <c r="C111" s="92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87"/>
      <c r="BZ111" s="87"/>
      <c r="CA111" s="87"/>
      <c r="CB111" s="87"/>
      <c r="CC111" s="87"/>
      <c r="CD111" s="81"/>
      <c r="CE111" s="81"/>
      <c r="CF111" s="81"/>
      <c r="CG111" s="81"/>
      <c r="CH111" s="81"/>
      <c r="CI111" s="81"/>
      <c r="CJ111" s="81"/>
      <c r="CK111" s="81"/>
    </row>
    <row r="112" spans="1:89" ht="18" customHeight="1" x14ac:dyDescent="0.25">
      <c r="A112" s="84" t="s">
        <v>120</v>
      </c>
      <c r="B112" s="91"/>
      <c r="C112" s="92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87"/>
      <c r="BZ112" s="87"/>
      <c r="CA112" s="87"/>
      <c r="CB112" s="87"/>
      <c r="CC112" s="87"/>
      <c r="CD112" s="81"/>
      <c r="CE112" s="81"/>
      <c r="CF112" s="81"/>
      <c r="CG112" s="81"/>
      <c r="CH112" s="81"/>
      <c r="CI112" s="81"/>
      <c r="CJ112" s="81"/>
      <c r="CK112" s="81"/>
    </row>
    <row r="113" spans="1:89" ht="18" customHeight="1" x14ac:dyDescent="0.25">
      <c r="A113" s="84" t="s">
        <v>121</v>
      </c>
      <c r="B113" s="91"/>
      <c r="C113" s="92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87"/>
      <c r="BZ113" s="87"/>
      <c r="CA113" s="87"/>
      <c r="CB113" s="87"/>
      <c r="CC113" s="87"/>
      <c r="CD113" s="81"/>
      <c r="CE113" s="81"/>
      <c r="CF113" s="81"/>
      <c r="CG113" s="81"/>
      <c r="CH113" s="81"/>
      <c r="CI113" s="81"/>
      <c r="CJ113" s="81"/>
      <c r="CK113" s="81"/>
    </row>
    <row r="114" spans="1:89" ht="18" customHeight="1" x14ac:dyDescent="0.25">
      <c r="A114" s="84" t="s">
        <v>122</v>
      </c>
      <c r="B114" s="91"/>
      <c r="C114" s="92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87"/>
      <c r="BZ114" s="87"/>
      <c r="CA114" s="87"/>
      <c r="CB114" s="87"/>
      <c r="CC114" s="87"/>
      <c r="CD114" s="81"/>
      <c r="CE114" s="81"/>
      <c r="CF114" s="81"/>
      <c r="CG114" s="81"/>
      <c r="CH114" s="81"/>
      <c r="CI114" s="81"/>
      <c r="CJ114" s="81"/>
      <c r="CK114" s="81"/>
    </row>
    <row r="115" spans="1:89" ht="18" customHeight="1" x14ac:dyDescent="0.25">
      <c r="A115" s="84" t="s">
        <v>123</v>
      </c>
      <c r="B115" s="91"/>
      <c r="C115" s="92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87"/>
      <c r="BZ115" s="87"/>
      <c r="CA115" s="87"/>
      <c r="CB115" s="87"/>
      <c r="CC115" s="87"/>
      <c r="CD115" s="81"/>
      <c r="CE115" s="81"/>
      <c r="CF115" s="81"/>
      <c r="CG115" s="81"/>
      <c r="CH115" s="81"/>
      <c r="CI115" s="81"/>
      <c r="CJ115" s="81"/>
      <c r="CK115" s="81"/>
    </row>
    <row r="116" spans="1:89" ht="18" customHeight="1" x14ac:dyDescent="0.25">
      <c r="A116" s="84" t="s">
        <v>124</v>
      </c>
      <c r="B116" s="91"/>
      <c r="C116" s="92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87"/>
      <c r="BZ116" s="87"/>
      <c r="CA116" s="87"/>
      <c r="CB116" s="87"/>
      <c r="CC116" s="87"/>
      <c r="CD116" s="81"/>
      <c r="CE116" s="81"/>
      <c r="CF116" s="81"/>
      <c r="CG116" s="81"/>
      <c r="CH116" s="81"/>
      <c r="CI116" s="81"/>
      <c r="CJ116" s="81"/>
      <c r="CK116" s="81"/>
    </row>
    <row r="117" spans="1:89" ht="18" customHeight="1" x14ac:dyDescent="0.25">
      <c r="A117" s="84" t="s">
        <v>125</v>
      </c>
      <c r="B117" s="91"/>
      <c r="C117" s="92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87"/>
      <c r="BZ117" s="87"/>
      <c r="CA117" s="87"/>
      <c r="CB117" s="87"/>
      <c r="CC117" s="87"/>
      <c r="CD117" s="81"/>
      <c r="CE117" s="81"/>
      <c r="CF117" s="81"/>
      <c r="CG117" s="81"/>
      <c r="CH117" s="81"/>
      <c r="CI117" s="81"/>
      <c r="CJ117" s="81"/>
      <c r="CK117" s="81"/>
    </row>
    <row r="118" spans="1:89" ht="18" customHeight="1" x14ac:dyDescent="0.25">
      <c r="A118" s="84" t="s">
        <v>126</v>
      </c>
      <c r="B118" s="91"/>
      <c r="C118" s="92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87"/>
      <c r="BZ118" s="87"/>
      <c r="CA118" s="87"/>
      <c r="CB118" s="87"/>
      <c r="CC118" s="87"/>
      <c r="CD118" s="81"/>
      <c r="CE118" s="81"/>
      <c r="CF118" s="81"/>
      <c r="CG118" s="81"/>
      <c r="CH118" s="81"/>
      <c r="CI118" s="81"/>
      <c r="CJ118" s="81"/>
      <c r="CK118" s="81"/>
    </row>
    <row r="119" spans="1:89" ht="18" customHeight="1" x14ac:dyDescent="0.25">
      <c r="A119" s="84" t="s">
        <v>135</v>
      </c>
      <c r="B119" s="91"/>
      <c r="C119" s="92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87"/>
      <c r="BZ119" s="87"/>
      <c r="CA119" s="87"/>
      <c r="CB119" s="87"/>
      <c r="CC119" s="87"/>
      <c r="CD119" s="81"/>
      <c r="CE119" s="81"/>
      <c r="CF119" s="81"/>
      <c r="CG119" s="81"/>
      <c r="CH119" s="81"/>
      <c r="CI119" s="81"/>
      <c r="CJ119" s="81"/>
      <c r="CK119" s="81"/>
    </row>
    <row r="120" spans="1:89" ht="18" customHeight="1" x14ac:dyDescent="0.25">
      <c r="A120" s="84" t="s">
        <v>127</v>
      </c>
      <c r="B120" s="91"/>
      <c r="C120" s="92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87"/>
      <c r="BZ120" s="87"/>
      <c r="CA120" s="87"/>
      <c r="CB120" s="87"/>
      <c r="CC120" s="87"/>
      <c r="CD120" s="81"/>
      <c r="CE120" s="81"/>
      <c r="CF120" s="81"/>
      <c r="CG120" s="81"/>
      <c r="CH120" s="81"/>
      <c r="CI120" s="81"/>
      <c r="CJ120" s="81"/>
      <c r="CK120" s="81"/>
    </row>
    <row r="121" spans="1:89" ht="18" customHeight="1" x14ac:dyDescent="0.25">
      <c r="A121" s="84" t="s">
        <v>137</v>
      </c>
      <c r="B121" s="91"/>
      <c r="C121" s="92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87"/>
      <c r="BZ121" s="87"/>
      <c r="CA121" s="87"/>
      <c r="CB121" s="87"/>
      <c r="CC121" s="87"/>
      <c r="CD121" s="81"/>
      <c r="CE121" s="81"/>
      <c r="CF121" s="81"/>
      <c r="CG121" s="81"/>
      <c r="CH121" s="81"/>
      <c r="CI121" s="81"/>
      <c r="CJ121" s="81"/>
      <c r="CK121" s="81"/>
    </row>
    <row r="122" spans="1:89" ht="18" customHeight="1" x14ac:dyDescent="0.25">
      <c r="A122" s="84" t="s">
        <v>128</v>
      </c>
      <c r="B122" s="91"/>
      <c r="C122" s="92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87"/>
      <c r="BZ122" s="87"/>
      <c r="CA122" s="87"/>
      <c r="CB122" s="87"/>
      <c r="CC122" s="87"/>
      <c r="CD122" s="81"/>
      <c r="CE122" s="81"/>
      <c r="CF122" s="81"/>
      <c r="CG122" s="81"/>
      <c r="CH122" s="81"/>
      <c r="CI122" s="81"/>
      <c r="CJ122" s="81"/>
      <c r="CK122" s="81"/>
    </row>
    <row r="123" spans="1:89" ht="18" customHeight="1" x14ac:dyDescent="0.25">
      <c r="A123" s="84" t="s">
        <v>129</v>
      </c>
      <c r="B123" s="91"/>
      <c r="C123" s="92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87"/>
      <c r="BZ123" s="87"/>
      <c r="CA123" s="87"/>
      <c r="CB123" s="87"/>
      <c r="CC123" s="87"/>
      <c r="CD123" s="81"/>
      <c r="CE123" s="81"/>
      <c r="CF123" s="81"/>
      <c r="CG123" s="81"/>
      <c r="CH123" s="81"/>
      <c r="CI123" s="81"/>
      <c r="CJ123" s="81"/>
      <c r="CK123" s="81"/>
    </row>
    <row r="124" spans="1:89" ht="18" customHeight="1" x14ac:dyDescent="0.25">
      <c r="A124" s="84" t="s">
        <v>130</v>
      </c>
      <c r="B124" s="91"/>
      <c r="C124" s="92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87"/>
      <c r="BZ124" s="87"/>
      <c r="CA124" s="87"/>
      <c r="CB124" s="87"/>
      <c r="CC124" s="87"/>
      <c r="CD124" s="81"/>
      <c r="CE124" s="81"/>
      <c r="CF124" s="81"/>
      <c r="CG124" s="81"/>
      <c r="CH124" s="81"/>
      <c r="CI124" s="81"/>
      <c r="CJ124" s="81"/>
      <c r="CK124" s="81"/>
    </row>
    <row r="125" spans="1:89" ht="18" customHeight="1" x14ac:dyDescent="0.25">
      <c r="A125" s="84" t="s">
        <v>131</v>
      </c>
      <c r="B125" s="91"/>
      <c r="C125" s="92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87"/>
      <c r="BZ125" s="87"/>
      <c r="CA125" s="87"/>
      <c r="CB125" s="87"/>
      <c r="CC125" s="87"/>
      <c r="CD125" s="81"/>
      <c r="CE125" s="81"/>
      <c r="CF125" s="81"/>
      <c r="CG125" s="81"/>
      <c r="CH125" s="81"/>
      <c r="CI125" s="81"/>
      <c r="CJ125" s="81"/>
      <c r="CK125" s="81"/>
    </row>
    <row r="126" spans="1:89" ht="18" customHeight="1" x14ac:dyDescent="0.25">
      <c r="A126" s="84" t="s">
        <v>132</v>
      </c>
      <c r="B126" s="91"/>
      <c r="C126" s="92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87"/>
      <c r="BZ126" s="87"/>
      <c r="CA126" s="87"/>
      <c r="CB126" s="87"/>
      <c r="CC126" s="87"/>
      <c r="CD126" s="81"/>
      <c r="CE126" s="81"/>
      <c r="CF126" s="81"/>
      <c r="CG126" s="81"/>
      <c r="CH126" s="81"/>
      <c r="CI126" s="81"/>
      <c r="CJ126" s="81"/>
      <c r="CK126" s="81"/>
    </row>
    <row r="127" spans="1:89" ht="18" customHeight="1" x14ac:dyDescent="0.25">
      <c r="A127" s="84" t="s">
        <v>133</v>
      </c>
      <c r="B127" s="91"/>
      <c r="C127" s="92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87"/>
      <c r="BZ127" s="87"/>
      <c r="CA127" s="87"/>
      <c r="CB127" s="87"/>
      <c r="CC127" s="87"/>
      <c r="CD127" s="81"/>
      <c r="CE127" s="81"/>
      <c r="CF127" s="81"/>
      <c r="CG127" s="81"/>
      <c r="CH127" s="81"/>
      <c r="CI127" s="81"/>
      <c r="CJ127" s="81"/>
      <c r="CK127" s="81"/>
    </row>
    <row r="128" spans="1:89" ht="18" customHeight="1" x14ac:dyDescent="0.25">
      <c r="A128" s="84" t="s">
        <v>134</v>
      </c>
      <c r="B128" s="91"/>
      <c r="C128" s="92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87"/>
      <c r="BZ128" s="87"/>
      <c r="CA128" s="87"/>
      <c r="CB128" s="87"/>
      <c r="CC128" s="87"/>
      <c r="CD128" s="81"/>
      <c r="CE128" s="81"/>
      <c r="CF128" s="81"/>
      <c r="CG128" s="81"/>
      <c r="CH128" s="81"/>
      <c r="CI128" s="81"/>
      <c r="CJ128" s="81"/>
      <c r="CK128" s="81"/>
    </row>
    <row r="129" spans="1:89" ht="18" customHeight="1" x14ac:dyDescent="0.25">
      <c r="A129" s="84" t="s">
        <v>136</v>
      </c>
      <c r="B129" s="91"/>
      <c r="C129" s="92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87"/>
      <c r="BZ129" s="87"/>
      <c r="CA129" s="87"/>
      <c r="CB129" s="87"/>
      <c r="CC129" s="87"/>
      <c r="CD129" s="81"/>
      <c r="CE129" s="81"/>
      <c r="CF129" s="81"/>
      <c r="CG129" s="81"/>
      <c r="CH129" s="81"/>
      <c r="CI129" s="81"/>
      <c r="CJ129" s="81"/>
      <c r="CK129" s="81"/>
    </row>
    <row r="130" spans="1:89" ht="18" customHeight="1" x14ac:dyDescent="0.25">
      <c r="A130" s="84" t="s">
        <v>138</v>
      </c>
      <c r="B130" s="91"/>
      <c r="C130" s="92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87"/>
      <c r="BZ130" s="87"/>
      <c r="CA130" s="87"/>
      <c r="CB130" s="87"/>
      <c r="CC130" s="87"/>
      <c r="CD130" s="81"/>
      <c r="CE130" s="81"/>
      <c r="CF130" s="81"/>
      <c r="CG130" s="81"/>
      <c r="CH130" s="81"/>
      <c r="CI130" s="81"/>
      <c r="CJ130" s="81"/>
      <c r="CK130" s="81"/>
    </row>
    <row r="131" spans="1:89" ht="18" customHeight="1" x14ac:dyDescent="0.25">
      <c r="A131" s="84" t="s">
        <v>139</v>
      </c>
      <c r="B131" s="91"/>
      <c r="C131" s="92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87"/>
      <c r="BZ131" s="87"/>
      <c r="CA131" s="87"/>
      <c r="CB131" s="87"/>
      <c r="CC131" s="87"/>
      <c r="CD131" s="81"/>
      <c r="CE131" s="81"/>
      <c r="CF131" s="81"/>
      <c r="CG131" s="81"/>
      <c r="CH131" s="81"/>
      <c r="CI131" s="81"/>
      <c r="CJ131" s="81"/>
      <c r="CK131" s="81"/>
    </row>
    <row r="132" spans="1:89" ht="18" customHeight="1" x14ac:dyDescent="0.25">
      <c r="A132" s="84" t="s">
        <v>140</v>
      </c>
      <c r="B132" s="91"/>
      <c r="C132" s="92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87"/>
      <c r="BZ132" s="87"/>
      <c r="CA132" s="87"/>
      <c r="CB132" s="87"/>
      <c r="CC132" s="87"/>
      <c r="CD132" s="81"/>
      <c r="CE132" s="81"/>
      <c r="CF132" s="81"/>
      <c r="CG132" s="81"/>
      <c r="CH132" s="81"/>
      <c r="CI132" s="81"/>
      <c r="CJ132" s="81"/>
      <c r="CK132" s="81"/>
    </row>
    <row r="133" spans="1:89" ht="18" customHeight="1" x14ac:dyDescent="0.25">
      <c r="A133" s="84" t="s">
        <v>141</v>
      </c>
      <c r="B133" s="91"/>
      <c r="C133" s="92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87"/>
      <c r="BZ133" s="87"/>
      <c r="CA133" s="87"/>
      <c r="CB133" s="87"/>
      <c r="CC133" s="87"/>
      <c r="CD133" s="81"/>
      <c r="CE133" s="81"/>
      <c r="CF133" s="81"/>
      <c r="CG133" s="81"/>
      <c r="CH133" s="81"/>
      <c r="CI133" s="81"/>
      <c r="CJ133" s="81"/>
      <c r="CK133" s="81"/>
    </row>
    <row r="134" spans="1:89" ht="18" customHeight="1" x14ac:dyDescent="0.25">
      <c r="A134" s="84" t="s">
        <v>142</v>
      </c>
      <c r="B134" s="91"/>
      <c r="C134" s="92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87"/>
      <c r="BZ134" s="87"/>
      <c r="CA134" s="87"/>
      <c r="CB134" s="87"/>
      <c r="CC134" s="87"/>
      <c r="CD134" s="81"/>
      <c r="CE134" s="81"/>
      <c r="CF134" s="81"/>
      <c r="CG134" s="81"/>
      <c r="CH134" s="81"/>
      <c r="CI134" s="81"/>
      <c r="CJ134" s="81"/>
      <c r="CK134" s="81"/>
    </row>
    <row r="135" spans="1:89" ht="18" customHeight="1" x14ac:dyDescent="0.25">
      <c r="A135" s="84" t="s">
        <v>143</v>
      </c>
      <c r="B135" s="91"/>
      <c r="C135" s="92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87"/>
      <c r="BZ135" s="87"/>
      <c r="CA135" s="87"/>
      <c r="CB135" s="87"/>
      <c r="CC135" s="87"/>
      <c r="CD135" s="81"/>
      <c r="CE135" s="81"/>
      <c r="CF135" s="81"/>
      <c r="CG135" s="81"/>
      <c r="CH135" s="81"/>
      <c r="CI135" s="81"/>
      <c r="CJ135" s="81"/>
      <c r="CK135" s="81"/>
    </row>
    <row r="136" spans="1:89" ht="18" customHeight="1" x14ac:dyDescent="0.25">
      <c r="A136" s="84" t="s">
        <v>144</v>
      </c>
      <c r="B136" s="91"/>
      <c r="C136" s="92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87"/>
      <c r="BZ136" s="87"/>
      <c r="CA136" s="87"/>
      <c r="CB136" s="87"/>
      <c r="CC136" s="87"/>
      <c r="CD136" s="81"/>
      <c r="CE136" s="81"/>
      <c r="CF136" s="81"/>
      <c r="CG136" s="81"/>
      <c r="CH136" s="81"/>
      <c r="CI136" s="81"/>
      <c r="CJ136" s="81"/>
      <c r="CK136" s="81"/>
    </row>
    <row r="137" spans="1:89" ht="18" customHeight="1" x14ac:dyDescent="0.25">
      <c r="A137" s="84" t="s">
        <v>145</v>
      </c>
      <c r="B137" s="91"/>
      <c r="C137" s="92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87"/>
      <c r="BZ137" s="87"/>
      <c r="CA137" s="87"/>
      <c r="CB137" s="87"/>
      <c r="CC137" s="87"/>
      <c r="CD137" s="81"/>
      <c r="CE137" s="81"/>
      <c r="CF137" s="81"/>
      <c r="CG137" s="81"/>
      <c r="CH137" s="81"/>
      <c r="CI137" s="81"/>
      <c r="CJ137" s="81"/>
      <c r="CK137" s="81"/>
    </row>
    <row r="138" spans="1:89" ht="18" customHeight="1" x14ac:dyDescent="0.25">
      <c r="A138" s="84" t="s">
        <v>146</v>
      </c>
      <c r="B138" s="91"/>
      <c r="C138" s="92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87"/>
      <c r="BZ138" s="87"/>
      <c r="CA138" s="87"/>
      <c r="CB138" s="87"/>
      <c r="CC138" s="87"/>
      <c r="CD138" s="81"/>
      <c r="CE138" s="81"/>
      <c r="CF138" s="81"/>
      <c r="CG138" s="81"/>
      <c r="CH138" s="81"/>
      <c r="CI138" s="81"/>
      <c r="CJ138" s="81"/>
      <c r="CK138" s="81"/>
    </row>
    <row r="139" spans="1:89" ht="18" customHeight="1" x14ac:dyDescent="0.25">
      <c r="A139" s="84" t="s">
        <v>147</v>
      </c>
      <c r="B139" s="91"/>
      <c r="C139" s="92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87"/>
      <c r="BZ139" s="87"/>
      <c r="CA139" s="87"/>
      <c r="CB139" s="87"/>
      <c r="CC139" s="87"/>
      <c r="CD139" s="81"/>
      <c r="CE139" s="81"/>
      <c r="CF139" s="81"/>
      <c r="CG139" s="81"/>
      <c r="CH139" s="81"/>
      <c r="CI139" s="81"/>
      <c r="CJ139" s="81"/>
      <c r="CK139" s="81"/>
    </row>
    <row r="140" spans="1:89" ht="18" customHeight="1" x14ac:dyDescent="0.25">
      <c r="A140" s="84" t="s">
        <v>148</v>
      </c>
      <c r="B140" s="91"/>
      <c r="C140" s="92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87"/>
      <c r="BZ140" s="87"/>
      <c r="CA140" s="87"/>
      <c r="CB140" s="87"/>
      <c r="CC140" s="87"/>
      <c r="CD140" s="81"/>
      <c r="CE140" s="81"/>
      <c r="CF140" s="81"/>
      <c r="CG140" s="81"/>
      <c r="CH140" s="81"/>
      <c r="CI140" s="81"/>
      <c r="CJ140" s="81"/>
      <c r="CK140" s="81"/>
    </row>
    <row r="141" spans="1:89" ht="18" customHeight="1" x14ac:dyDescent="0.25">
      <c r="A141" s="84" t="s">
        <v>149</v>
      </c>
      <c r="B141" s="91"/>
      <c r="C141" s="92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87"/>
      <c r="BZ141" s="87"/>
      <c r="CA141" s="87"/>
      <c r="CB141" s="87"/>
      <c r="CC141" s="87"/>
      <c r="CD141" s="81"/>
      <c r="CE141" s="81"/>
      <c r="CF141" s="81"/>
      <c r="CG141" s="81"/>
      <c r="CH141" s="81"/>
      <c r="CI141" s="81"/>
      <c r="CJ141" s="81"/>
      <c r="CK141" s="81"/>
    </row>
    <row r="142" spans="1:89" ht="18" customHeight="1" x14ac:dyDescent="0.25">
      <c r="A142" s="84" t="s">
        <v>150</v>
      </c>
      <c r="B142" s="91"/>
      <c r="C142" s="92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87"/>
      <c r="BZ142" s="87"/>
      <c r="CA142" s="87"/>
      <c r="CB142" s="87"/>
      <c r="CC142" s="87"/>
      <c r="CD142" s="81"/>
      <c r="CE142" s="81"/>
      <c r="CF142" s="81"/>
      <c r="CG142" s="81"/>
      <c r="CH142" s="81"/>
      <c r="CI142" s="81"/>
      <c r="CJ142" s="81"/>
      <c r="CK142" s="81"/>
    </row>
    <row r="143" spans="1:89" ht="18" customHeight="1" x14ac:dyDescent="0.25">
      <c r="A143" s="84" t="s">
        <v>151</v>
      </c>
      <c r="B143" s="91"/>
      <c r="C143" s="92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87"/>
      <c r="BZ143" s="87"/>
      <c r="CA143" s="87"/>
      <c r="CB143" s="87"/>
      <c r="CC143" s="87"/>
      <c r="CD143" s="81"/>
      <c r="CE143" s="81"/>
      <c r="CF143" s="81"/>
      <c r="CG143" s="81"/>
      <c r="CH143" s="81"/>
      <c r="CI143" s="81"/>
      <c r="CJ143" s="81"/>
      <c r="CK143" s="81"/>
    </row>
    <row r="144" spans="1:89" ht="18" customHeight="1" x14ac:dyDescent="0.25">
      <c r="A144" s="84" t="s">
        <v>152</v>
      </c>
      <c r="B144" s="91"/>
      <c r="C144" s="92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87"/>
      <c r="BZ144" s="87"/>
      <c r="CA144" s="87"/>
      <c r="CB144" s="87"/>
      <c r="CC144" s="87"/>
      <c r="CD144" s="81"/>
      <c r="CE144" s="81"/>
      <c r="CF144" s="81"/>
      <c r="CG144" s="81"/>
      <c r="CH144" s="81"/>
      <c r="CI144" s="81"/>
      <c r="CJ144" s="81"/>
      <c r="CK144" s="81"/>
    </row>
    <row r="145" spans="1:89" ht="18" customHeight="1" x14ac:dyDescent="0.25">
      <c r="A145" s="84" t="s">
        <v>153</v>
      </c>
      <c r="B145" s="91"/>
      <c r="C145" s="92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87"/>
      <c r="BZ145" s="87"/>
      <c r="CA145" s="87"/>
      <c r="CB145" s="87"/>
      <c r="CC145" s="87"/>
      <c r="CD145" s="81"/>
      <c r="CE145" s="81"/>
      <c r="CF145" s="81"/>
      <c r="CG145" s="81"/>
      <c r="CH145" s="81"/>
      <c r="CI145" s="81"/>
      <c r="CJ145" s="81"/>
      <c r="CK145" s="81"/>
    </row>
    <row r="146" spans="1:89" ht="18" customHeight="1" x14ac:dyDescent="0.25">
      <c r="A146" s="84" t="s">
        <v>154</v>
      </c>
      <c r="B146" s="91"/>
      <c r="C146" s="92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87"/>
      <c r="BZ146" s="87"/>
      <c r="CA146" s="87"/>
      <c r="CB146" s="87"/>
      <c r="CC146" s="87"/>
      <c r="CD146" s="81"/>
      <c r="CE146" s="81"/>
      <c r="CF146" s="81"/>
      <c r="CG146" s="81"/>
      <c r="CH146" s="81"/>
      <c r="CI146" s="81"/>
      <c r="CJ146" s="81"/>
      <c r="CK146" s="81"/>
    </row>
    <row r="147" spans="1:89" ht="18" customHeight="1" x14ac:dyDescent="0.25">
      <c r="A147" s="84" t="s">
        <v>155</v>
      </c>
      <c r="B147" s="91"/>
      <c r="C147" s="92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87"/>
      <c r="BZ147" s="87"/>
      <c r="CA147" s="87"/>
      <c r="CB147" s="87"/>
      <c r="CC147" s="87"/>
      <c r="CD147" s="81"/>
      <c r="CE147" s="81"/>
      <c r="CF147" s="81"/>
      <c r="CG147" s="81"/>
      <c r="CH147" s="81"/>
      <c r="CI147" s="81"/>
      <c r="CJ147" s="81"/>
      <c r="CK147" s="81"/>
    </row>
    <row r="148" spans="1:89" ht="18" customHeight="1" x14ac:dyDescent="0.25">
      <c r="A148" s="84" t="s">
        <v>156</v>
      </c>
      <c r="B148" s="91"/>
      <c r="C148" s="92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87"/>
      <c r="BZ148" s="87"/>
      <c r="CA148" s="87"/>
      <c r="CB148" s="87"/>
      <c r="CC148" s="87"/>
      <c r="CD148" s="81"/>
      <c r="CE148" s="81"/>
      <c r="CF148" s="81"/>
      <c r="CG148" s="81"/>
      <c r="CH148" s="81"/>
      <c r="CI148" s="81"/>
      <c r="CJ148" s="81"/>
      <c r="CK148" s="81"/>
    </row>
    <row r="149" spans="1:89" ht="18" customHeight="1" x14ac:dyDescent="0.25">
      <c r="A149" s="84" t="s">
        <v>157</v>
      </c>
      <c r="B149" s="91"/>
      <c r="C149" s="92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87"/>
      <c r="BZ149" s="87"/>
      <c r="CA149" s="87"/>
      <c r="CB149" s="87"/>
      <c r="CC149" s="87"/>
      <c r="CD149" s="81"/>
      <c r="CE149" s="81"/>
      <c r="CF149" s="81"/>
      <c r="CG149" s="81"/>
      <c r="CH149" s="81"/>
      <c r="CI149" s="81"/>
      <c r="CJ149" s="81"/>
      <c r="CK149" s="81"/>
    </row>
    <row r="150" spans="1:89" ht="18" customHeight="1" x14ac:dyDescent="0.25">
      <c r="A150" s="84" t="s">
        <v>158</v>
      </c>
      <c r="B150" s="91"/>
      <c r="C150" s="92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87"/>
      <c r="BZ150" s="87"/>
      <c r="CA150" s="87"/>
      <c r="CB150" s="87"/>
      <c r="CC150" s="87"/>
      <c r="CD150" s="81"/>
      <c r="CE150" s="81"/>
      <c r="CF150" s="81"/>
      <c r="CG150" s="81"/>
      <c r="CH150" s="81"/>
      <c r="CI150" s="81"/>
      <c r="CJ150" s="81"/>
      <c r="CK150" s="81"/>
    </row>
    <row r="151" spans="1:89" ht="18" customHeight="1" x14ac:dyDescent="0.25">
      <c r="A151" s="84" t="s">
        <v>159</v>
      </c>
      <c r="B151" s="91"/>
      <c r="C151" s="92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87"/>
      <c r="BZ151" s="87"/>
      <c r="CA151" s="87"/>
      <c r="CB151" s="87"/>
      <c r="CC151" s="87"/>
      <c r="CD151" s="81"/>
      <c r="CE151" s="81"/>
      <c r="CF151" s="81"/>
      <c r="CG151" s="81"/>
      <c r="CH151" s="81"/>
      <c r="CI151" s="81"/>
      <c r="CJ151" s="81"/>
      <c r="CK151" s="81"/>
    </row>
    <row r="152" spans="1:89" ht="18" customHeight="1" x14ac:dyDescent="0.25">
      <c r="A152" s="84" t="s">
        <v>160</v>
      </c>
      <c r="B152" s="91"/>
      <c r="C152" s="92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87"/>
      <c r="BZ152" s="87"/>
      <c r="CA152" s="87"/>
      <c r="CB152" s="87"/>
      <c r="CC152" s="87"/>
      <c r="CD152" s="81"/>
      <c r="CE152" s="81"/>
      <c r="CF152" s="81"/>
      <c r="CG152" s="81"/>
      <c r="CH152" s="81"/>
      <c r="CI152" s="81"/>
      <c r="CJ152" s="81"/>
      <c r="CK152" s="81"/>
    </row>
    <row r="153" spans="1:89" ht="18" customHeight="1" x14ac:dyDescent="0.25">
      <c r="A153" s="84" t="s">
        <v>161</v>
      </c>
      <c r="B153" s="91"/>
      <c r="C153" s="92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87"/>
      <c r="BZ153" s="87"/>
      <c r="CA153" s="87"/>
      <c r="CB153" s="87"/>
      <c r="CC153" s="87"/>
      <c r="CD153" s="81"/>
      <c r="CE153" s="81"/>
      <c r="CF153" s="81"/>
      <c r="CG153" s="81"/>
      <c r="CH153" s="81"/>
      <c r="CI153" s="81"/>
      <c r="CJ153" s="81"/>
      <c r="CK153" s="81"/>
    </row>
    <row r="154" spans="1:89" ht="18" customHeight="1" x14ac:dyDescent="0.25">
      <c r="A154" s="84" t="s">
        <v>162</v>
      </c>
      <c r="B154" s="91"/>
      <c r="C154" s="92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87"/>
      <c r="BZ154" s="87"/>
      <c r="CA154" s="87"/>
      <c r="CB154" s="87"/>
      <c r="CC154" s="87"/>
      <c r="CD154" s="81"/>
      <c r="CE154" s="81"/>
      <c r="CF154" s="81"/>
      <c r="CG154" s="81"/>
      <c r="CH154" s="81"/>
      <c r="CI154" s="81"/>
      <c r="CJ154" s="81"/>
      <c r="CK154" s="81"/>
    </row>
    <row r="155" spans="1:89" ht="18" customHeight="1" x14ac:dyDescent="0.25">
      <c r="A155" s="84" t="s">
        <v>163</v>
      </c>
      <c r="B155" s="91"/>
      <c r="C155" s="92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87"/>
      <c r="BZ155" s="87"/>
      <c r="CA155" s="87"/>
      <c r="CB155" s="87"/>
      <c r="CC155" s="87"/>
      <c r="CD155" s="81"/>
      <c r="CE155" s="81"/>
      <c r="CF155" s="81"/>
      <c r="CG155" s="81"/>
      <c r="CH155" s="81"/>
      <c r="CI155" s="81"/>
      <c r="CJ155" s="81"/>
      <c r="CK155" s="81"/>
    </row>
    <row r="156" spans="1:89" ht="18" customHeight="1" x14ac:dyDescent="0.25">
      <c r="A156" s="84" t="s">
        <v>164</v>
      </c>
      <c r="B156" s="91"/>
      <c r="C156" s="92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87"/>
      <c r="BZ156" s="87"/>
      <c r="CA156" s="87"/>
      <c r="CB156" s="87"/>
      <c r="CC156" s="87"/>
      <c r="CD156" s="81"/>
      <c r="CE156" s="81"/>
      <c r="CF156" s="81"/>
      <c r="CG156" s="81"/>
      <c r="CH156" s="81"/>
      <c r="CI156" s="81"/>
      <c r="CJ156" s="81"/>
      <c r="CK156" s="81"/>
    </row>
    <row r="157" spans="1:89" ht="18" customHeight="1" x14ac:dyDescent="0.25">
      <c r="A157" s="84" t="s">
        <v>165</v>
      </c>
      <c r="B157" s="91"/>
      <c r="C157" s="92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87"/>
      <c r="BZ157" s="87"/>
      <c r="CA157" s="87"/>
      <c r="CB157" s="87"/>
      <c r="CC157" s="87"/>
      <c r="CD157" s="81"/>
      <c r="CE157" s="81"/>
      <c r="CF157" s="81"/>
      <c r="CG157" s="81"/>
      <c r="CH157" s="81"/>
      <c r="CI157" s="81"/>
      <c r="CJ157" s="81"/>
      <c r="CK157" s="81"/>
    </row>
    <row r="158" spans="1:89" ht="18" customHeight="1" x14ac:dyDescent="0.25">
      <c r="A158" s="84" t="s">
        <v>166</v>
      </c>
      <c r="B158" s="91"/>
      <c r="C158" s="92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87"/>
      <c r="BZ158" s="87"/>
      <c r="CA158" s="87"/>
      <c r="CB158" s="87"/>
      <c r="CC158" s="87"/>
      <c r="CD158" s="81"/>
      <c r="CE158" s="81"/>
      <c r="CF158" s="81"/>
      <c r="CG158" s="81"/>
      <c r="CH158" s="81"/>
      <c r="CI158" s="81"/>
      <c r="CJ158" s="81"/>
      <c r="CK158" s="81"/>
    </row>
    <row r="159" spans="1:89" ht="18" customHeight="1" x14ac:dyDescent="0.25">
      <c r="A159" s="84" t="s">
        <v>167</v>
      </c>
      <c r="B159" s="91"/>
      <c r="C159" s="92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87"/>
      <c r="BZ159" s="87"/>
      <c r="CA159" s="87"/>
      <c r="CB159" s="87"/>
      <c r="CC159" s="87"/>
      <c r="CD159" s="81"/>
      <c r="CE159" s="81"/>
      <c r="CF159" s="81"/>
      <c r="CG159" s="81"/>
      <c r="CH159" s="81"/>
      <c r="CI159" s="81"/>
      <c r="CJ159" s="81"/>
      <c r="CK159" s="81"/>
    </row>
    <row r="160" spans="1:89" ht="18" customHeight="1" x14ac:dyDescent="0.25">
      <c r="A160" s="84" t="s">
        <v>168</v>
      </c>
      <c r="B160" s="91"/>
      <c r="C160" s="92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87"/>
      <c r="BZ160" s="87"/>
      <c r="CA160" s="87"/>
      <c r="CB160" s="87"/>
      <c r="CC160" s="87"/>
      <c r="CD160" s="81"/>
      <c r="CE160" s="81"/>
      <c r="CF160" s="81"/>
      <c r="CG160" s="81"/>
      <c r="CH160" s="81"/>
      <c r="CI160" s="81"/>
      <c r="CJ160" s="81"/>
      <c r="CK160" s="81"/>
    </row>
    <row r="161" spans="1:89" ht="18" customHeight="1" x14ac:dyDescent="0.25">
      <c r="A161" s="84" t="s">
        <v>169</v>
      </c>
      <c r="B161" s="91"/>
      <c r="C161" s="92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87"/>
      <c r="BZ161" s="87"/>
      <c r="CA161" s="87"/>
      <c r="CB161" s="87"/>
      <c r="CC161" s="87"/>
      <c r="CD161" s="81"/>
      <c r="CE161" s="81"/>
      <c r="CF161" s="81"/>
      <c r="CG161" s="81"/>
      <c r="CH161" s="81"/>
      <c r="CI161" s="81"/>
      <c r="CJ161" s="81"/>
      <c r="CK161" s="81"/>
    </row>
    <row r="162" spans="1:89" ht="18" customHeight="1" x14ac:dyDescent="0.25">
      <c r="A162" s="84" t="s">
        <v>170</v>
      </c>
      <c r="B162" s="91"/>
      <c r="C162" s="92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87"/>
      <c r="BZ162" s="87"/>
      <c r="CA162" s="87"/>
      <c r="CB162" s="87"/>
      <c r="CC162" s="87"/>
      <c r="CD162" s="81"/>
      <c r="CE162" s="81"/>
      <c r="CF162" s="81"/>
      <c r="CG162" s="81"/>
      <c r="CH162" s="81"/>
      <c r="CI162" s="81"/>
      <c r="CJ162" s="81"/>
      <c r="CK162" s="81"/>
    </row>
    <row r="163" spans="1:89" ht="18" customHeight="1" x14ac:dyDescent="0.25">
      <c r="A163" s="84" t="s">
        <v>171</v>
      </c>
      <c r="B163" s="91"/>
      <c r="C163" s="92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87"/>
      <c r="BZ163" s="87"/>
      <c r="CA163" s="87"/>
      <c r="CB163" s="87"/>
      <c r="CC163" s="87"/>
      <c r="CD163" s="81"/>
      <c r="CE163" s="81"/>
      <c r="CF163" s="81"/>
      <c r="CG163" s="81"/>
      <c r="CH163" s="81"/>
      <c r="CI163" s="81"/>
      <c r="CJ163" s="81"/>
      <c r="CK163" s="81"/>
    </row>
    <row r="164" spans="1:89" ht="18" customHeight="1" x14ac:dyDescent="0.25">
      <c r="A164" s="84" t="s">
        <v>172</v>
      </c>
      <c r="B164" s="91"/>
      <c r="C164" s="92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87"/>
      <c r="BZ164" s="87"/>
      <c r="CA164" s="87"/>
      <c r="CB164" s="87"/>
      <c r="CC164" s="87"/>
      <c r="CD164" s="81"/>
      <c r="CE164" s="81"/>
      <c r="CF164" s="81"/>
      <c r="CG164" s="81"/>
      <c r="CH164" s="81"/>
      <c r="CI164" s="81"/>
      <c r="CJ164" s="81"/>
      <c r="CK164" s="81"/>
    </row>
    <row r="165" spans="1:89" ht="18" customHeight="1" x14ac:dyDescent="0.25">
      <c r="A165" s="84" t="s">
        <v>180</v>
      </c>
      <c r="B165" s="91"/>
      <c r="C165" s="92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87"/>
      <c r="BZ165" s="87"/>
      <c r="CA165" s="87"/>
      <c r="CB165" s="87"/>
      <c r="CC165" s="87"/>
      <c r="CD165" s="81"/>
      <c r="CE165" s="81"/>
      <c r="CF165" s="81"/>
      <c r="CG165" s="81"/>
      <c r="CH165" s="81"/>
      <c r="CI165" s="81"/>
      <c r="CJ165" s="81"/>
      <c r="CK165" s="81"/>
    </row>
    <row r="166" spans="1:89" ht="18" customHeight="1" x14ac:dyDescent="0.25">
      <c r="A166" s="84" t="s">
        <v>173</v>
      </c>
      <c r="B166" s="91"/>
      <c r="C166" s="92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87"/>
      <c r="BZ166" s="87"/>
      <c r="CA166" s="87"/>
      <c r="CB166" s="87"/>
      <c r="CC166" s="87"/>
      <c r="CD166" s="81"/>
      <c r="CE166" s="81"/>
      <c r="CF166" s="81"/>
      <c r="CG166" s="81"/>
      <c r="CH166" s="81"/>
      <c r="CI166" s="81"/>
      <c r="CJ166" s="81"/>
      <c r="CK166" s="81"/>
    </row>
    <row r="167" spans="1:89" ht="18" customHeight="1" x14ac:dyDescent="0.25">
      <c r="A167" s="84" t="s">
        <v>174</v>
      </c>
      <c r="B167" s="91"/>
      <c r="C167" s="92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87"/>
      <c r="BZ167" s="87"/>
      <c r="CA167" s="87"/>
      <c r="CB167" s="87"/>
      <c r="CC167" s="87"/>
      <c r="CD167" s="81"/>
      <c r="CE167" s="81"/>
      <c r="CF167" s="81"/>
      <c r="CG167" s="81"/>
      <c r="CH167" s="81"/>
      <c r="CI167" s="81"/>
      <c r="CJ167" s="81"/>
      <c r="CK167" s="81"/>
    </row>
    <row r="168" spans="1:89" ht="18" customHeight="1" x14ac:dyDescent="0.25">
      <c r="A168" s="84" t="s">
        <v>175</v>
      </c>
      <c r="B168" s="91"/>
      <c r="C168" s="92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87"/>
      <c r="BZ168" s="87"/>
      <c r="CA168" s="87"/>
      <c r="CB168" s="87"/>
      <c r="CC168" s="87"/>
      <c r="CD168" s="81"/>
      <c r="CE168" s="81"/>
      <c r="CF168" s="81"/>
      <c r="CG168" s="81"/>
      <c r="CH168" s="81"/>
      <c r="CI168" s="81"/>
      <c r="CJ168" s="81"/>
      <c r="CK168" s="81"/>
    </row>
    <row r="169" spans="1:89" ht="18" customHeight="1" x14ac:dyDescent="0.25">
      <c r="A169" s="84" t="s">
        <v>176</v>
      </c>
      <c r="B169" s="91"/>
      <c r="C169" s="92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87"/>
      <c r="BZ169" s="87"/>
      <c r="CA169" s="87"/>
      <c r="CB169" s="87"/>
      <c r="CC169" s="87"/>
      <c r="CD169" s="81"/>
      <c r="CE169" s="81"/>
      <c r="CF169" s="81"/>
      <c r="CG169" s="81"/>
      <c r="CH169" s="81"/>
      <c r="CI169" s="81"/>
      <c r="CJ169" s="81"/>
      <c r="CK169" s="81"/>
    </row>
    <row r="170" spans="1:89" ht="18" customHeight="1" x14ac:dyDescent="0.25">
      <c r="A170" s="84" t="s">
        <v>177</v>
      </c>
      <c r="B170" s="91"/>
      <c r="C170" s="92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87"/>
      <c r="BZ170" s="87"/>
      <c r="CA170" s="87"/>
      <c r="CB170" s="87"/>
      <c r="CC170" s="87"/>
      <c r="CD170" s="81"/>
      <c r="CE170" s="81"/>
      <c r="CF170" s="81"/>
      <c r="CG170" s="81"/>
      <c r="CH170" s="81"/>
      <c r="CI170" s="81"/>
      <c r="CJ170" s="81"/>
      <c r="CK170" s="81"/>
    </row>
    <row r="171" spans="1:89" ht="18" customHeight="1" x14ac:dyDescent="0.25">
      <c r="A171" s="84" t="s">
        <v>188</v>
      </c>
      <c r="B171" s="91"/>
      <c r="C171" s="92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87"/>
      <c r="BZ171" s="87"/>
      <c r="CA171" s="87"/>
      <c r="CB171" s="87"/>
      <c r="CC171" s="87"/>
      <c r="CD171" s="81"/>
      <c r="CE171" s="81"/>
      <c r="CF171" s="81"/>
      <c r="CG171" s="81"/>
      <c r="CH171" s="81"/>
      <c r="CI171" s="81"/>
      <c r="CJ171" s="81"/>
      <c r="CK171" s="81"/>
    </row>
    <row r="172" spans="1:89" ht="18" customHeight="1" x14ac:dyDescent="0.25">
      <c r="A172" s="84" t="s">
        <v>178</v>
      </c>
      <c r="B172" s="91"/>
      <c r="C172" s="92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87"/>
      <c r="BZ172" s="87"/>
      <c r="CA172" s="87"/>
      <c r="CB172" s="87"/>
      <c r="CC172" s="87"/>
      <c r="CD172" s="81"/>
      <c r="CE172" s="81"/>
      <c r="CF172" s="81"/>
      <c r="CG172" s="81"/>
      <c r="CH172" s="81"/>
      <c r="CI172" s="81"/>
      <c r="CJ172" s="81"/>
      <c r="CK172" s="81"/>
    </row>
    <row r="173" spans="1:89" ht="18" customHeight="1" x14ac:dyDescent="0.25">
      <c r="A173" s="84" t="s">
        <v>179</v>
      </c>
      <c r="B173" s="91"/>
      <c r="C173" s="92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87"/>
      <c r="BZ173" s="87"/>
      <c r="CA173" s="87"/>
      <c r="CB173" s="87"/>
      <c r="CC173" s="87"/>
      <c r="CD173" s="81"/>
      <c r="CE173" s="81"/>
      <c r="CF173" s="81"/>
      <c r="CG173" s="81"/>
      <c r="CH173" s="81"/>
      <c r="CI173" s="81"/>
      <c r="CJ173" s="81"/>
      <c r="CK173" s="81"/>
    </row>
    <row r="174" spans="1:89" ht="18" customHeight="1" x14ac:dyDescent="0.25">
      <c r="A174" s="84" t="s">
        <v>181</v>
      </c>
      <c r="B174" s="91"/>
      <c r="C174" s="92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87"/>
      <c r="BZ174" s="87"/>
      <c r="CA174" s="87"/>
      <c r="CB174" s="87"/>
      <c r="CC174" s="87"/>
      <c r="CD174" s="81"/>
      <c r="CE174" s="81"/>
      <c r="CF174" s="81"/>
      <c r="CG174" s="81"/>
      <c r="CH174" s="81"/>
      <c r="CI174" s="81"/>
      <c r="CJ174" s="81"/>
      <c r="CK174" s="81"/>
    </row>
    <row r="175" spans="1:89" ht="18" customHeight="1" x14ac:dyDescent="0.25">
      <c r="A175" s="84" t="s">
        <v>182</v>
      </c>
      <c r="B175" s="91"/>
      <c r="C175" s="92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87"/>
      <c r="BZ175" s="87"/>
      <c r="CA175" s="87"/>
      <c r="CB175" s="87"/>
      <c r="CC175" s="87"/>
      <c r="CD175" s="81"/>
      <c r="CE175" s="81"/>
      <c r="CF175" s="81"/>
      <c r="CG175" s="81"/>
      <c r="CH175" s="81"/>
      <c r="CI175" s="81"/>
      <c r="CJ175" s="81"/>
      <c r="CK175" s="81"/>
    </row>
    <row r="176" spans="1:89" ht="18" customHeight="1" x14ac:dyDescent="0.25">
      <c r="A176" s="84" t="s">
        <v>193</v>
      </c>
      <c r="B176" s="91"/>
      <c r="C176" s="92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87"/>
      <c r="BZ176" s="87"/>
      <c r="CA176" s="87"/>
      <c r="CB176" s="87"/>
      <c r="CC176" s="87"/>
      <c r="CD176" s="81"/>
      <c r="CE176" s="81"/>
      <c r="CF176" s="81"/>
      <c r="CG176" s="81"/>
      <c r="CH176" s="81"/>
      <c r="CI176" s="81"/>
      <c r="CJ176" s="81"/>
      <c r="CK176" s="81"/>
    </row>
    <row r="177" spans="1:89" ht="18" customHeight="1" x14ac:dyDescent="0.25">
      <c r="A177" s="84" t="s">
        <v>183</v>
      </c>
      <c r="B177" s="91"/>
      <c r="C177" s="92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87"/>
      <c r="BZ177" s="87"/>
      <c r="CA177" s="87"/>
      <c r="CB177" s="87"/>
      <c r="CC177" s="87"/>
      <c r="CD177" s="81"/>
      <c r="CE177" s="81"/>
      <c r="CF177" s="81"/>
      <c r="CG177" s="81"/>
      <c r="CH177" s="81"/>
      <c r="CI177" s="81"/>
      <c r="CJ177" s="81"/>
      <c r="CK177" s="81"/>
    </row>
    <row r="178" spans="1:89" ht="18" customHeight="1" x14ac:dyDescent="0.25">
      <c r="A178" s="84" t="s">
        <v>184</v>
      </c>
      <c r="B178" s="91"/>
      <c r="C178" s="92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87"/>
      <c r="BZ178" s="87"/>
      <c r="CA178" s="87"/>
      <c r="CB178" s="87"/>
      <c r="CC178" s="87"/>
      <c r="CD178" s="81"/>
      <c r="CE178" s="81"/>
      <c r="CF178" s="81"/>
      <c r="CG178" s="81"/>
      <c r="CH178" s="81"/>
      <c r="CI178" s="81"/>
      <c r="CJ178" s="81"/>
      <c r="CK178" s="81"/>
    </row>
    <row r="179" spans="1:89" ht="18" customHeight="1" x14ac:dyDescent="0.25">
      <c r="A179" s="84" t="s">
        <v>185</v>
      </c>
      <c r="B179" s="91"/>
      <c r="C179" s="92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87"/>
      <c r="BZ179" s="87"/>
      <c r="CA179" s="87"/>
      <c r="CB179" s="87"/>
      <c r="CC179" s="87"/>
      <c r="CD179" s="81"/>
      <c r="CE179" s="81"/>
      <c r="CF179" s="81"/>
      <c r="CG179" s="81"/>
      <c r="CH179" s="81"/>
      <c r="CI179" s="81"/>
      <c r="CJ179" s="81"/>
      <c r="CK179" s="81"/>
    </row>
    <row r="180" spans="1:89" ht="18" customHeight="1" x14ac:dyDescent="0.25">
      <c r="A180" s="84" t="s">
        <v>186</v>
      </c>
      <c r="B180" s="91"/>
      <c r="C180" s="92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87"/>
      <c r="BZ180" s="87"/>
      <c r="CA180" s="87"/>
      <c r="CB180" s="87"/>
      <c r="CC180" s="87"/>
      <c r="CD180" s="81"/>
      <c r="CE180" s="81"/>
      <c r="CF180" s="81"/>
      <c r="CG180" s="81"/>
      <c r="CH180" s="81"/>
      <c r="CI180" s="81"/>
      <c r="CJ180" s="81"/>
      <c r="CK180" s="81"/>
    </row>
    <row r="181" spans="1:89" ht="18" customHeight="1" x14ac:dyDescent="0.25">
      <c r="A181" s="84" t="s">
        <v>187</v>
      </c>
      <c r="B181" s="91"/>
      <c r="C181" s="92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87"/>
      <c r="BZ181" s="87"/>
      <c r="CA181" s="87"/>
      <c r="CB181" s="87"/>
      <c r="CC181" s="87"/>
      <c r="CD181" s="81"/>
      <c r="CE181" s="81"/>
      <c r="CF181" s="81"/>
      <c r="CG181" s="81"/>
      <c r="CH181" s="81"/>
      <c r="CI181" s="81"/>
      <c r="CJ181" s="81"/>
      <c r="CK181" s="81"/>
    </row>
    <row r="182" spans="1:89" ht="18" customHeight="1" x14ac:dyDescent="0.25">
      <c r="A182" s="84" t="s">
        <v>189</v>
      </c>
      <c r="B182" s="91"/>
      <c r="C182" s="92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87"/>
      <c r="BZ182" s="87"/>
      <c r="CA182" s="87"/>
      <c r="CB182" s="87"/>
      <c r="CC182" s="87"/>
      <c r="CD182" s="81"/>
      <c r="CE182" s="81"/>
      <c r="CF182" s="81"/>
      <c r="CG182" s="81"/>
      <c r="CH182" s="81"/>
      <c r="CI182" s="81"/>
      <c r="CJ182" s="81"/>
      <c r="CK182" s="81"/>
    </row>
    <row r="183" spans="1:89" ht="18" customHeight="1" x14ac:dyDescent="0.25">
      <c r="A183" s="84" t="s">
        <v>190</v>
      </c>
      <c r="B183" s="91"/>
      <c r="C183" s="92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87"/>
      <c r="BZ183" s="87"/>
      <c r="CA183" s="87"/>
      <c r="CB183" s="87"/>
      <c r="CC183" s="87"/>
      <c r="CD183" s="81"/>
      <c r="CE183" s="81"/>
      <c r="CF183" s="81"/>
      <c r="CG183" s="81"/>
      <c r="CH183" s="81"/>
      <c r="CI183" s="81"/>
      <c r="CJ183" s="81"/>
      <c r="CK183" s="81"/>
    </row>
    <row r="184" spans="1:89" ht="18" customHeight="1" x14ac:dyDescent="0.25">
      <c r="A184" s="84" t="s">
        <v>191</v>
      </c>
      <c r="B184" s="91"/>
      <c r="C184" s="92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87"/>
      <c r="BZ184" s="87"/>
      <c r="CA184" s="87"/>
      <c r="CB184" s="87"/>
      <c r="CC184" s="87"/>
      <c r="CD184" s="81"/>
      <c r="CE184" s="81"/>
      <c r="CF184" s="81"/>
      <c r="CG184" s="81"/>
      <c r="CH184" s="81"/>
      <c r="CI184" s="81"/>
      <c r="CJ184" s="81"/>
      <c r="CK184" s="81"/>
    </row>
    <row r="185" spans="1:89" ht="18" customHeight="1" x14ac:dyDescent="0.25">
      <c r="A185" s="84" t="s">
        <v>192</v>
      </c>
      <c r="B185" s="91"/>
      <c r="C185" s="92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87"/>
      <c r="BZ185" s="87"/>
      <c r="CA185" s="87"/>
      <c r="CB185" s="87"/>
      <c r="CC185" s="87"/>
      <c r="CD185" s="81"/>
      <c r="CE185" s="81"/>
      <c r="CF185" s="81"/>
      <c r="CG185" s="81"/>
      <c r="CH185" s="81"/>
      <c r="CI185" s="81"/>
      <c r="CJ185" s="81"/>
      <c r="CK185" s="81"/>
    </row>
    <row r="186" spans="1:89" ht="18" customHeight="1" x14ac:dyDescent="0.25">
      <c r="A186" s="84" t="s">
        <v>194</v>
      </c>
      <c r="B186" s="91"/>
      <c r="C186" s="92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87"/>
      <c r="BZ186" s="87"/>
      <c r="CA186" s="87"/>
      <c r="CB186" s="87"/>
      <c r="CC186" s="87"/>
      <c r="CD186" s="81"/>
      <c r="CE186" s="81"/>
      <c r="CF186" s="81"/>
      <c r="CG186" s="81"/>
      <c r="CH186" s="81"/>
      <c r="CI186" s="81"/>
      <c r="CJ186" s="81"/>
      <c r="CK186" s="81"/>
    </row>
    <row r="187" spans="1:89" ht="18" customHeight="1" x14ac:dyDescent="0.25">
      <c r="A187" s="84" t="s">
        <v>204</v>
      </c>
      <c r="B187" s="91"/>
      <c r="C187" s="92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87"/>
      <c r="BZ187" s="87"/>
      <c r="CA187" s="87"/>
      <c r="CB187" s="87"/>
      <c r="CC187" s="87"/>
      <c r="CD187" s="81"/>
      <c r="CE187" s="81"/>
      <c r="CF187" s="81"/>
      <c r="CG187" s="81"/>
      <c r="CH187" s="81"/>
      <c r="CI187" s="81"/>
      <c r="CJ187" s="81"/>
      <c r="CK187" s="81"/>
    </row>
    <row r="188" spans="1:89" ht="18" customHeight="1" x14ac:dyDescent="0.25">
      <c r="A188" s="84" t="s">
        <v>195</v>
      </c>
      <c r="B188" s="91"/>
      <c r="C188" s="92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87"/>
      <c r="BZ188" s="87"/>
      <c r="CA188" s="87"/>
      <c r="CB188" s="87"/>
      <c r="CC188" s="87"/>
      <c r="CD188" s="81"/>
      <c r="CE188" s="81"/>
      <c r="CF188" s="81"/>
      <c r="CG188" s="81"/>
      <c r="CH188" s="81"/>
      <c r="CI188" s="81"/>
      <c r="CJ188" s="81"/>
      <c r="CK188" s="81"/>
    </row>
    <row r="189" spans="1:89" ht="18" customHeight="1" x14ac:dyDescent="0.25">
      <c r="A189" s="84" t="s">
        <v>196</v>
      </c>
      <c r="B189" s="91"/>
      <c r="C189" s="92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87"/>
      <c r="BZ189" s="87"/>
      <c r="CA189" s="87"/>
      <c r="CB189" s="87"/>
      <c r="CC189" s="87"/>
      <c r="CD189" s="81"/>
      <c r="CE189" s="81"/>
      <c r="CF189" s="81"/>
      <c r="CG189" s="81"/>
      <c r="CH189" s="81"/>
      <c r="CI189" s="81"/>
      <c r="CJ189" s="81"/>
      <c r="CK189" s="81"/>
    </row>
    <row r="190" spans="1:89" ht="18" customHeight="1" x14ac:dyDescent="0.25">
      <c r="A190" s="84" t="s">
        <v>197</v>
      </c>
      <c r="B190" s="91"/>
      <c r="C190" s="92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87"/>
      <c r="BZ190" s="87"/>
      <c r="CA190" s="87"/>
      <c r="CB190" s="87"/>
      <c r="CC190" s="87"/>
      <c r="CD190" s="81"/>
      <c r="CE190" s="81"/>
      <c r="CF190" s="81"/>
      <c r="CG190" s="81"/>
      <c r="CH190" s="81"/>
      <c r="CI190" s="81"/>
      <c r="CJ190" s="81"/>
      <c r="CK190" s="81"/>
    </row>
    <row r="191" spans="1:89" ht="18" customHeight="1" x14ac:dyDescent="0.25">
      <c r="A191" s="84" t="s">
        <v>198</v>
      </c>
      <c r="B191" s="91"/>
      <c r="C191" s="92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87"/>
      <c r="BZ191" s="87"/>
      <c r="CA191" s="87"/>
      <c r="CB191" s="87"/>
      <c r="CC191" s="87"/>
      <c r="CD191" s="81"/>
      <c r="CE191" s="81"/>
      <c r="CF191" s="81"/>
      <c r="CG191" s="81"/>
      <c r="CH191" s="81"/>
      <c r="CI191" s="81"/>
      <c r="CJ191" s="81"/>
      <c r="CK191" s="81"/>
    </row>
    <row r="192" spans="1:89" ht="18" customHeight="1" x14ac:dyDescent="0.25">
      <c r="A192" s="84" t="s">
        <v>199</v>
      </c>
      <c r="B192" s="91"/>
      <c r="C192" s="92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87"/>
      <c r="BZ192" s="87"/>
      <c r="CA192" s="87"/>
      <c r="CB192" s="87"/>
      <c r="CC192" s="87"/>
      <c r="CD192" s="81"/>
      <c r="CE192" s="81"/>
      <c r="CF192" s="81"/>
      <c r="CG192" s="81"/>
      <c r="CH192" s="81"/>
      <c r="CI192" s="81"/>
      <c r="CJ192" s="81"/>
      <c r="CK192" s="81"/>
    </row>
    <row r="193" spans="1:89" ht="18" customHeight="1" x14ac:dyDescent="0.25">
      <c r="A193" s="84" t="s">
        <v>208</v>
      </c>
      <c r="B193" s="91"/>
      <c r="C193" s="92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87"/>
      <c r="BZ193" s="87"/>
      <c r="CA193" s="87"/>
      <c r="CB193" s="87"/>
      <c r="CC193" s="87"/>
      <c r="CD193" s="81"/>
      <c r="CE193" s="81"/>
      <c r="CF193" s="81"/>
      <c r="CG193" s="81"/>
      <c r="CH193" s="81"/>
      <c r="CI193" s="81"/>
      <c r="CJ193" s="81"/>
      <c r="CK193" s="81"/>
    </row>
    <row r="194" spans="1:89" ht="18" customHeight="1" x14ac:dyDescent="0.25">
      <c r="A194" s="84" t="s">
        <v>200</v>
      </c>
      <c r="B194" s="91"/>
      <c r="C194" s="92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87"/>
      <c r="BZ194" s="87"/>
      <c r="CA194" s="87"/>
      <c r="CB194" s="87"/>
      <c r="CC194" s="87"/>
      <c r="CD194" s="81"/>
      <c r="CE194" s="81"/>
      <c r="CF194" s="81"/>
      <c r="CG194" s="81"/>
      <c r="CH194" s="81"/>
      <c r="CI194" s="81"/>
      <c r="CJ194" s="81"/>
      <c r="CK194" s="81"/>
    </row>
    <row r="195" spans="1:89" ht="18" customHeight="1" x14ac:dyDescent="0.25">
      <c r="A195" s="84" t="s">
        <v>201</v>
      </c>
      <c r="B195" s="91"/>
      <c r="C195" s="92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87"/>
      <c r="BZ195" s="87"/>
      <c r="CA195" s="87"/>
      <c r="CB195" s="87"/>
      <c r="CC195" s="87"/>
      <c r="CD195" s="81"/>
      <c r="CE195" s="81"/>
      <c r="CF195" s="81"/>
      <c r="CG195" s="81"/>
      <c r="CH195" s="81"/>
      <c r="CI195" s="81"/>
      <c r="CJ195" s="81"/>
      <c r="CK195" s="81"/>
    </row>
    <row r="196" spans="1:89" ht="18" customHeight="1" x14ac:dyDescent="0.25">
      <c r="A196" s="84" t="s">
        <v>202</v>
      </c>
      <c r="B196" s="91"/>
      <c r="C196" s="92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87"/>
      <c r="BZ196" s="87"/>
      <c r="CA196" s="87"/>
      <c r="CB196" s="87"/>
      <c r="CC196" s="87"/>
      <c r="CD196" s="81"/>
      <c r="CE196" s="81"/>
      <c r="CF196" s="81"/>
      <c r="CG196" s="81"/>
      <c r="CH196" s="81"/>
      <c r="CI196" s="81"/>
      <c r="CJ196" s="81"/>
      <c r="CK196" s="81"/>
    </row>
    <row r="197" spans="1:89" ht="18" customHeight="1" x14ac:dyDescent="0.25">
      <c r="A197" s="84" t="s">
        <v>210</v>
      </c>
      <c r="B197" s="91"/>
      <c r="C197" s="92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87"/>
      <c r="BZ197" s="87"/>
      <c r="CA197" s="87"/>
      <c r="CB197" s="87"/>
      <c r="CC197" s="87"/>
      <c r="CD197" s="81"/>
      <c r="CE197" s="81"/>
      <c r="CF197" s="81"/>
      <c r="CG197" s="81"/>
      <c r="CH197" s="81"/>
      <c r="CI197" s="81"/>
      <c r="CJ197" s="81"/>
      <c r="CK197" s="81"/>
    </row>
    <row r="198" spans="1:89" ht="18" customHeight="1" x14ac:dyDescent="0.25">
      <c r="A198" s="84" t="s">
        <v>203</v>
      </c>
      <c r="B198" s="91"/>
      <c r="C198" s="92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87"/>
      <c r="BZ198" s="87"/>
      <c r="CA198" s="87"/>
      <c r="CB198" s="87"/>
      <c r="CC198" s="87"/>
      <c r="CD198" s="81"/>
      <c r="CE198" s="81"/>
      <c r="CF198" s="81"/>
      <c r="CG198" s="81"/>
      <c r="CH198" s="81"/>
      <c r="CI198" s="81"/>
      <c r="CJ198" s="81"/>
      <c r="CK198" s="81"/>
    </row>
    <row r="199" spans="1:89" ht="18" customHeight="1" x14ac:dyDescent="0.25">
      <c r="A199" s="84" t="s">
        <v>205</v>
      </c>
      <c r="B199" s="91"/>
      <c r="C199" s="92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87"/>
      <c r="BZ199" s="87"/>
      <c r="CA199" s="87"/>
      <c r="CB199" s="87"/>
      <c r="CC199" s="87"/>
      <c r="CD199" s="81"/>
      <c r="CE199" s="81"/>
      <c r="CF199" s="81"/>
      <c r="CG199" s="81"/>
      <c r="CH199" s="81"/>
      <c r="CI199" s="81"/>
      <c r="CJ199" s="81"/>
      <c r="CK199" s="81"/>
    </row>
    <row r="200" spans="1:89" ht="18" customHeight="1" x14ac:dyDescent="0.25">
      <c r="A200" s="84" t="s">
        <v>206</v>
      </c>
      <c r="B200" s="91"/>
      <c r="C200" s="92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87"/>
      <c r="BZ200" s="87"/>
      <c r="CA200" s="87"/>
      <c r="CB200" s="87"/>
      <c r="CC200" s="87"/>
      <c r="CD200" s="81"/>
      <c r="CE200" s="81"/>
      <c r="CF200" s="81"/>
      <c r="CG200" s="81"/>
      <c r="CH200" s="81"/>
      <c r="CI200" s="81"/>
      <c r="CJ200" s="81"/>
      <c r="CK200" s="81"/>
    </row>
    <row r="201" spans="1:89" ht="18" customHeight="1" x14ac:dyDescent="0.25">
      <c r="A201" s="84" t="s">
        <v>207</v>
      </c>
      <c r="B201" s="91"/>
      <c r="C201" s="92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87"/>
      <c r="BZ201" s="87"/>
      <c r="CA201" s="87"/>
      <c r="CB201" s="87"/>
      <c r="CC201" s="87"/>
      <c r="CD201" s="81"/>
      <c r="CE201" s="81"/>
      <c r="CF201" s="81"/>
      <c r="CG201" s="81"/>
      <c r="CH201" s="81"/>
      <c r="CI201" s="81"/>
      <c r="CJ201" s="81"/>
      <c r="CK201" s="81"/>
    </row>
    <row r="202" spans="1:89" ht="18" customHeight="1" x14ac:dyDescent="0.25">
      <c r="A202" s="84" t="s">
        <v>209</v>
      </c>
      <c r="B202" s="91"/>
      <c r="C202" s="92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87"/>
      <c r="BZ202" s="87"/>
      <c r="CA202" s="87"/>
      <c r="CB202" s="87"/>
      <c r="CC202" s="87"/>
      <c r="CD202" s="81"/>
      <c r="CE202" s="81"/>
      <c r="CF202" s="81"/>
      <c r="CG202" s="81"/>
      <c r="CH202" s="81"/>
      <c r="CI202" s="81"/>
      <c r="CJ202" s="81"/>
      <c r="CK202" s="81"/>
    </row>
    <row r="203" spans="1:89" ht="18" customHeight="1" x14ac:dyDescent="0.25">
      <c r="A203" s="84" t="s">
        <v>211</v>
      </c>
      <c r="B203" s="91"/>
      <c r="C203" s="92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87"/>
      <c r="BZ203" s="87"/>
      <c r="CA203" s="87"/>
      <c r="CB203" s="87"/>
      <c r="CC203" s="87"/>
      <c r="CD203" s="81"/>
      <c r="CE203" s="81"/>
      <c r="CF203" s="81"/>
      <c r="CG203" s="81"/>
      <c r="CH203" s="81"/>
      <c r="CI203" s="81"/>
      <c r="CJ203" s="81"/>
      <c r="CK203" s="81"/>
    </row>
    <row r="204" spans="1:89" ht="18" customHeight="1" x14ac:dyDescent="0.25">
      <c r="A204" s="84" t="s">
        <v>212</v>
      </c>
      <c r="B204" s="91"/>
      <c r="C204" s="92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87"/>
      <c r="BZ204" s="87"/>
      <c r="CA204" s="87"/>
      <c r="CB204" s="87"/>
      <c r="CC204" s="87"/>
      <c r="CD204" s="81"/>
      <c r="CE204" s="81"/>
      <c r="CF204" s="81"/>
      <c r="CG204" s="81"/>
      <c r="CH204" s="81"/>
      <c r="CI204" s="81"/>
      <c r="CJ204" s="81"/>
      <c r="CK204" s="81"/>
    </row>
    <row r="205" spans="1:89" ht="18" customHeight="1" x14ac:dyDescent="0.25">
      <c r="A205" s="84" t="s">
        <v>213</v>
      </c>
      <c r="B205" s="91"/>
      <c r="C205" s="92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87"/>
      <c r="BZ205" s="87"/>
      <c r="CA205" s="87"/>
      <c r="CB205" s="87"/>
      <c r="CC205" s="87"/>
      <c r="CD205" s="81"/>
      <c r="CE205" s="81"/>
      <c r="CF205" s="81"/>
      <c r="CG205" s="81"/>
      <c r="CH205" s="81"/>
      <c r="CI205" s="81"/>
      <c r="CJ205" s="81"/>
      <c r="CK205" s="81"/>
    </row>
    <row r="206" spans="1:89" ht="18" customHeight="1" x14ac:dyDescent="0.25">
      <c r="A206" s="84" t="s">
        <v>216</v>
      </c>
      <c r="B206" s="91"/>
      <c r="C206" s="92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87"/>
      <c r="BZ206" s="87"/>
      <c r="CA206" s="87"/>
      <c r="CB206" s="87"/>
      <c r="CC206" s="87"/>
      <c r="CD206" s="81"/>
      <c r="CE206" s="81"/>
      <c r="CF206" s="81"/>
      <c r="CG206" s="81"/>
      <c r="CH206" s="81"/>
      <c r="CI206" s="81"/>
      <c r="CJ206" s="81"/>
      <c r="CK206" s="81"/>
    </row>
    <row r="207" spans="1:89" ht="18" customHeight="1" x14ac:dyDescent="0.25">
      <c r="A207" s="84" t="s">
        <v>214</v>
      </c>
      <c r="B207" s="91"/>
      <c r="C207" s="92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87"/>
      <c r="BZ207" s="87"/>
      <c r="CA207" s="87"/>
      <c r="CB207" s="87"/>
      <c r="CC207" s="87"/>
      <c r="CD207" s="81"/>
      <c r="CE207" s="81"/>
      <c r="CF207" s="81"/>
      <c r="CG207" s="81"/>
      <c r="CH207" s="81"/>
      <c r="CI207" s="81"/>
      <c r="CJ207" s="81"/>
      <c r="CK207" s="81"/>
    </row>
    <row r="208" spans="1:89" ht="18" customHeight="1" x14ac:dyDescent="0.25">
      <c r="A208" s="84" t="s">
        <v>215</v>
      </c>
      <c r="B208" s="91"/>
      <c r="C208" s="92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87"/>
      <c r="BZ208" s="87"/>
      <c r="CA208" s="87"/>
      <c r="CB208" s="87"/>
      <c r="CC208" s="87"/>
      <c r="CD208" s="81"/>
      <c r="CE208" s="81"/>
      <c r="CF208" s="81"/>
      <c r="CG208" s="81"/>
      <c r="CH208" s="81"/>
      <c r="CI208" s="81"/>
      <c r="CJ208" s="81"/>
      <c r="CK208" s="81"/>
    </row>
    <row r="209" spans="1:89" ht="18" customHeight="1" x14ac:dyDescent="0.25">
      <c r="A209" s="84" t="s">
        <v>217</v>
      </c>
      <c r="B209" s="91"/>
      <c r="C209" s="92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87"/>
      <c r="BZ209" s="87"/>
      <c r="CA209" s="87"/>
      <c r="CB209" s="87"/>
      <c r="CC209" s="87"/>
      <c r="CD209" s="81"/>
      <c r="CE209" s="81"/>
      <c r="CF209" s="81"/>
      <c r="CG209" s="81"/>
      <c r="CH209" s="81"/>
      <c r="CI209" s="81"/>
      <c r="CJ209" s="81"/>
      <c r="CK209" s="81"/>
    </row>
    <row r="210" spans="1:89" ht="18" customHeight="1" x14ac:dyDescent="0.25">
      <c r="A210" s="84" t="s">
        <v>224</v>
      </c>
      <c r="B210" s="91"/>
      <c r="C210" s="92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87"/>
      <c r="BZ210" s="87"/>
      <c r="CA210" s="87"/>
      <c r="CB210" s="87"/>
      <c r="CC210" s="87"/>
      <c r="CD210" s="81"/>
      <c r="CE210" s="81"/>
      <c r="CF210" s="81"/>
      <c r="CG210" s="81"/>
      <c r="CH210" s="81"/>
      <c r="CI210" s="81"/>
      <c r="CJ210" s="81"/>
      <c r="CK210" s="81"/>
    </row>
    <row r="211" spans="1:89" ht="18" customHeight="1" x14ac:dyDescent="0.25">
      <c r="A211" s="84" t="s">
        <v>218</v>
      </c>
      <c r="B211" s="91"/>
      <c r="C211" s="92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87"/>
      <c r="BZ211" s="87"/>
      <c r="CA211" s="87"/>
      <c r="CB211" s="87"/>
      <c r="CC211" s="87"/>
      <c r="CD211" s="81"/>
      <c r="CE211" s="81"/>
      <c r="CF211" s="81"/>
      <c r="CG211" s="81"/>
      <c r="CH211" s="81"/>
      <c r="CI211" s="81"/>
      <c r="CJ211" s="81"/>
      <c r="CK211" s="81"/>
    </row>
    <row r="212" spans="1:89" ht="18" customHeight="1" x14ac:dyDescent="0.25">
      <c r="A212" s="84" t="s">
        <v>219</v>
      </c>
      <c r="B212" s="91"/>
      <c r="C212" s="92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87"/>
      <c r="BZ212" s="87"/>
      <c r="CA212" s="87"/>
      <c r="CB212" s="87"/>
      <c r="CC212" s="87"/>
      <c r="CD212" s="81"/>
      <c r="CE212" s="81"/>
      <c r="CF212" s="81"/>
      <c r="CG212" s="81"/>
      <c r="CH212" s="81"/>
      <c r="CI212" s="81"/>
      <c r="CJ212" s="81"/>
      <c r="CK212" s="81"/>
    </row>
    <row r="213" spans="1:89" ht="18" customHeight="1" x14ac:dyDescent="0.25">
      <c r="A213" s="84" t="s">
        <v>220</v>
      </c>
      <c r="B213" s="91"/>
      <c r="C213" s="92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87"/>
      <c r="BZ213" s="87"/>
      <c r="CA213" s="87"/>
      <c r="CB213" s="87"/>
      <c r="CC213" s="87"/>
      <c r="CD213" s="81"/>
      <c r="CE213" s="81"/>
      <c r="CF213" s="81"/>
      <c r="CG213" s="81"/>
      <c r="CH213" s="81"/>
      <c r="CI213" s="81"/>
      <c r="CJ213" s="81"/>
      <c r="CK213" s="81"/>
    </row>
    <row r="214" spans="1:89" ht="18" customHeight="1" x14ac:dyDescent="0.25">
      <c r="A214" s="84" t="s">
        <v>221</v>
      </c>
      <c r="B214" s="91"/>
      <c r="C214" s="92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87"/>
      <c r="BZ214" s="87"/>
      <c r="CA214" s="87"/>
      <c r="CB214" s="87"/>
      <c r="CC214" s="87"/>
      <c r="CD214" s="81"/>
      <c r="CE214" s="81"/>
      <c r="CF214" s="81"/>
      <c r="CG214" s="81"/>
      <c r="CH214" s="81"/>
      <c r="CI214" s="81"/>
      <c r="CJ214" s="81"/>
      <c r="CK214" s="81"/>
    </row>
    <row r="215" spans="1:89" ht="18" customHeight="1" x14ac:dyDescent="0.25">
      <c r="A215" s="84" t="s">
        <v>222</v>
      </c>
      <c r="B215" s="91"/>
      <c r="C215" s="92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87"/>
      <c r="BZ215" s="87"/>
      <c r="CA215" s="87"/>
      <c r="CB215" s="87"/>
      <c r="CC215" s="87"/>
      <c r="CD215" s="81"/>
      <c r="CE215" s="81"/>
      <c r="CF215" s="81"/>
      <c r="CG215" s="81"/>
      <c r="CH215" s="81"/>
      <c r="CI215" s="81"/>
      <c r="CJ215" s="81"/>
      <c r="CK215" s="81"/>
    </row>
    <row r="216" spans="1:89" ht="18" customHeight="1" x14ac:dyDescent="0.25">
      <c r="A216" s="84" t="s">
        <v>230</v>
      </c>
      <c r="B216" s="91"/>
      <c r="C216" s="92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87"/>
      <c r="BZ216" s="87"/>
      <c r="CA216" s="87"/>
      <c r="CB216" s="87"/>
      <c r="CC216" s="87"/>
      <c r="CD216" s="81"/>
      <c r="CE216" s="81"/>
      <c r="CF216" s="81"/>
      <c r="CG216" s="81"/>
      <c r="CH216" s="81"/>
      <c r="CI216" s="81"/>
      <c r="CJ216" s="81"/>
      <c r="CK216" s="81"/>
    </row>
    <row r="217" spans="1:89" ht="18" customHeight="1" x14ac:dyDescent="0.25">
      <c r="A217" s="84" t="s">
        <v>223</v>
      </c>
      <c r="B217" s="91"/>
      <c r="C217" s="92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87"/>
      <c r="BZ217" s="87"/>
      <c r="CA217" s="87"/>
      <c r="CB217" s="87"/>
      <c r="CC217" s="87"/>
      <c r="CD217" s="81"/>
      <c r="CE217" s="81"/>
      <c r="CF217" s="81"/>
      <c r="CG217" s="81"/>
      <c r="CH217" s="81"/>
      <c r="CI217" s="81"/>
      <c r="CJ217" s="81"/>
      <c r="CK217" s="81"/>
    </row>
    <row r="218" spans="1:89" ht="18" customHeight="1" x14ac:dyDescent="0.25">
      <c r="A218" s="84" t="s">
        <v>225</v>
      </c>
      <c r="B218" s="91"/>
      <c r="C218" s="92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87"/>
      <c r="BZ218" s="87"/>
      <c r="CA218" s="87"/>
      <c r="CB218" s="87"/>
      <c r="CC218" s="87"/>
      <c r="CD218" s="81"/>
      <c r="CE218" s="81"/>
      <c r="CF218" s="81"/>
      <c r="CG218" s="81"/>
      <c r="CH218" s="81"/>
      <c r="CI218" s="81"/>
      <c r="CJ218" s="81"/>
      <c r="CK218" s="81"/>
    </row>
    <row r="219" spans="1:89" ht="18" customHeight="1" x14ac:dyDescent="0.25">
      <c r="A219" s="84" t="s">
        <v>226</v>
      </c>
      <c r="B219" s="91"/>
      <c r="C219" s="92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87"/>
      <c r="BZ219" s="87"/>
      <c r="CA219" s="87"/>
      <c r="CB219" s="87"/>
      <c r="CC219" s="87"/>
      <c r="CD219" s="81"/>
      <c r="CE219" s="81"/>
      <c r="CF219" s="81"/>
      <c r="CG219" s="81"/>
      <c r="CH219" s="81"/>
      <c r="CI219" s="81"/>
      <c r="CJ219" s="81"/>
      <c r="CK219" s="81"/>
    </row>
    <row r="220" spans="1:89" ht="18" customHeight="1" x14ac:dyDescent="0.25">
      <c r="A220" s="84" t="s">
        <v>227</v>
      </c>
      <c r="B220" s="91"/>
      <c r="C220" s="92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87"/>
      <c r="BZ220" s="87"/>
      <c r="CA220" s="87"/>
      <c r="CB220" s="87"/>
      <c r="CC220" s="87"/>
      <c r="CD220" s="81"/>
      <c r="CE220" s="81"/>
      <c r="CF220" s="81"/>
      <c r="CG220" s="81"/>
      <c r="CH220" s="81"/>
      <c r="CI220" s="81"/>
      <c r="CJ220" s="81"/>
      <c r="CK220" s="81"/>
    </row>
    <row r="221" spans="1:89" ht="18" customHeight="1" x14ac:dyDescent="0.25">
      <c r="A221" s="84" t="s">
        <v>228</v>
      </c>
      <c r="B221" s="91"/>
      <c r="C221" s="92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87"/>
      <c r="BZ221" s="87"/>
      <c r="CA221" s="87"/>
      <c r="CB221" s="87"/>
      <c r="CC221" s="87"/>
      <c r="CD221" s="81"/>
      <c r="CE221" s="81"/>
      <c r="CF221" s="81"/>
      <c r="CG221" s="81"/>
      <c r="CH221" s="81"/>
      <c r="CI221" s="81"/>
      <c r="CJ221" s="81"/>
      <c r="CK221" s="81"/>
    </row>
    <row r="222" spans="1:89" ht="18" customHeight="1" x14ac:dyDescent="0.25">
      <c r="A222" s="84" t="s">
        <v>229</v>
      </c>
      <c r="B222" s="91"/>
      <c r="C222" s="92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87"/>
      <c r="BZ222" s="87"/>
      <c r="CA222" s="87"/>
      <c r="CB222" s="87"/>
      <c r="CC222" s="87"/>
      <c r="CD222" s="81"/>
      <c r="CE222" s="81"/>
      <c r="CF222" s="81"/>
      <c r="CG222" s="81"/>
      <c r="CH222" s="81"/>
      <c r="CI222" s="81"/>
      <c r="CJ222" s="81"/>
      <c r="CK222" s="81"/>
    </row>
    <row r="223" spans="1:89" ht="18" customHeight="1" x14ac:dyDescent="0.25">
      <c r="A223" s="84" t="s">
        <v>231</v>
      </c>
      <c r="B223" s="91"/>
      <c r="C223" s="92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87"/>
      <c r="BZ223" s="87"/>
      <c r="CA223" s="87"/>
      <c r="CB223" s="87"/>
      <c r="CC223" s="87"/>
      <c r="CD223" s="81"/>
      <c r="CE223" s="81"/>
      <c r="CF223" s="81"/>
      <c r="CG223" s="81"/>
      <c r="CH223" s="81"/>
      <c r="CI223" s="81"/>
      <c r="CJ223" s="81"/>
      <c r="CK223" s="81"/>
    </row>
    <row r="224" spans="1:89" ht="18" customHeight="1" x14ac:dyDescent="0.25">
      <c r="A224" s="84" t="s">
        <v>232</v>
      </c>
      <c r="B224" s="91"/>
      <c r="C224" s="92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87"/>
      <c r="BZ224" s="87"/>
      <c r="CA224" s="87"/>
      <c r="CB224" s="87"/>
      <c r="CC224" s="87"/>
      <c r="CD224" s="81"/>
      <c r="CE224" s="81"/>
      <c r="CF224" s="81"/>
      <c r="CG224" s="81"/>
      <c r="CH224" s="81"/>
      <c r="CI224" s="81"/>
      <c r="CJ224" s="81"/>
      <c r="CK224" s="81"/>
    </row>
    <row r="225" spans="1:89" ht="18" customHeight="1" x14ac:dyDescent="0.25">
      <c r="A225" s="84" t="s">
        <v>233</v>
      </c>
      <c r="B225" s="91"/>
      <c r="C225" s="92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87"/>
      <c r="BZ225" s="87"/>
      <c r="CA225" s="87"/>
      <c r="CB225" s="87"/>
      <c r="CC225" s="87"/>
      <c r="CD225" s="81"/>
      <c r="CE225" s="81"/>
      <c r="CF225" s="81"/>
      <c r="CG225" s="81"/>
      <c r="CH225" s="81"/>
      <c r="CI225" s="81"/>
      <c r="CJ225" s="81"/>
      <c r="CK225" s="81"/>
    </row>
    <row r="226" spans="1:89" ht="18" customHeight="1" x14ac:dyDescent="0.25">
      <c r="A226" s="84" t="s">
        <v>234</v>
      </c>
      <c r="B226" s="91"/>
      <c r="C226" s="92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87"/>
      <c r="BZ226" s="87"/>
      <c r="CA226" s="87"/>
      <c r="CB226" s="87"/>
      <c r="CC226" s="87"/>
      <c r="CD226" s="81"/>
      <c r="CE226" s="81"/>
      <c r="CF226" s="81"/>
      <c r="CG226" s="81"/>
      <c r="CH226" s="81"/>
      <c r="CI226" s="81"/>
      <c r="CJ226" s="81"/>
      <c r="CK226" s="81"/>
    </row>
    <row r="227" spans="1:89" ht="18" customHeight="1" x14ac:dyDescent="0.25">
      <c r="A227" s="84" t="s">
        <v>235</v>
      </c>
      <c r="B227" s="91"/>
      <c r="C227" s="92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87"/>
      <c r="BZ227" s="87"/>
      <c r="CA227" s="87"/>
      <c r="CB227" s="87"/>
      <c r="CC227" s="87"/>
      <c r="CD227" s="81"/>
      <c r="CE227" s="81"/>
      <c r="CF227" s="81"/>
      <c r="CG227" s="81"/>
      <c r="CH227" s="81"/>
      <c r="CI227" s="81"/>
      <c r="CJ227" s="81"/>
      <c r="CK227" s="81"/>
    </row>
    <row r="228" spans="1:89" ht="18" customHeight="1" x14ac:dyDescent="0.25">
      <c r="A228" s="84" t="s">
        <v>236</v>
      </c>
      <c r="B228" s="91"/>
      <c r="C228" s="92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87"/>
      <c r="BZ228" s="87"/>
      <c r="CA228" s="87"/>
      <c r="CB228" s="87"/>
      <c r="CC228" s="87"/>
      <c r="CD228" s="81"/>
      <c r="CE228" s="81"/>
      <c r="CF228" s="81"/>
      <c r="CG228" s="81"/>
      <c r="CH228" s="81"/>
      <c r="CI228" s="81"/>
      <c r="CJ228" s="81"/>
      <c r="CK228" s="81"/>
    </row>
    <row r="229" spans="1:89" ht="18" customHeight="1" x14ac:dyDescent="0.25">
      <c r="A229" s="84" t="s">
        <v>237</v>
      </c>
      <c r="B229" s="91"/>
      <c r="C229" s="92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87"/>
      <c r="BZ229" s="87"/>
      <c r="CA229" s="87"/>
      <c r="CB229" s="87"/>
      <c r="CC229" s="87"/>
      <c r="CD229" s="81"/>
      <c r="CE229" s="81"/>
      <c r="CF229" s="81"/>
      <c r="CG229" s="81"/>
      <c r="CH229" s="81"/>
      <c r="CI229" s="81"/>
      <c r="CJ229" s="81"/>
      <c r="CK229" s="81"/>
    </row>
    <row r="230" spans="1:89" ht="18" customHeight="1" x14ac:dyDescent="0.25">
      <c r="A230" s="84" t="s">
        <v>238</v>
      </c>
      <c r="B230" s="91"/>
      <c r="C230" s="92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87"/>
      <c r="BZ230" s="87"/>
      <c r="CA230" s="87"/>
      <c r="CB230" s="87"/>
      <c r="CC230" s="87"/>
      <c r="CD230" s="81"/>
      <c r="CE230" s="81"/>
      <c r="CF230" s="81"/>
      <c r="CG230" s="81"/>
      <c r="CH230" s="81"/>
      <c r="CI230" s="81"/>
      <c r="CJ230" s="81"/>
      <c r="CK230" s="81"/>
    </row>
    <row r="231" spans="1:89" ht="18" customHeight="1" x14ac:dyDescent="0.25">
      <c r="A231" s="84" t="s">
        <v>239</v>
      </c>
      <c r="B231" s="91"/>
      <c r="C231" s="92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87"/>
      <c r="BZ231" s="87"/>
      <c r="CA231" s="87"/>
      <c r="CB231" s="87"/>
      <c r="CC231" s="87"/>
      <c r="CD231" s="81"/>
      <c r="CE231" s="81"/>
      <c r="CF231" s="81"/>
      <c r="CG231" s="81"/>
      <c r="CH231" s="81"/>
      <c r="CI231" s="81"/>
      <c r="CJ231" s="81"/>
      <c r="CK231" s="81"/>
    </row>
    <row r="232" spans="1:89" ht="18" customHeight="1" x14ac:dyDescent="0.25">
      <c r="A232" s="84" t="s">
        <v>240</v>
      </c>
      <c r="B232" s="91"/>
      <c r="C232" s="92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87"/>
      <c r="BZ232" s="87"/>
      <c r="CA232" s="87"/>
      <c r="CB232" s="87"/>
      <c r="CC232" s="87"/>
      <c r="CD232" s="81"/>
      <c r="CE232" s="81"/>
      <c r="CF232" s="81"/>
      <c r="CG232" s="81"/>
      <c r="CH232" s="81"/>
      <c r="CI232" s="81"/>
      <c r="CJ232" s="81"/>
      <c r="CK232" s="81"/>
    </row>
    <row r="233" spans="1:89" ht="18" customHeight="1" x14ac:dyDescent="0.25">
      <c r="A233" s="84" t="s">
        <v>241</v>
      </c>
      <c r="B233" s="91"/>
      <c r="C233" s="92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87"/>
      <c r="BZ233" s="87"/>
      <c r="CA233" s="87"/>
      <c r="CB233" s="87"/>
      <c r="CC233" s="87"/>
      <c r="CD233" s="81"/>
      <c r="CE233" s="81"/>
      <c r="CF233" s="81"/>
      <c r="CG233" s="81"/>
      <c r="CH233" s="81"/>
      <c r="CI233" s="81"/>
      <c r="CJ233" s="81"/>
      <c r="CK233" s="81"/>
    </row>
    <row r="234" spans="1:89" ht="18" customHeight="1" x14ac:dyDescent="0.25">
      <c r="A234" s="84" t="s">
        <v>242</v>
      </c>
      <c r="B234" s="91"/>
      <c r="C234" s="92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87"/>
      <c r="BZ234" s="87"/>
      <c r="CA234" s="87"/>
      <c r="CB234" s="87"/>
      <c r="CC234" s="87"/>
      <c r="CD234" s="81"/>
      <c r="CE234" s="81"/>
      <c r="CF234" s="81"/>
      <c r="CG234" s="81"/>
      <c r="CH234" s="81"/>
      <c r="CI234" s="81"/>
      <c r="CJ234" s="81"/>
      <c r="CK234" s="81"/>
    </row>
    <row r="235" spans="1:89" ht="18" customHeight="1" x14ac:dyDescent="0.25">
      <c r="A235" s="84" t="s">
        <v>243</v>
      </c>
      <c r="B235" s="91"/>
      <c r="C235" s="92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87"/>
      <c r="BZ235" s="87"/>
      <c r="CA235" s="87"/>
      <c r="CB235" s="87"/>
      <c r="CC235" s="87"/>
      <c r="CD235" s="81"/>
      <c r="CE235" s="81"/>
      <c r="CF235" s="81"/>
      <c r="CG235" s="81"/>
      <c r="CH235" s="81"/>
      <c r="CI235" s="81"/>
      <c r="CJ235" s="81"/>
      <c r="CK235" s="81"/>
    </row>
    <row r="236" spans="1:89" ht="18" customHeight="1" x14ac:dyDescent="0.25">
      <c r="A236" s="84" t="s">
        <v>244</v>
      </c>
      <c r="B236" s="91"/>
      <c r="C236" s="92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87"/>
      <c r="BZ236" s="87"/>
      <c r="CA236" s="87"/>
      <c r="CB236" s="87"/>
      <c r="CC236" s="87"/>
      <c r="CD236" s="81"/>
      <c r="CE236" s="81"/>
      <c r="CF236" s="81"/>
      <c r="CG236" s="81"/>
      <c r="CH236" s="81"/>
      <c r="CI236" s="81"/>
      <c r="CJ236" s="81"/>
      <c r="CK236" s="81"/>
    </row>
    <row r="237" spans="1:89" ht="18" customHeight="1" x14ac:dyDescent="0.25">
      <c r="A237" s="84" t="s">
        <v>245</v>
      </c>
      <c r="B237" s="91"/>
      <c r="C237" s="92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87"/>
      <c r="BZ237" s="87"/>
      <c r="CA237" s="87"/>
      <c r="CB237" s="87"/>
      <c r="CC237" s="87"/>
      <c r="CD237" s="81"/>
      <c r="CE237" s="81"/>
      <c r="CF237" s="81"/>
      <c r="CG237" s="81"/>
      <c r="CH237" s="81"/>
      <c r="CI237" s="81"/>
      <c r="CJ237" s="81"/>
      <c r="CK237" s="81"/>
    </row>
    <row r="238" spans="1:89" ht="18" customHeight="1" x14ac:dyDescent="0.25">
      <c r="A238" s="84" t="s">
        <v>246</v>
      </c>
      <c r="B238" s="91"/>
      <c r="C238" s="92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87"/>
      <c r="BZ238" s="87"/>
      <c r="CA238" s="87"/>
      <c r="CB238" s="87"/>
      <c r="CC238" s="87"/>
      <c r="CD238" s="81"/>
      <c r="CE238" s="81"/>
      <c r="CF238" s="81"/>
      <c r="CG238" s="81"/>
      <c r="CH238" s="81"/>
      <c r="CI238" s="81"/>
      <c r="CJ238" s="81"/>
      <c r="CK238" s="81"/>
    </row>
    <row r="239" spans="1:89" ht="18" customHeight="1" x14ac:dyDescent="0.25">
      <c r="A239" s="84" t="s">
        <v>247</v>
      </c>
      <c r="B239" s="91"/>
      <c r="C239" s="92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87"/>
      <c r="BZ239" s="87"/>
      <c r="CA239" s="87"/>
      <c r="CB239" s="87"/>
      <c r="CC239" s="87"/>
      <c r="CD239" s="81"/>
      <c r="CE239" s="81"/>
      <c r="CF239" s="81"/>
      <c r="CG239" s="81"/>
      <c r="CH239" s="81"/>
      <c r="CI239" s="81"/>
      <c r="CJ239" s="81"/>
      <c r="CK239" s="81"/>
    </row>
    <row r="240" spans="1:89" ht="18" customHeight="1" x14ac:dyDescent="0.25">
      <c r="A240" s="84" t="s">
        <v>248</v>
      </c>
      <c r="B240" s="91"/>
      <c r="C240" s="92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87"/>
      <c r="BZ240" s="87"/>
      <c r="CA240" s="87"/>
      <c r="CB240" s="87"/>
      <c r="CC240" s="87"/>
      <c r="CD240" s="81"/>
      <c r="CE240" s="81"/>
      <c r="CF240" s="81"/>
      <c r="CG240" s="81"/>
      <c r="CH240" s="81"/>
      <c r="CI240" s="81"/>
      <c r="CJ240" s="81"/>
      <c r="CK240" s="81"/>
    </row>
    <row r="241" spans="1:89" ht="18" customHeight="1" x14ac:dyDescent="0.25">
      <c r="A241" s="84" t="s">
        <v>249</v>
      </c>
      <c r="B241" s="91"/>
      <c r="C241" s="92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87"/>
      <c r="BZ241" s="87"/>
      <c r="CA241" s="87"/>
      <c r="CB241" s="87"/>
      <c r="CC241" s="87"/>
      <c r="CD241" s="81"/>
      <c r="CE241" s="81"/>
      <c r="CF241" s="81"/>
      <c r="CG241" s="81"/>
      <c r="CH241" s="81"/>
      <c r="CI241" s="81"/>
      <c r="CJ241" s="81"/>
      <c r="CK241" s="81"/>
    </row>
    <row r="242" spans="1:89" ht="18" customHeight="1" x14ac:dyDescent="0.25">
      <c r="A242" s="84" t="s">
        <v>257</v>
      </c>
      <c r="B242" s="91"/>
      <c r="C242" s="92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87"/>
      <c r="BZ242" s="87"/>
      <c r="CA242" s="87"/>
      <c r="CB242" s="87"/>
      <c r="CC242" s="87"/>
      <c r="CD242" s="81"/>
      <c r="CE242" s="81"/>
      <c r="CF242" s="81"/>
      <c r="CG242" s="81"/>
      <c r="CH242" s="81"/>
      <c r="CI242" s="81"/>
      <c r="CJ242" s="81"/>
      <c r="CK242" s="81"/>
    </row>
    <row r="243" spans="1:89" ht="18" customHeight="1" x14ac:dyDescent="0.25">
      <c r="A243" s="84" t="s">
        <v>250</v>
      </c>
      <c r="B243" s="91"/>
      <c r="C243" s="92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87"/>
      <c r="BZ243" s="87"/>
      <c r="CA243" s="87"/>
      <c r="CB243" s="87"/>
      <c r="CC243" s="87"/>
      <c r="CD243" s="81"/>
      <c r="CE243" s="81"/>
      <c r="CF243" s="81"/>
      <c r="CG243" s="81"/>
      <c r="CH243" s="81"/>
      <c r="CI243" s="81"/>
      <c r="CJ243" s="81"/>
      <c r="CK243" s="81"/>
    </row>
    <row r="244" spans="1:89" ht="18" customHeight="1" x14ac:dyDescent="0.25">
      <c r="A244" s="84" t="s">
        <v>251</v>
      </c>
      <c r="B244" s="91"/>
      <c r="C244" s="92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87"/>
      <c r="BZ244" s="87"/>
      <c r="CA244" s="87"/>
      <c r="CB244" s="87"/>
      <c r="CC244" s="87"/>
      <c r="CD244" s="81"/>
      <c r="CE244" s="81"/>
      <c r="CF244" s="81"/>
      <c r="CG244" s="81"/>
      <c r="CH244" s="81"/>
      <c r="CI244" s="81"/>
      <c r="CJ244" s="81"/>
      <c r="CK244" s="81"/>
    </row>
    <row r="245" spans="1:89" ht="18" customHeight="1" x14ac:dyDescent="0.25">
      <c r="A245" s="84" t="s">
        <v>252</v>
      </c>
      <c r="B245" s="91"/>
      <c r="C245" s="92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87"/>
      <c r="BZ245" s="87"/>
      <c r="CA245" s="87"/>
      <c r="CB245" s="87"/>
      <c r="CC245" s="87"/>
      <c r="CD245" s="81"/>
      <c r="CE245" s="81"/>
      <c r="CF245" s="81"/>
      <c r="CG245" s="81"/>
      <c r="CH245" s="81"/>
      <c r="CI245" s="81"/>
      <c r="CJ245" s="81"/>
      <c r="CK245" s="81"/>
    </row>
    <row r="246" spans="1:89" ht="18" customHeight="1" x14ac:dyDescent="0.25">
      <c r="A246" s="84" t="s">
        <v>253</v>
      </c>
      <c r="B246" s="91"/>
      <c r="C246" s="92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87"/>
      <c r="BZ246" s="87"/>
      <c r="CA246" s="87"/>
      <c r="CB246" s="87"/>
      <c r="CC246" s="87"/>
      <c r="CD246" s="81"/>
      <c r="CE246" s="81"/>
      <c r="CF246" s="81"/>
      <c r="CG246" s="81"/>
      <c r="CH246" s="81"/>
      <c r="CI246" s="81"/>
      <c r="CJ246" s="81"/>
      <c r="CK246" s="81"/>
    </row>
    <row r="247" spans="1:89" ht="18" customHeight="1" x14ac:dyDescent="0.25">
      <c r="A247" s="84" t="s">
        <v>254</v>
      </c>
      <c r="B247" s="91"/>
      <c r="C247" s="92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87"/>
      <c r="BZ247" s="87"/>
      <c r="CA247" s="87"/>
      <c r="CB247" s="87"/>
      <c r="CC247" s="87"/>
      <c r="CD247" s="81"/>
      <c r="CE247" s="81"/>
      <c r="CF247" s="81"/>
      <c r="CG247" s="81"/>
      <c r="CH247" s="81"/>
      <c r="CI247" s="81"/>
      <c r="CJ247" s="81"/>
      <c r="CK247" s="81"/>
    </row>
    <row r="248" spans="1:89" ht="18" customHeight="1" x14ac:dyDescent="0.25">
      <c r="A248" s="84" t="s">
        <v>255</v>
      </c>
      <c r="B248" s="91"/>
      <c r="C248" s="92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87"/>
      <c r="BZ248" s="87"/>
      <c r="CA248" s="87"/>
      <c r="CB248" s="87"/>
      <c r="CC248" s="87"/>
      <c r="CD248" s="81"/>
      <c r="CE248" s="81"/>
      <c r="CF248" s="81"/>
      <c r="CG248" s="81"/>
      <c r="CH248" s="81"/>
      <c r="CI248" s="81"/>
      <c r="CJ248" s="81"/>
      <c r="CK248" s="81"/>
    </row>
    <row r="249" spans="1:89" ht="18" customHeight="1" x14ac:dyDescent="0.25">
      <c r="A249" s="84" t="s">
        <v>256</v>
      </c>
      <c r="B249" s="91"/>
      <c r="C249" s="92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87"/>
      <c r="BZ249" s="87"/>
      <c r="CA249" s="87"/>
      <c r="CB249" s="87"/>
      <c r="CC249" s="87"/>
      <c r="CD249" s="81"/>
      <c r="CE249" s="81"/>
      <c r="CF249" s="81"/>
      <c r="CG249" s="81"/>
      <c r="CH249" s="81"/>
      <c r="CI249" s="81"/>
      <c r="CJ249" s="81"/>
      <c r="CK249" s="81"/>
    </row>
    <row r="250" spans="1:89" ht="18" customHeight="1" x14ac:dyDescent="0.25">
      <c r="A250" s="84" t="s">
        <v>258</v>
      </c>
      <c r="B250" s="91"/>
      <c r="C250" s="92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87"/>
      <c r="BZ250" s="87"/>
      <c r="CA250" s="87"/>
      <c r="CB250" s="87"/>
      <c r="CC250" s="87"/>
      <c r="CD250" s="81"/>
      <c r="CE250" s="81"/>
      <c r="CF250" s="81"/>
      <c r="CG250" s="81"/>
      <c r="CH250" s="81"/>
      <c r="CI250" s="81"/>
      <c r="CJ250" s="81"/>
      <c r="CK250" s="81"/>
    </row>
    <row r="251" spans="1:89" ht="18" customHeight="1" x14ac:dyDescent="0.25">
      <c r="A251" s="84" t="s">
        <v>259</v>
      </c>
      <c r="B251" s="91"/>
      <c r="C251" s="92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87"/>
      <c r="BZ251" s="87"/>
      <c r="CA251" s="87"/>
      <c r="CB251" s="87"/>
      <c r="CC251" s="87"/>
      <c r="CD251" s="81"/>
      <c r="CE251" s="81"/>
      <c r="CF251" s="81"/>
      <c r="CG251" s="81"/>
      <c r="CH251" s="81"/>
      <c r="CI251" s="81"/>
      <c r="CJ251" s="81"/>
      <c r="CK251" s="81"/>
    </row>
    <row r="252" spans="1:89" ht="18" customHeight="1" x14ac:dyDescent="0.25">
      <c r="A252" s="84" t="s">
        <v>269</v>
      </c>
      <c r="B252" s="91"/>
      <c r="C252" s="92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87"/>
      <c r="BZ252" s="87"/>
      <c r="CA252" s="87"/>
      <c r="CB252" s="87"/>
      <c r="CC252" s="87"/>
      <c r="CD252" s="81"/>
      <c r="CE252" s="81"/>
      <c r="CF252" s="81"/>
      <c r="CG252" s="81"/>
      <c r="CH252" s="81"/>
      <c r="CI252" s="81"/>
      <c r="CJ252" s="81"/>
      <c r="CK252" s="81"/>
    </row>
    <row r="253" spans="1:89" ht="18" customHeight="1" x14ac:dyDescent="0.25">
      <c r="A253" s="84" t="s">
        <v>260</v>
      </c>
      <c r="B253" s="91"/>
      <c r="C253" s="92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87"/>
      <c r="BZ253" s="87"/>
      <c r="CA253" s="87"/>
      <c r="CB253" s="87"/>
      <c r="CC253" s="87"/>
      <c r="CD253" s="81"/>
      <c r="CE253" s="81"/>
      <c r="CF253" s="81"/>
      <c r="CG253" s="81"/>
      <c r="CH253" s="81"/>
      <c r="CI253" s="81"/>
      <c r="CJ253" s="81"/>
      <c r="CK253" s="81"/>
    </row>
    <row r="254" spans="1:89" ht="18" customHeight="1" x14ac:dyDescent="0.25">
      <c r="A254" s="84" t="s">
        <v>261</v>
      </c>
      <c r="B254" s="91"/>
      <c r="C254" s="92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87"/>
      <c r="BZ254" s="87"/>
      <c r="CA254" s="87"/>
      <c r="CB254" s="87"/>
      <c r="CC254" s="87"/>
      <c r="CD254" s="81"/>
      <c r="CE254" s="81"/>
      <c r="CF254" s="81"/>
      <c r="CG254" s="81"/>
      <c r="CH254" s="81"/>
      <c r="CI254" s="81"/>
      <c r="CJ254" s="81"/>
      <c r="CK254" s="81"/>
    </row>
    <row r="255" spans="1:89" ht="18" customHeight="1" x14ac:dyDescent="0.25">
      <c r="A255" s="84" t="s">
        <v>262</v>
      </c>
      <c r="B255" s="91"/>
      <c r="C255" s="92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87"/>
      <c r="BZ255" s="87"/>
      <c r="CA255" s="87"/>
      <c r="CB255" s="87"/>
      <c r="CC255" s="87"/>
      <c r="CD255" s="81"/>
      <c r="CE255" s="81"/>
      <c r="CF255" s="81"/>
      <c r="CG255" s="81"/>
      <c r="CH255" s="81"/>
      <c r="CI255" s="81"/>
      <c r="CJ255" s="81"/>
      <c r="CK255" s="81"/>
    </row>
    <row r="256" spans="1:89" ht="18" customHeight="1" x14ac:dyDescent="0.25">
      <c r="A256" s="84" t="s">
        <v>263</v>
      </c>
      <c r="B256" s="91"/>
      <c r="C256" s="92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87"/>
      <c r="BZ256" s="87"/>
      <c r="CA256" s="87"/>
      <c r="CB256" s="87"/>
      <c r="CC256" s="87"/>
      <c r="CD256" s="81"/>
      <c r="CE256" s="81"/>
      <c r="CF256" s="81"/>
      <c r="CG256" s="81"/>
      <c r="CH256" s="81"/>
      <c r="CI256" s="81"/>
      <c r="CJ256" s="81"/>
      <c r="CK256" s="81"/>
    </row>
    <row r="257" spans="1:89" ht="18" customHeight="1" x14ac:dyDescent="0.25">
      <c r="A257" s="84" t="s">
        <v>264</v>
      </c>
      <c r="B257" s="91"/>
      <c r="C257" s="92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87"/>
      <c r="BZ257" s="87"/>
      <c r="CA257" s="87"/>
      <c r="CB257" s="87"/>
      <c r="CC257" s="87"/>
      <c r="CD257" s="81"/>
      <c r="CE257" s="81"/>
      <c r="CF257" s="81"/>
      <c r="CG257" s="81"/>
      <c r="CH257" s="81"/>
      <c r="CI257" s="81"/>
      <c r="CJ257" s="81"/>
      <c r="CK257" s="81"/>
    </row>
    <row r="258" spans="1:89" ht="18" customHeight="1" x14ac:dyDescent="0.25">
      <c r="A258" s="84" t="s">
        <v>265</v>
      </c>
      <c r="B258" s="91"/>
      <c r="C258" s="92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87"/>
      <c r="BZ258" s="87"/>
      <c r="CA258" s="87"/>
      <c r="CB258" s="87"/>
      <c r="CC258" s="87"/>
      <c r="CD258" s="81"/>
      <c r="CE258" s="81"/>
      <c r="CF258" s="81"/>
      <c r="CG258" s="81"/>
      <c r="CH258" s="81"/>
      <c r="CI258" s="81"/>
      <c r="CJ258" s="81"/>
      <c r="CK258" s="81"/>
    </row>
    <row r="259" spans="1:89" ht="18" customHeight="1" x14ac:dyDescent="0.25">
      <c r="A259" s="84" t="s">
        <v>277</v>
      </c>
      <c r="B259" s="91"/>
      <c r="C259" s="92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87"/>
      <c r="BZ259" s="87"/>
      <c r="CA259" s="87"/>
      <c r="CB259" s="87"/>
      <c r="CC259" s="87"/>
      <c r="CD259" s="81"/>
      <c r="CE259" s="81"/>
      <c r="CF259" s="81"/>
      <c r="CG259" s="81"/>
      <c r="CH259" s="81"/>
      <c r="CI259" s="81"/>
      <c r="CJ259" s="81"/>
      <c r="CK259" s="81"/>
    </row>
    <row r="260" spans="1:89" ht="18" customHeight="1" x14ac:dyDescent="0.25">
      <c r="A260" s="84" t="s">
        <v>278</v>
      </c>
      <c r="B260" s="91"/>
      <c r="C260" s="92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87"/>
      <c r="BZ260" s="87"/>
      <c r="CA260" s="87"/>
      <c r="CB260" s="87"/>
      <c r="CC260" s="87"/>
      <c r="CD260" s="81"/>
      <c r="CE260" s="81"/>
      <c r="CF260" s="81"/>
      <c r="CG260" s="81"/>
      <c r="CH260" s="81"/>
      <c r="CI260" s="81"/>
      <c r="CJ260" s="81"/>
      <c r="CK260" s="81"/>
    </row>
    <row r="261" spans="1:89" ht="18" customHeight="1" x14ac:dyDescent="0.25">
      <c r="A261" s="84" t="s">
        <v>266</v>
      </c>
      <c r="B261" s="91"/>
      <c r="C261" s="92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87"/>
      <c r="BZ261" s="87"/>
      <c r="CA261" s="87"/>
      <c r="CB261" s="87"/>
      <c r="CC261" s="87"/>
      <c r="CD261" s="81"/>
      <c r="CE261" s="81"/>
      <c r="CF261" s="81"/>
      <c r="CG261" s="81"/>
      <c r="CH261" s="81"/>
      <c r="CI261" s="81"/>
      <c r="CJ261" s="81"/>
      <c r="CK261" s="81"/>
    </row>
    <row r="262" spans="1:89" ht="18" customHeight="1" x14ac:dyDescent="0.25">
      <c r="A262" s="84" t="s">
        <v>267</v>
      </c>
      <c r="B262" s="91"/>
      <c r="C262" s="92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87"/>
      <c r="BZ262" s="87"/>
      <c r="CA262" s="87"/>
      <c r="CB262" s="87"/>
      <c r="CC262" s="87"/>
      <c r="CD262" s="81"/>
      <c r="CE262" s="81"/>
      <c r="CF262" s="81"/>
      <c r="CG262" s="81"/>
      <c r="CH262" s="81"/>
      <c r="CI262" s="81"/>
      <c r="CJ262" s="81"/>
      <c r="CK262" s="81"/>
    </row>
    <row r="263" spans="1:89" ht="18" customHeight="1" x14ac:dyDescent="0.25">
      <c r="A263" s="84" t="s">
        <v>268</v>
      </c>
      <c r="B263" s="91"/>
      <c r="C263" s="92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87"/>
      <c r="BZ263" s="87"/>
      <c r="CA263" s="87"/>
      <c r="CB263" s="87"/>
      <c r="CC263" s="87"/>
      <c r="CD263" s="81"/>
      <c r="CE263" s="81"/>
      <c r="CF263" s="81"/>
      <c r="CG263" s="81"/>
      <c r="CH263" s="81"/>
      <c r="CI263" s="81"/>
      <c r="CJ263" s="81"/>
      <c r="CK263" s="81"/>
    </row>
    <row r="264" spans="1:89" ht="18" customHeight="1" x14ac:dyDescent="0.25">
      <c r="A264" s="84" t="s">
        <v>270</v>
      </c>
      <c r="B264" s="91"/>
      <c r="C264" s="92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87"/>
      <c r="BZ264" s="87"/>
      <c r="CA264" s="87"/>
      <c r="CB264" s="87"/>
      <c r="CC264" s="87"/>
      <c r="CD264" s="81"/>
      <c r="CE264" s="81"/>
      <c r="CF264" s="81"/>
      <c r="CG264" s="81"/>
      <c r="CH264" s="81"/>
      <c r="CI264" s="81"/>
      <c r="CJ264" s="81"/>
      <c r="CK264" s="81"/>
    </row>
    <row r="265" spans="1:89" ht="18" customHeight="1" x14ac:dyDescent="0.25">
      <c r="A265" s="84" t="s">
        <v>271</v>
      </c>
      <c r="B265" s="91"/>
      <c r="C265" s="92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87"/>
      <c r="BZ265" s="87"/>
      <c r="CA265" s="87"/>
      <c r="CB265" s="87"/>
      <c r="CC265" s="87"/>
      <c r="CD265" s="81"/>
      <c r="CE265" s="81"/>
      <c r="CF265" s="81"/>
      <c r="CG265" s="81"/>
      <c r="CH265" s="81"/>
      <c r="CI265" s="81"/>
      <c r="CJ265" s="81"/>
      <c r="CK265" s="81"/>
    </row>
    <row r="266" spans="1:89" ht="18" customHeight="1" x14ac:dyDescent="0.25">
      <c r="A266" s="84" t="s">
        <v>272</v>
      </c>
      <c r="B266" s="91"/>
      <c r="C266" s="92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87"/>
      <c r="BZ266" s="87"/>
      <c r="CA266" s="87"/>
      <c r="CB266" s="87"/>
      <c r="CC266" s="87"/>
      <c r="CD266" s="81"/>
      <c r="CE266" s="81"/>
      <c r="CF266" s="81"/>
      <c r="CG266" s="81"/>
      <c r="CH266" s="81"/>
      <c r="CI266" s="81"/>
      <c r="CJ266" s="81"/>
      <c r="CK266" s="81"/>
    </row>
    <row r="267" spans="1:89" ht="18" customHeight="1" x14ac:dyDescent="0.25">
      <c r="A267" s="84" t="s">
        <v>273</v>
      </c>
      <c r="B267" s="91"/>
      <c r="C267" s="92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87"/>
      <c r="BZ267" s="87"/>
      <c r="CA267" s="87"/>
      <c r="CB267" s="87"/>
      <c r="CC267" s="87"/>
      <c r="CD267" s="81"/>
      <c r="CE267" s="81"/>
      <c r="CF267" s="81"/>
      <c r="CG267" s="81"/>
      <c r="CH267" s="81"/>
      <c r="CI267" s="81"/>
      <c r="CJ267" s="81"/>
      <c r="CK267" s="81"/>
    </row>
    <row r="268" spans="1:89" ht="18" customHeight="1" x14ac:dyDescent="0.25">
      <c r="A268" s="84" t="s">
        <v>274</v>
      </c>
      <c r="B268" s="91"/>
      <c r="C268" s="92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87"/>
      <c r="BZ268" s="87"/>
      <c r="CA268" s="87"/>
      <c r="CB268" s="87"/>
      <c r="CC268" s="87"/>
      <c r="CD268" s="81"/>
      <c r="CE268" s="81"/>
      <c r="CF268" s="81"/>
      <c r="CG268" s="81"/>
      <c r="CH268" s="81"/>
      <c r="CI268" s="81"/>
      <c r="CJ268" s="81"/>
      <c r="CK268" s="81"/>
    </row>
    <row r="269" spans="1:89" ht="18" customHeight="1" x14ac:dyDescent="0.25">
      <c r="A269" s="84" t="s">
        <v>275</v>
      </c>
      <c r="B269" s="91"/>
      <c r="C269" s="92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87"/>
      <c r="BZ269" s="87"/>
      <c r="CA269" s="87"/>
      <c r="CB269" s="87"/>
      <c r="CC269" s="87"/>
      <c r="CD269" s="81"/>
      <c r="CE269" s="81"/>
      <c r="CF269" s="81"/>
      <c r="CG269" s="81"/>
      <c r="CH269" s="81"/>
      <c r="CI269" s="81"/>
      <c r="CJ269" s="81"/>
      <c r="CK269" s="81"/>
    </row>
    <row r="270" spans="1:89" ht="18" customHeight="1" x14ac:dyDescent="0.25">
      <c r="A270" s="84" t="s">
        <v>276</v>
      </c>
      <c r="B270" s="91"/>
      <c r="C270" s="92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87"/>
      <c r="BZ270" s="87"/>
      <c r="CA270" s="87"/>
      <c r="CB270" s="87"/>
      <c r="CC270" s="87"/>
      <c r="CD270" s="81"/>
      <c r="CE270" s="81"/>
      <c r="CF270" s="81"/>
      <c r="CG270" s="81"/>
      <c r="CH270" s="81"/>
      <c r="CI270" s="81"/>
      <c r="CJ270" s="81"/>
      <c r="CK270" s="81"/>
    </row>
    <row r="271" spans="1:89" ht="18" customHeight="1" x14ac:dyDescent="0.25">
      <c r="A271" s="84" t="s">
        <v>279</v>
      </c>
      <c r="B271" s="91"/>
      <c r="C271" s="92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87"/>
      <c r="BZ271" s="87"/>
      <c r="CA271" s="87"/>
      <c r="CB271" s="87"/>
      <c r="CC271" s="87"/>
      <c r="CD271" s="81"/>
      <c r="CE271" s="81"/>
      <c r="CF271" s="81"/>
      <c r="CG271" s="81"/>
      <c r="CH271" s="81"/>
      <c r="CI271" s="81"/>
      <c r="CJ271" s="81"/>
      <c r="CK271" s="81"/>
    </row>
    <row r="272" spans="1:89" ht="18" customHeight="1" x14ac:dyDescent="0.25">
      <c r="A272" s="84" t="s">
        <v>280</v>
      </c>
      <c r="B272" s="91"/>
      <c r="C272" s="92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87"/>
      <c r="BZ272" s="87"/>
      <c r="CA272" s="87"/>
      <c r="CB272" s="87"/>
      <c r="CC272" s="87"/>
      <c r="CD272" s="81"/>
      <c r="CE272" s="81"/>
      <c r="CF272" s="81"/>
      <c r="CG272" s="81"/>
      <c r="CH272" s="81"/>
      <c r="CI272" s="81"/>
      <c r="CJ272" s="81"/>
      <c r="CK272" s="81"/>
    </row>
    <row r="273" spans="1:89" ht="18" customHeight="1" x14ac:dyDescent="0.25">
      <c r="A273" s="84" t="s">
        <v>281</v>
      </c>
      <c r="B273" s="91"/>
      <c r="C273" s="92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87"/>
      <c r="BZ273" s="87"/>
      <c r="CA273" s="87"/>
      <c r="CB273" s="87"/>
      <c r="CC273" s="87"/>
      <c r="CD273" s="81"/>
      <c r="CE273" s="81"/>
      <c r="CF273" s="81"/>
      <c r="CG273" s="81"/>
      <c r="CH273" s="81"/>
      <c r="CI273" s="81"/>
      <c r="CJ273" s="81"/>
      <c r="CK273" s="81"/>
    </row>
    <row r="274" spans="1:89" ht="18" customHeight="1" x14ac:dyDescent="0.25">
      <c r="A274" s="84" t="s">
        <v>282</v>
      </c>
      <c r="B274" s="91"/>
      <c r="C274" s="92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87"/>
      <c r="BZ274" s="87"/>
      <c r="CA274" s="87"/>
      <c r="CB274" s="87"/>
      <c r="CC274" s="87"/>
      <c r="CD274" s="81"/>
      <c r="CE274" s="81"/>
      <c r="CF274" s="81"/>
      <c r="CG274" s="81"/>
      <c r="CH274" s="81"/>
      <c r="CI274" s="81"/>
      <c r="CJ274" s="81"/>
      <c r="CK274" s="81"/>
    </row>
    <row r="275" spans="1:89" ht="18" customHeight="1" x14ac:dyDescent="0.25">
      <c r="A275" s="84" t="s">
        <v>291</v>
      </c>
      <c r="B275" s="91"/>
      <c r="C275" s="92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87"/>
      <c r="BZ275" s="87"/>
      <c r="CA275" s="87"/>
      <c r="CB275" s="87"/>
      <c r="CC275" s="87"/>
      <c r="CD275" s="81"/>
      <c r="CE275" s="81"/>
      <c r="CF275" s="81"/>
      <c r="CG275" s="81"/>
      <c r="CH275" s="81"/>
      <c r="CI275" s="81"/>
      <c r="CJ275" s="81"/>
      <c r="CK275" s="81"/>
    </row>
    <row r="276" spans="1:89" ht="18" customHeight="1" x14ac:dyDescent="0.25">
      <c r="A276" s="84" t="s">
        <v>283</v>
      </c>
      <c r="B276" s="91"/>
      <c r="C276" s="92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87"/>
      <c r="BZ276" s="87"/>
      <c r="CA276" s="87"/>
      <c r="CB276" s="87"/>
      <c r="CC276" s="87"/>
      <c r="CD276" s="81"/>
      <c r="CE276" s="81"/>
      <c r="CF276" s="81"/>
      <c r="CG276" s="81"/>
      <c r="CH276" s="81"/>
      <c r="CI276" s="81"/>
      <c r="CJ276" s="81"/>
      <c r="CK276" s="81"/>
    </row>
    <row r="277" spans="1:89" ht="18" customHeight="1" x14ac:dyDescent="0.25">
      <c r="A277" s="84" t="s">
        <v>284</v>
      </c>
      <c r="B277" s="91"/>
      <c r="C277" s="92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87"/>
      <c r="BZ277" s="87"/>
      <c r="CA277" s="87"/>
      <c r="CB277" s="87"/>
      <c r="CC277" s="87"/>
      <c r="CD277" s="81"/>
      <c r="CE277" s="81"/>
      <c r="CF277" s="81"/>
      <c r="CG277" s="81"/>
      <c r="CH277" s="81"/>
      <c r="CI277" s="81"/>
      <c r="CJ277" s="81"/>
      <c r="CK277" s="81"/>
    </row>
    <row r="278" spans="1:89" ht="18" customHeight="1" x14ac:dyDescent="0.25">
      <c r="A278" s="84" t="s">
        <v>285</v>
      </c>
      <c r="B278" s="91"/>
      <c r="C278" s="92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87"/>
      <c r="BZ278" s="87"/>
      <c r="CA278" s="87"/>
      <c r="CB278" s="87"/>
      <c r="CC278" s="87"/>
      <c r="CD278" s="81"/>
      <c r="CE278" s="81"/>
      <c r="CF278" s="81"/>
      <c r="CG278" s="81"/>
      <c r="CH278" s="81"/>
      <c r="CI278" s="81"/>
      <c r="CJ278" s="81"/>
      <c r="CK278" s="81"/>
    </row>
    <row r="279" spans="1:89" ht="18" customHeight="1" x14ac:dyDescent="0.25">
      <c r="A279" s="84" t="s">
        <v>295</v>
      </c>
      <c r="B279" s="91"/>
      <c r="C279" s="92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87"/>
      <c r="BZ279" s="87"/>
      <c r="CA279" s="87"/>
      <c r="CB279" s="87"/>
      <c r="CC279" s="87"/>
      <c r="CD279" s="81"/>
      <c r="CE279" s="81"/>
      <c r="CF279" s="81"/>
      <c r="CG279" s="81"/>
      <c r="CH279" s="81"/>
      <c r="CI279" s="81"/>
      <c r="CJ279" s="81"/>
      <c r="CK279" s="81"/>
    </row>
    <row r="280" spans="1:89" ht="18" customHeight="1" x14ac:dyDescent="0.25">
      <c r="A280" s="84" t="s">
        <v>286</v>
      </c>
      <c r="B280" s="91"/>
      <c r="C280" s="92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87"/>
      <c r="BZ280" s="87"/>
      <c r="CA280" s="87"/>
      <c r="CB280" s="87"/>
      <c r="CC280" s="87"/>
      <c r="CD280" s="81"/>
      <c r="CE280" s="81"/>
      <c r="CF280" s="81"/>
      <c r="CG280" s="81"/>
      <c r="CH280" s="81"/>
      <c r="CI280" s="81"/>
      <c r="CJ280" s="81"/>
      <c r="CK280" s="81"/>
    </row>
    <row r="281" spans="1:89" ht="18" customHeight="1" x14ac:dyDescent="0.25">
      <c r="A281" s="84" t="s">
        <v>287</v>
      </c>
      <c r="B281" s="91"/>
      <c r="C281" s="92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87"/>
      <c r="BZ281" s="87"/>
      <c r="CA281" s="87"/>
      <c r="CB281" s="87"/>
      <c r="CC281" s="87"/>
      <c r="CD281" s="81"/>
      <c r="CE281" s="81"/>
      <c r="CF281" s="81"/>
      <c r="CG281" s="81"/>
      <c r="CH281" s="81"/>
      <c r="CI281" s="81"/>
      <c r="CJ281" s="81"/>
      <c r="CK281" s="81"/>
    </row>
    <row r="282" spans="1:89" ht="18" customHeight="1" x14ac:dyDescent="0.25">
      <c r="A282" s="84" t="s">
        <v>288</v>
      </c>
      <c r="B282" s="91"/>
      <c r="C282" s="92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87"/>
      <c r="BZ282" s="87"/>
      <c r="CA282" s="87"/>
      <c r="CB282" s="87"/>
      <c r="CC282" s="87"/>
      <c r="CD282" s="81"/>
      <c r="CE282" s="81"/>
      <c r="CF282" s="81"/>
      <c r="CG282" s="81"/>
      <c r="CH282" s="81"/>
      <c r="CI282" s="81"/>
      <c r="CJ282" s="81"/>
      <c r="CK282" s="81"/>
    </row>
    <row r="283" spans="1:89" ht="18" customHeight="1" x14ac:dyDescent="0.25">
      <c r="A283" s="84" t="s">
        <v>297</v>
      </c>
      <c r="B283" s="91"/>
      <c r="C283" s="92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87"/>
      <c r="BZ283" s="87"/>
      <c r="CA283" s="87"/>
      <c r="CB283" s="87"/>
      <c r="CC283" s="87"/>
      <c r="CD283" s="81"/>
      <c r="CE283" s="81"/>
      <c r="CF283" s="81"/>
      <c r="CG283" s="81"/>
      <c r="CH283" s="81"/>
      <c r="CI283" s="81"/>
      <c r="CJ283" s="81"/>
      <c r="CK283" s="81"/>
    </row>
    <row r="284" spans="1:89" ht="18" customHeight="1" x14ac:dyDescent="0.25">
      <c r="A284" s="84" t="s">
        <v>289</v>
      </c>
      <c r="B284" s="91"/>
      <c r="C284" s="92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87"/>
      <c r="BZ284" s="87"/>
      <c r="CA284" s="87"/>
      <c r="CB284" s="87"/>
      <c r="CC284" s="87"/>
      <c r="CD284" s="81"/>
      <c r="CE284" s="81"/>
      <c r="CF284" s="81"/>
      <c r="CG284" s="81"/>
      <c r="CH284" s="81"/>
      <c r="CI284" s="81"/>
      <c r="CJ284" s="81"/>
      <c r="CK284" s="81"/>
    </row>
    <row r="285" spans="1:89" ht="18" customHeight="1" x14ac:dyDescent="0.25">
      <c r="A285" s="84" t="s">
        <v>290</v>
      </c>
      <c r="B285" s="91"/>
      <c r="C285" s="92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87"/>
      <c r="BZ285" s="87"/>
      <c r="CA285" s="87"/>
      <c r="CB285" s="87"/>
      <c r="CC285" s="87"/>
      <c r="CD285" s="81"/>
      <c r="CE285" s="81"/>
      <c r="CF285" s="81"/>
      <c r="CG285" s="81"/>
      <c r="CH285" s="81"/>
      <c r="CI285" s="81"/>
      <c r="CJ285" s="81"/>
      <c r="CK285" s="81"/>
    </row>
    <row r="286" spans="1:89" ht="18" customHeight="1" x14ac:dyDescent="0.25">
      <c r="A286" s="84" t="s">
        <v>292</v>
      </c>
      <c r="B286" s="91"/>
      <c r="C286" s="92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87"/>
      <c r="BZ286" s="87"/>
      <c r="CA286" s="87"/>
      <c r="CB286" s="87"/>
      <c r="CC286" s="87"/>
      <c r="CD286" s="81"/>
      <c r="CE286" s="81"/>
      <c r="CF286" s="81"/>
      <c r="CG286" s="81"/>
      <c r="CH286" s="81"/>
      <c r="CI286" s="81"/>
      <c r="CJ286" s="81"/>
      <c r="CK286" s="81"/>
    </row>
    <row r="287" spans="1:89" ht="18" customHeight="1" x14ac:dyDescent="0.25">
      <c r="A287" s="84" t="s">
        <v>293</v>
      </c>
      <c r="B287" s="91"/>
      <c r="C287" s="92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87"/>
      <c r="BZ287" s="87"/>
      <c r="CA287" s="87"/>
      <c r="CB287" s="87"/>
      <c r="CC287" s="87"/>
      <c r="CD287" s="81"/>
      <c r="CE287" s="81"/>
      <c r="CF287" s="81"/>
      <c r="CG287" s="81"/>
      <c r="CH287" s="81"/>
      <c r="CI287" s="81"/>
      <c r="CJ287" s="81"/>
      <c r="CK287" s="81"/>
    </row>
    <row r="288" spans="1:89" ht="18" customHeight="1" x14ac:dyDescent="0.25">
      <c r="A288" s="84" t="s">
        <v>304</v>
      </c>
      <c r="B288" s="91"/>
      <c r="C288" s="92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87"/>
      <c r="BZ288" s="87"/>
      <c r="CA288" s="87"/>
      <c r="CB288" s="87"/>
      <c r="CC288" s="87"/>
      <c r="CD288" s="81"/>
      <c r="CE288" s="81"/>
      <c r="CF288" s="81"/>
      <c r="CG288" s="81"/>
      <c r="CH288" s="81"/>
      <c r="CI288" s="81"/>
      <c r="CJ288" s="81"/>
      <c r="CK288" s="81"/>
    </row>
    <row r="289" spans="1:89" ht="18" customHeight="1" x14ac:dyDescent="0.25">
      <c r="A289" s="84" t="s">
        <v>294</v>
      </c>
      <c r="B289" s="91"/>
      <c r="C289" s="92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87"/>
      <c r="BZ289" s="87"/>
      <c r="CA289" s="87"/>
      <c r="CB289" s="87"/>
      <c r="CC289" s="87"/>
      <c r="CD289" s="81"/>
      <c r="CE289" s="81"/>
      <c r="CF289" s="81"/>
      <c r="CG289" s="81"/>
      <c r="CH289" s="81"/>
      <c r="CI289" s="81"/>
      <c r="CJ289" s="81"/>
      <c r="CK289" s="81"/>
    </row>
    <row r="290" spans="1:89" ht="18" customHeight="1" x14ac:dyDescent="0.25">
      <c r="A290" s="84" t="s">
        <v>296</v>
      </c>
      <c r="B290" s="91"/>
      <c r="C290" s="92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87"/>
      <c r="BZ290" s="87"/>
      <c r="CA290" s="87"/>
      <c r="CB290" s="87"/>
      <c r="CC290" s="87"/>
      <c r="CD290" s="81"/>
      <c r="CE290" s="81"/>
      <c r="CF290" s="81"/>
      <c r="CG290" s="81"/>
      <c r="CH290" s="81"/>
      <c r="CI290" s="81"/>
      <c r="CJ290" s="81"/>
      <c r="CK290" s="81"/>
    </row>
    <row r="291" spans="1:89" ht="18" customHeight="1" x14ac:dyDescent="0.25">
      <c r="A291" s="84" t="s">
        <v>298</v>
      </c>
      <c r="B291" s="91"/>
      <c r="C291" s="92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87"/>
      <c r="BZ291" s="87"/>
      <c r="CA291" s="87"/>
      <c r="CB291" s="87"/>
      <c r="CC291" s="87"/>
      <c r="CD291" s="81"/>
      <c r="CE291" s="81"/>
      <c r="CF291" s="81"/>
      <c r="CG291" s="81"/>
      <c r="CH291" s="81"/>
      <c r="CI291" s="81"/>
      <c r="CJ291" s="81"/>
      <c r="CK291" s="81"/>
    </row>
    <row r="292" spans="1:89" ht="18" customHeight="1" x14ac:dyDescent="0.25">
      <c r="A292" s="84" t="s">
        <v>299</v>
      </c>
      <c r="B292" s="91"/>
      <c r="C292" s="92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87"/>
      <c r="BZ292" s="87"/>
      <c r="CA292" s="87"/>
      <c r="CB292" s="87"/>
      <c r="CC292" s="87"/>
      <c r="CD292" s="81"/>
      <c r="CE292" s="81"/>
      <c r="CF292" s="81"/>
      <c r="CG292" s="81"/>
      <c r="CH292" s="81"/>
      <c r="CI292" s="81"/>
      <c r="CJ292" s="81"/>
      <c r="CK292" s="81"/>
    </row>
    <row r="293" spans="1:89" ht="18" customHeight="1" x14ac:dyDescent="0.25">
      <c r="A293" s="84" t="s">
        <v>307</v>
      </c>
      <c r="B293" s="91"/>
      <c r="C293" s="92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87"/>
      <c r="BZ293" s="87"/>
      <c r="CA293" s="87"/>
      <c r="CB293" s="87"/>
      <c r="CC293" s="87"/>
      <c r="CD293" s="81"/>
      <c r="CE293" s="81"/>
      <c r="CF293" s="81"/>
      <c r="CG293" s="81"/>
      <c r="CH293" s="81"/>
      <c r="CI293" s="81"/>
      <c r="CJ293" s="81"/>
      <c r="CK293" s="81"/>
    </row>
    <row r="294" spans="1:89" ht="18" customHeight="1" x14ac:dyDescent="0.25">
      <c r="A294" s="84" t="s">
        <v>300</v>
      </c>
      <c r="B294" s="91"/>
      <c r="C294" s="92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87"/>
      <c r="BZ294" s="87"/>
      <c r="CA294" s="87"/>
      <c r="CB294" s="87"/>
      <c r="CC294" s="87"/>
      <c r="CD294" s="81"/>
      <c r="CE294" s="81"/>
      <c r="CF294" s="81"/>
      <c r="CG294" s="81"/>
      <c r="CH294" s="81"/>
      <c r="CI294" s="81"/>
      <c r="CJ294" s="81"/>
      <c r="CK294" s="81"/>
    </row>
    <row r="295" spans="1:89" ht="18" customHeight="1" x14ac:dyDescent="0.25">
      <c r="A295" s="84" t="s">
        <v>301</v>
      </c>
      <c r="B295" s="91"/>
      <c r="C295" s="92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87"/>
      <c r="BZ295" s="87"/>
      <c r="CA295" s="87"/>
      <c r="CB295" s="87"/>
      <c r="CC295" s="87"/>
      <c r="CD295" s="81"/>
      <c r="CE295" s="81"/>
      <c r="CF295" s="81"/>
      <c r="CG295" s="81"/>
      <c r="CH295" s="81"/>
      <c r="CI295" s="81"/>
      <c r="CJ295" s="81"/>
      <c r="CK295" s="81"/>
    </row>
    <row r="296" spans="1:89" ht="18" customHeight="1" x14ac:dyDescent="0.25">
      <c r="A296" s="84" t="s">
        <v>302</v>
      </c>
      <c r="B296" s="91"/>
      <c r="C296" s="92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87"/>
      <c r="BZ296" s="87"/>
      <c r="CA296" s="87"/>
      <c r="CB296" s="87"/>
      <c r="CC296" s="87"/>
      <c r="CD296" s="81"/>
      <c r="CE296" s="81"/>
      <c r="CF296" s="81"/>
      <c r="CG296" s="81"/>
      <c r="CH296" s="81"/>
      <c r="CI296" s="81"/>
      <c r="CJ296" s="81"/>
      <c r="CK296" s="81"/>
    </row>
    <row r="297" spans="1:89" ht="18" customHeight="1" x14ac:dyDescent="0.25">
      <c r="A297" s="84" t="s">
        <v>303</v>
      </c>
      <c r="B297" s="91"/>
      <c r="C297" s="92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87"/>
      <c r="BZ297" s="87"/>
      <c r="CA297" s="87"/>
      <c r="CB297" s="87"/>
      <c r="CC297" s="87"/>
      <c r="CD297" s="81"/>
      <c r="CE297" s="81"/>
      <c r="CF297" s="81"/>
      <c r="CG297" s="81"/>
      <c r="CH297" s="81"/>
      <c r="CI297" s="81"/>
      <c r="CJ297" s="81"/>
      <c r="CK297" s="81"/>
    </row>
    <row r="298" spans="1:89" ht="18" customHeight="1" x14ac:dyDescent="0.25">
      <c r="A298" s="84" t="s">
        <v>305</v>
      </c>
      <c r="B298" s="91"/>
      <c r="C298" s="92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87"/>
      <c r="BZ298" s="87"/>
      <c r="CA298" s="87"/>
      <c r="CB298" s="87"/>
      <c r="CC298" s="87"/>
      <c r="CD298" s="81"/>
      <c r="CE298" s="81"/>
      <c r="CF298" s="81"/>
      <c r="CG298" s="81"/>
      <c r="CH298" s="81"/>
      <c r="CI298" s="81"/>
      <c r="CJ298" s="81"/>
      <c r="CK298" s="81"/>
    </row>
    <row r="299" spans="1:89" ht="18" customHeight="1" x14ac:dyDescent="0.25">
      <c r="A299" s="84" t="s">
        <v>306</v>
      </c>
      <c r="B299" s="91"/>
      <c r="C299" s="92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87"/>
      <c r="BZ299" s="87"/>
      <c r="CA299" s="87"/>
      <c r="CB299" s="87"/>
      <c r="CC299" s="87"/>
      <c r="CD299" s="81"/>
      <c r="CE299" s="81"/>
      <c r="CF299" s="81"/>
      <c r="CG299" s="81"/>
      <c r="CH299" s="81"/>
      <c r="CI299" s="81"/>
      <c r="CJ299" s="81"/>
      <c r="CK299" s="81"/>
    </row>
    <row r="300" spans="1:89" ht="18" customHeight="1" x14ac:dyDescent="0.25">
      <c r="A300" s="84" t="s">
        <v>308</v>
      </c>
      <c r="B300" s="91"/>
      <c r="C300" s="92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87"/>
      <c r="BZ300" s="87"/>
      <c r="CA300" s="87"/>
      <c r="CB300" s="87"/>
      <c r="CC300" s="87"/>
      <c r="CD300" s="81"/>
      <c r="CE300" s="81"/>
      <c r="CF300" s="81"/>
      <c r="CG300" s="81"/>
      <c r="CH300" s="81"/>
      <c r="CI300" s="81"/>
      <c r="CJ300" s="81"/>
      <c r="CK300" s="81"/>
    </row>
    <row r="301" spans="1:89" ht="18" customHeight="1" x14ac:dyDescent="0.25">
      <c r="A301" s="84" t="s">
        <v>309</v>
      </c>
      <c r="B301" s="91"/>
      <c r="C301" s="92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87"/>
      <c r="BZ301" s="87"/>
      <c r="CA301" s="87"/>
      <c r="CB301" s="87"/>
      <c r="CC301" s="87"/>
      <c r="CD301" s="81"/>
      <c r="CE301" s="81"/>
      <c r="CF301" s="81"/>
      <c r="CG301" s="81"/>
      <c r="CH301" s="81"/>
      <c r="CI301" s="81"/>
      <c r="CJ301" s="81"/>
      <c r="CK301" s="81"/>
    </row>
    <row r="302" spans="1:89" ht="18" customHeight="1" x14ac:dyDescent="0.25">
      <c r="A302" s="84" t="s">
        <v>310</v>
      </c>
      <c r="B302" s="91"/>
      <c r="C302" s="92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87"/>
      <c r="BZ302" s="87"/>
      <c r="CA302" s="87"/>
      <c r="CB302" s="87"/>
      <c r="CC302" s="87"/>
      <c r="CD302" s="81"/>
      <c r="CE302" s="81"/>
      <c r="CF302" s="81"/>
      <c r="CG302" s="81"/>
      <c r="CH302" s="81"/>
      <c r="CI302" s="81"/>
      <c r="CJ302" s="81"/>
      <c r="CK302" s="81"/>
    </row>
    <row r="303" spans="1:89" ht="18" customHeight="1" x14ac:dyDescent="0.25">
      <c r="A303" s="84" t="s">
        <v>311</v>
      </c>
      <c r="B303" s="91"/>
      <c r="C303" s="92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87"/>
      <c r="BZ303" s="87"/>
      <c r="CA303" s="87"/>
      <c r="CB303" s="87"/>
      <c r="CC303" s="87"/>
      <c r="CD303" s="81"/>
      <c r="CE303" s="81"/>
      <c r="CF303" s="81"/>
      <c r="CG303" s="81"/>
      <c r="CH303" s="81"/>
      <c r="CI303" s="81"/>
      <c r="CJ303" s="81"/>
      <c r="CK303" s="81"/>
    </row>
    <row r="304" spans="1:89" ht="18" customHeight="1" x14ac:dyDescent="0.25">
      <c r="A304" s="84" t="s">
        <v>312</v>
      </c>
      <c r="B304" s="91"/>
      <c r="C304" s="92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87"/>
      <c r="BZ304" s="87"/>
      <c r="CA304" s="87"/>
      <c r="CB304" s="87"/>
      <c r="CC304" s="87"/>
      <c r="CD304" s="81"/>
      <c r="CE304" s="81"/>
      <c r="CF304" s="81"/>
      <c r="CG304" s="81"/>
      <c r="CH304" s="81"/>
      <c r="CI304" s="81"/>
      <c r="CJ304" s="81"/>
      <c r="CK304" s="81"/>
    </row>
    <row r="305" spans="1:89" ht="18" customHeight="1" x14ac:dyDescent="0.25">
      <c r="A305" s="84" t="s">
        <v>313</v>
      </c>
      <c r="B305" s="91"/>
      <c r="C305" s="92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87"/>
      <c r="BZ305" s="87"/>
      <c r="CA305" s="87"/>
      <c r="CB305" s="87"/>
      <c r="CC305" s="87"/>
      <c r="CD305" s="81"/>
      <c r="CE305" s="81"/>
      <c r="CF305" s="81"/>
      <c r="CG305" s="81"/>
      <c r="CH305" s="81"/>
      <c r="CI305" s="81"/>
      <c r="CJ305" s="81"/>
      <c r="CK305" s="81"/>
    </row>
    <row r="306" spans="1:89" ht="18" customHeight="1" x14ac:dyDescent="0.25">
      <c r="A306" s="84" t="s">
        <v>314</v>
      </c>
      <c r="B306" s="91"/>
      <c r="C306" s="92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87"/>
      <c r="BZ306" s="87"/>
      <c r="CA306" s="87"/>
      <c r="CB306" s="87"/>
      <c r="CC306" s="87"/>
      <c r="CD306" s="81"/>
      <c r="CE306" s="81"/>
      <c r="CF306" s="81"/>
      <c r="CG306" s="81"/>
      <c r="CH306" s="81"/>
      <c r="CI306" s="81"/>
      <c r="CJ306" s="81"/>
      <c r="CK306" s="81"/>
    </row>
    <row r="307" spans="1:89" ht="18" customHeight="1" x14ac:dyDescent="0.25">
      <c r="A307" s="84" t="s">
        <v>315</v>
      </c>
      <c r="B307" s="91"/>
      <c r="C307" s="92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87"/>
      <c r="BZ307" s="87"/>
      <c r="CA307" s="87"/>
      <c r="CB307" s="87"/>
      <c r="CC307" s="87"/>
      <c r="CD307" s="81"/>
      <c r="CE307" s="81"/>
      <c r="CF307" s="81"/>
      <c r="CG307" s="81"/>
      <c r="CH307" s="81"/>
      <c r="CI307" s="81"/>
      <c r="CJ307" s="81"/>
      <c r="CK307" s="81"/>
    </row>
    <row r="308" spans="1:89" ht="18" customHeight="1" x14ac:dyDescent="0.25">
      <c r="A308" s="84" t="s">
        <v>330</v>
      </c>
      <c r="B308" s="91"/>
      <c r="C308" s="92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87"/>
      <c r="BZ308" s="87"/>
      <c r="CA308" s="87"/>
      <c r="CB308" s="87"/>
      <c r="CC308" s="87"/>
      <c r="CD308" s="81"/>
      <c r="CE308" s="81"/>
      <c r="CF308" s="81"/>
      <c r="CG308" s="81"/>
      <c r="CH308" s="81"/>
      <c r="CI308" s="81"/>
      <c r="CJ308" s="81"/>
      <c r="CK308" s="81"/>
    </row>
    <row r="309" spans="1:89" ht="18" customHeight="1" x14ac:dyDescent="0.25">
      <c r="A309" s="84" t="s">
        <v>331</v>
      </c>
      <c r="B309" s="91"/>
      <c r="C309" s="92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87"/>
      <c r="BZ309" s="87"/>
      <c r="CA309" s="87"/>
      <c r="CB309" s="87"/>
      <c r="CC309" s="87"/>
      <c r="CD309" s="81"/>
      <c r="CE309" s="81"/>
      <c r="CF309" s="81"/>
      <c r="CG309" s="81"/>
      <c r="CH309" s="81"/>
      <c r="CI309" s="81"/>
      <c r="CJ309" s="81"/>
      <c r="CK309" s="81"/>
    </row>
    <row r="310" spans="1:89" ht="18" customHeight="1" x14ac:dyDescent="0.25">
      <c r="A310" s="84" t="s">
        <v>316</v>
      </c>
      <c r="B310" s="91"/>
      <c r="C310" s="92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87"/>
      <c r="BZ310" s="87"/>
      <c r="CA310" s="87"/>
      <c r="CB310" s="87"/>
      <c r="CC310" s="87"/>
      <c r="CD310" s="81"/>
      <c r="CE310" s="81"/>
      <c r="CF310" s="81"/>
      <c r="CG310" s="81"/>
      <c r="CH310" s="81"/>
      <c r="CI310" s="81"/>
      <c r="CJ310" s="81"/>
      <c r="CK310" s="81"/>
    </row>
    <row r="311" spans="1:89" ht="18" customHeight="1" x14ac:dyDescent="0.25">
      <c r="A311" s="84" t="s">
        <v>335</v>
      </c>
      <c r="B311" s="91"/>
      <c r="C311" s="92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87"/>
      <c r="BZ311" s="87"/>
      <c r="CA311" s="87"/>
      <c r="CB311" s="87"/>
      <c r="CC311" s="87"/>
      <c r="CD311" s="81"/>
      <c r="CE311" s="81"/>
      <c r="CF311" s="81"/>
      <c r="CG311" s="81"/>
      <c r="CH311" s="81"/>
      <c r="CI311" s="81"/>
      <c r="CJ311" s="81"/>
      <c r="CK311" s="81"/>
    </row>
    <row r="312" spans="1:89" ht="18" customHeight="1" x14ac:dyDescent="0.25">
      <c r="A312" s="84" t="s">
        <v>317</v>
      </c>
      <c r="B312" s="91"/>
      <c r="C312" s="92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87"/>
      <c r="BZ312" s="87"/>
      <c r="CA312" s="87"/>
      <c r="CB312" s="87"/>
      <c r="CC312" s="87"/>
      <c r="CD312" s="81"/>
      <c r="CE312" s="81"/>
      <c r="CF312" s="81"/>
      <c r="CG312" s="81"/>
      <c r="CH312" s="81"/>
      <c r="CI312" s="81"/>
      <c r="CJ312" s="81"/>
      <c r="CK312" s="81"/>
    </row>
    <row r="313" spans="1:89" ht="18" customHeight="1" x14ac:dyDescent="0.25">
      <c r="A313" s="84" t="s">
        <v>318</v>
      </c>
      <c r="B313" s="91"/>
      <c r="C313" s="92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87"/>
      <c r="BZ313" s="87"/>
      <c r="CA313" s="87"/>
      <c r="CB313" s="87"/>
      <c r="CC313" s="87"/>
      <c r="CD313" s="81"/>
      <c r="CE313" s="81"/>
      <c r="CF313" s="81"/>
      <c r="CG313" s="81"/>
      <c r="CH313" s="81"/>
      <c r="CI313" s="81"/>
      <c r="CJ313" s="81"/>
      <c r="CK313" s="81"/>
    </row>
    <row r="314" spans="1:89" ht="18" customHeight="1" x14ac:dyDescent="0.25">
      <c r="A314" s="84" t="s">
        <v>319</v>
      </c>
      <c r="B314" s="91"/>
      <c r="C314" s="92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87"/>
      <c r="BZ314" s="87"/>
      <c r="CA314" s="87"/>
      <c r="CB314" s="87"/>
      <c r="CC314" s="87"/>
      <c r="CD314" s="81"/>
      <c r="CE314" s="81"/>
      <c r="CF314" s="81"/>
      <c r="CG314" s="81"/>
      <c r="CH314" s="81"/>
      <c r="CI314" s="81"/>
      <c r="CJ314" s="81"/>
      <c r="CK314" s="81"/>
    </row>
    <row r="315" spans="1:89" ht="18" customHeight="1" x14ac:dyDescent="0.25">
      <c r="A315" s="84" t="s">
        <v>320</v>
      </c>
      <c r="B315" s="91"/>
      <c r="C315" s="92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87"/>
      <c r="BZ315" s="87"/>
      <c r="CA315" s="87"/>
      <c r="CB315" s="87"/>
      <c r="CC315" s="87"/>
      <c r="CD315" s="81"/>
      <c r="CE315" s="81"/>
      <c r="CF315" s="81"/>
      <c r="CG315" s="81"/>
      <c r="CH315" s="81"/>
      <c r="CI315" s="81"/>
      <c r="CJ315" s="81"/>
      <c r="CK315" s="81"/>
    </row>
    <row r="316" spans="1:89" ht="18" customHeight="1" x14ac:dyDescent="0.25">
      <c r="A316" s="84" t="s">
        <v>321</v>
      </c>
      <c r="B316" s="91"/>
      <c r="C316" s="92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87"/>
      <c r="BZ316" s="87"/>
      <c r="CA316" s="87"/>
      <c r="CB316" s="87"/>
      <c r="CC316" s="87"/>
      <c r="CD316" s="81"/>
      <c r="CE316" s="81"/>
      <c r="CF316" s="81"/>
      <c r="CG316" s="81"/>
      <c r="CH316" s="81"/>
      <c r="CI316" s="81"/>
      <c r="CJ316" s="81"/>
      <c r="CK316" s="81"/>
    </row>
    <row r="317" spans="1:89" ht="18" customHeight="1" x14ac:dyDescent="0.25">
      <c r="A317" s="84" t="s">
        <v>322</v>
      </c>
      <c r="B317" s="91"/>
      <c r="C317" s="92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87"/>
      <c r="BZ317" s="87"/>
      <c r="CA317" s="87"/>
      <c r="CB317" s="87"/>
      <c r="CC317" s="87"/>
      <c r="CD317" s="81"/>
      <c r="CE317" s="81"/>
      <c r="CF317" s="81"/>
      <c r="CG317" s="81"/>
      <c r="CH317" s="81"/>
      <c r="CI317" s="81"/>
      <c r="CJ317" s="81"/>
      <c r="CK317" s="81"/>
    </row>
    <row r="318" spans="1:89" ht="18" customHeight="1" x14ac:dyDescent="0.25">
      <c r="A318" s="84" t="s">
        <v>323</v>
      </c>
      <c r="B318" s="91"/>
      <c r="C318" s="92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87"/>
      <c r="BZ318" s="87"/>
      <c r="CA318" s="87"/>
      <c r="CB318" s="87"/>
      <c r="CC318" s="87"/>
      <c r="CD318" s="81"/>
      <c r="CE318" s="81"/>
      <c r="CF318" s="81"/>
      <c r="CG318" s="81"/>
      <c r="CH318" s="81"/>
      <c r="CI318" s="81"/>
      <c r="CJ318" s="81"/>
      <c r="CK318" s="81"/>
    </row>
    <row r="319" spans="1:89" ht="18" customHeight="1" x14ac:dyDescent="0.25">
      <c r="A319" s="84" t="s">
        <v>343</v>
      </c>
      <c r="B319" s="91"/>
      <c r="C319" s="92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87"/>
      <c r="BZ319" s="87"/>
      <c r="CA319" s="87"/>
      <c r="CB319" s="87"/>
      <c r="CC319" s="87"/>
      <c r="CD319" s="81"/>
      <c r="CE319" s="81"/>
      <c r="CF319" s="81"/>
      <c r="CG319" s="81"/>
      <c r="CH319" s="81"/>
      <c r="CI319" s="81"/>
      <c r="CJ319" s="81"/>
      <c r="CK319" s="81"/>
    </row>
    <row r="320" spans="1:89" ht="18" customHeight="1" x14ac:dyDescent="0.25">
      <c r="A320" s="84" t="s">
        <v>344</v>
      </c>
      <c r="B320" s="91"/>
      <c r="C320" s="92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87"/>
      <c r="BZ320" s="87"/>
      <c r="CA320" s="87"/>
      <c r="CB320" s="87"/>
      <c r="CC320" s="87"/>
      <c r="CD320" s="81"/>
      <c r="CE320" s="81"/>
      <c r="CF320" s="81"/>
      <c r="CG320" s="81"/>
      <c r="CH320" s="81"/>
      <c r="CI320" s="81"/>
      <c r="CJ320" s="81"/>
      <c r="CK320" s="81"/>
    </row>
    <row r="321" spans="1:89" ht="18" customHeight="1" x14ac:dyDescent="0.25">
      <c r="A321" s="84" t="s">
        <v>324</v>
      </c>
      <c r="B321" s="91"/>
      <c r="C321" s="92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87"/>
      <c r="BZ321" s="87"/>
      <c r="CA321" s="87"/>
      <c r="CB321" s="87"/>
      <c r="CC321" s="87"/>
      <c r="CD321" s="81"/>
      <c r="CE321" s="81"/>
      <c r="CF321" s="81"/>
      <c r="CG321" s="81"/>
      <c r="CH321" s="81"/>
      <c r="CI321" s="81"/>
      <c r="CJ321" s="81"/>
      <c r="CK321" s="81"/>
    </row>
    <row r="322" spans="1:89" ht="18" customHeight="1" x14ac:dyDescent="0.25">
      <c r="A322" s="84" t="s">
        <v>325</v>
      </c>
      <c r="B322" s="91"/>
      <c r="C322" s="92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87"/>
      <c r="BZ322" s="87"/>
      <c r="CA322" s="87"/>
      <c r="CB322" s="87"/>
      <c r="CC322" s="87"/>
      <c r="CD322" s="81"/>
      <c r="CE322" s="81"/>
      <c r="CF322" s="81"/>
      <c r="CG322" s="81"/>
      <c r="CH322" s="81"/>
      <c r="CI322" s="81"/>
      <c r="CJ322" s="81"/>
      <c r="CK322" s="81"/>
    </row>
    <row r="323" spans="1:89" ht="18" customHeight="1" x14ac:dyDescent="0.25">
      <c r="A323" s="84" t="s">
        <v>326</v>
      </c>
      <c r="B323" s="91"/>
      <c r="C323" s="92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87"/>
      <c r="BZ323" s="87"/>
      <c r="CA323" s="87"/>
      <c r="CB323" s="87"/>
      <c r="CC323" s="87"/>
      <c r="CD323" s="81"/>
      <c r="CE323" s="81"/>
      <c r="CF323" s="81"/>
      <c r="CG323" s="81"/>
      <c r="CH323" s="81"/>
      <c r="CI323" s="81"/>
      <c r="CJ323" s="81"/>
      <c r="CK323" s="81"/>
    </row>
    <row r="324" spans="1:89" ht="18" customHeight="1" x14ac:dyDescent="0.25">
      <c r="A324" s="84" t="s">
        <v>327</v>
      </c>
      <c r="B324" s="91"/>
      <c r="C324" s="92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87"/>
      <c r="BZ324" s="87"/>
      <c r="CA324" s="87"/>
      <c r="CB324" s="87"/>
      <c r="CC324" s="87"/>
      <c r="CD324" s="81"/>
      <c r="CE324" s="81"/>
      <c r="CF324" s="81"/>
      <c r="CG324" s="81"/>
      <c r="CH324" s="81"/>
      <c r="CI324" s="81"/>
      <c r="CJ324" s="81"/>
      <c r="CK324" s="81"/>
    </row>
    <row r="325" spans="1:89" ht="18" customHeight="1" x14ac:dyDescent="0.25">
      <c r="A325" s="84" t="s">
        <v>353</v>
      </c>
      <c r="B325" s="91"/>
      <c r="C325" s="92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87"/>
      <c r="BZ325" s="87"/>
      <c r="CA325" s="87"/>
      <c r="CB325" s="87"/>
      <c r="CC325" s="87"/>
      <c r="CD325" s="81"/>
      <c r="CE325" s="81"/>
      <c r="CF325" s="81"/>
      <c r="CG325" s="81"/>
      <c r="CH325" s="81"/>
      <c r="CI325" s="81"/>
      <c r="CJ325" s="81"/>
      <c r="CK325" s="81"/>
    </row>
    <row r="326" spans="1:89" ht="18" customHeight="1" x14ac:dyDescent="0.25">
      <c r="A326" s="84" t="s">
        <v>328</v>
      </c>
      <c r="B326" s="91"/>
      <c r="C326" s="92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87"/>
      <c r="BZ326" s="87"/>
      <c r="CA326" s="87"/>
      <c r="CB326" s="87"/>
      <c r="CC326" s="87"/>
      <c r="CD326" s="81"/>
      <c r="CE326" s="81"/>
      <c r="CF326" s="81"/>
      <c r="CG326" s="81"/>
      <c r="CH326" s="81"/>
      <c r="CI326" s="81"/>
      <c r="CJ326" s="81"/>
      <c r="CK326" s="81"/>
    </row>
    <row r="327" spans="1:89" ht="18" customHeight="1" x14ac:dyDescent="0.25">
      <c r="A327" s="84" t="s">
        <v>329</v>
      </c>
      <c r="B327" s="91"/>
      <c r="C327" s="92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87"/>
      <c r="BZ327" s="87"/>
      <c r="CA327" s="87"/>
      <c r="CB327" s="87"/>
      <c r="CC327" s="87"/>
      <c r="CD327" s="81"/>
      <c r="CE327" s="81"/>
      <c r="CF327" s="81"/>
      <c r="CG327" s="81"/>
      <c r="CH327" s="81"/>
      <c r="CI327" s="81"/>
      <c r="CJ327" s="81"/>
      <c r="CK327" s="81"/>
    </row>
    <row r="328" spans="1:89" ht="18" customHeight="1" x14ac:dyDescent="0.25">
      <c r="A328" s="84" t="s">
        <v>332</v>
      </c>
      <c r="B328" s="91"/>
      <c r="C328" s="92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87"/>
      <c r="BZ328" s="87"/>
      <c r="CA328" s="87"/>
      <c r="CB328" s="87"/>
      <c r="CC328" s="87"/>
      <c r="CD328" s="81"/>
      <c r="CE328" s="81"/>
      <c r="CF328" s="81"/>
      <c r="CG328" s="81"/>
      <c r="CH328" s="81"/>
      <c r="CI328" s="81"/>
      <c r="CJ328" s="81"/>
      <c r="CK328" s="81"/>
    </row>
    <row r="329" spans="1:89" ht="18" customHeight="1" x14ac:dyDescent="0.25">
      <c r="A329" s="84" t="s">
        <v>333</v>
      </c>
      <c r="B329" s="91"/>
      <c r="C329" s="92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87"/>
      <c r="BZ329" s="87"/>
      <c r="CA329" s="87"/>
      <c r="CB329" s="87"/>
      <c r="CC329" s="87"/>
      <c r="CD329" s="81"/>
      <c r="CE329" s="81"/>
      <c r="CF329" s="81"/>
      <c r="CG329" s="81"/>
      <c r="CH329" s="81"/>
      <c r="CI329" s="81"/>
      <c r="CJ329" s="81"/>
      <c r="CK329" s="81"/>
    </row>
    <row r="330" spans="1:89" ht="18" customHeight="1" x14ac:dyDescent="0.25">
      <c r="A330" s="84" t="s">
        <v>334</v>
      </c>
      <c r="B330" s="91"/>
      <c r="C330" s="92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87"/>
      <c r="BZ330" s="87"/>
      <c r="CA330" s="87"/>
      <c r="CB330" s="87"/>
      <c r="CC330" s="87"/>
      <c r="CD330" s="81"/>
      <c r="CE330" s="81"/>
      <c r="CF330" s="81"/>
      <c r="CG330" s="81"/>
      <c r="CH330" s="81"/>
      <c r="CI330" s="81"/>
      <c r="CJ330" s="81"/>
      <c r="CK330" s="81"/>
    </row>
    <row r="331" spans="1:89" ht="18" customHeight="1" x14ac:dyDescent="0.25">
      <c r="A331" s="84" t="s">
        <v>336</v>
      </c>
      <c r="B331" s="91"/>
      <c r="C331" s="92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87"/>
      <c r="BZ331" s="87"/>
      <c r="CA331" s="87"/>
      <c r="CB331" s="87"/>
      <c r="CC331" s="87"/>
      <c r="CD331" s="81"/>
      <c r="CE331" s="81"/>
      <c r="CF331" s="81"/>
      <c r="CG331" s="81"/>
      <c r="CH331" s="81"/>
      <c r="CI331" s="81"/>
      <c r="CJ331" s="81"/>
      <c r="CK331" s="81"/>
    </row>
    <row r="332" spans="1:89" ht="18" customHeight="1" x14ac:dyDescent="0.25">
      <c r="A332" s="84" t="s">
        <v>337</v>
      </c>
      <c r="B332" s="91"/>
      <c r="C332" s="92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87"/>
      <c r="BZ332" s="87"/>
      <c r="CA332" s="87"/>
      <c r="CB332" s="87"/>
      <c r="CC332" s="87"/>
      <c r="CD332" s="81"/>
      <c r="CE332" s="81"/>
      <c r="CF332" s="81"/>
      <c r="CG332" s="81"/>
      <c r="CH332" s="81"/>
      <c r="CI332" s="81"/>
      <c r="CJ332" s="81"/>
      <c r="CK332" s="81"/>
    </row>
    <row r="333" spans="1:89" ht="18" customHeight="1" x14ac:dyDescent="0.25">
      <c r="A333" s="84" t="s">
        <v>338</v>
      </c>
      <c r="B333" s="91"/>
      <c r="C333" s="92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87"/>
      <c r="BZ333" s="87"/>
      <c r="CA333" s="87"/>
      <c r="CB333" s="87"/>
      <c r="CC333" s="87"/>
      <c r="CD333" s="81"/>
      <c r="CE333" s="81"/>
      <c r="CF333" s="81"/>
      <c r="CG333" s="81"/>
      <c r="CH333" s="81"/>
      <c r="CI333" s="81"/>
      <c r="CJ333" s="81"/>
      <c r="CK333" s="81"/>
    </row>
    <row r="334" spans="1:89" ht="18" customHeight="1" x14ac:dyDescent="0.25">
      <c r="A334" s="84" t="s">
        <v>359</v>
      </c>
      <c r="B334" s="91"/>
      <c r="C334" s="92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87"/>
      <c r="BZ334" s="87"/>
      <c r="CA334" s="87"/>
      <c r="CB334" s="87"/>
      <c r="CC334" s="87"/>
      <c r="CD334" s="81"/>
      <c r="CE334" s="81"/>
      <c r="CF334" s="81"/>
      <c r="CG334" s="81"/>
      <c r="CH334" s="81"/>
      <c r="CI334" s="81"/>
      <c r="CJ334" s="81"/>
      <c r="CK334" s="81"/>
    </row>
    <row r="335" spans="1:89" ht="18" customHeight="1" x14ac:dyDescent="0.25">
      <c r="A335" s="84" t="s">
        <v>363</v>
      </c>
      <c r="B335" s="91"/>
      <c r="C335" s="92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87"/>
      <c r="BZ335" s="87"/>
      <c r="CA335" s="87"/>
      <c r="CB335" s="87"/>
      <c r="CC335" s="87"/>
      <c r="CD335" s="81"/>
      <c r="CE335" s="81"/>
      <c r="CF335" s="81"/>
      <c r="CG335" s="81"/>
      <c r="CH335" s="81"/>
      <c r="CI335" s="81"/>
      <c r="CJ335" s="81"/>
      <c r="CK335" s="81"/>
    </row>
    <row r="336" spans="1:89" ht="18" customHeight="1" x14ac:dyDescent="0.25">
      <c r="A336" s="84" t="s">
        <v>339</v>
      </c>
      <c r="B336" s="91"/>
      <c r="C336" s="92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87"/>
      <c r="BZ336" s="87"/>
      <c r="CA336" s="87"/>
      <c r="CB336" s="87"/>
      <c r="CC336" s="87"/>
      <c r="CD336" s="81"/>
      <c r="CE336" s="81"/>
      <c r="CF336" s="81"/>
      <c r="CG336" s="81"/>
      <c r="CH336" s="81"/>
      <c r="CI336" s="81"/>
      <c r="CJ336" s="81"/>
      <c r="CK336" s="81"/>
    </row>
    <row r="337" spans="1:89" ht="18" customHeight="1" x14ac:dyDescent="0.25">
      <c r="A337" s="84" t="s">
        <v>365</v>
      </c>
      <c r="B337" s="91"/>
      <c r="C337" s="92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87"/>
      <c r="BZ337" s="87"/>
      <c r="CA337" s="87"/>
      <c r="CB337" s="87"/>
      <c r="CC337" s="87"/>
      <c r="CD337" s="81"/>
      <c r="CE337" s="81"/>
      <c r="CF337" s="81"/>
      <c r="CG337" s="81"/>
      <c r="CH337" s="81"/>
      <c r="CI337" s="81"/>
      <c r="CJ337" s="81"/>
      <c r="CK337" s="81"/>
    </row>
    <row r="338" spans="1:89" ht="18" customHeight="1" x14ac:dyDescent="0.25">
      <c r="A338" s="84" t="s">
        <v>340</v>
      </c>
      <c r="B338" s="91"/>
      <c r="C338" s="92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87"/>
      <c r="BZ338" s="87"/>
      <c r="CA338" s="87"/>
      <c r="CB338" s="87"/>
      <c r="CC338" s="87"/>
      <c r="CD338" s="81"/>
      <c r="CE338" s="81"/>
      <c r="CF338" s="81"/>
      <c r="CG338" s="81"/>
      <c r="CH338" s="81"/>
      <c r="CI338" s="81"/>
      <c r="CJ338" s="81"/>
      <c r="CK338" s="81"/>
    </row>
    <row r="339" spans="1:89" ht="18" customHeight="1" x14ac:dyDescent="0.25">
      <c r="A339" s="84" t="s">
        <v>341</v>
      </c>
      <c r="B339" s="91"/>
      <c r="C339" s="92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87"/>
      <c r="BZ339" s="87"/>
      <c r="CA339" s="87"/>
      <c r="CB339" s="87"/>
      <c r="CC339" s="87"/>
      <c r="CD339" s="81"/>
      <c r="CE339" s="81"/>
      <c r="CF339" s="81"/>
      <c r="CG339" s="81"/>
      <c r="CH339" s="81"/>
      <c r="CI339" s="81"/>
      <c r="CJ339" s="81"/>
      <c r="CK339" s="81"/>
    </row>
    <row r="340" spans="1:89" ht="18" customHeight="1" x14ac:dyDescent="0.25">
      <c r="A340" s="84" t="s">
        <v>342</v>
      </c>
      <c r="B340" s="91"/>
      <c r="C340" s="92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87"/>
      <c r="BZ340" s="87"/>
      <c r="CA340" s="87"/>
      <c r="CB340" s="87"/>
      <c r="CC340" s="87"/>
      <c r="CD340" s="81"/>
      <c r="CE340" s="81"/>
      <c r="CF340" s="81"/>
      <c r="CG340" s="81"/>
      <c r="CH340" s="81"/>
      <c r="CI340" s="81"/>
      <c r="CJ340" s="81"/>
      <c r="CK340" s="81"/>
    </row>
    <row r="341" spans="1:89" ht="18" customHeight="1" x14ac:dyDescent="0.25">
      <c r="A341" s="84" t="s">
        <v>345</v>
      </c>
      <c r="B341" s="91"/>
      <c r="C341" s="92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87"/>
      <c r="BZ341" s="87"/>
      <c r="CA341" s="87"/>
      <c r="CB341" s="87"/>
      <c r="CC341" s="87"/>
      <c r="CD341" s="81"/>
      <c r="CE341" s="81"/>
      <c r="CF341" s="81"/>
      <c r="CG341" s="81"/>
      <c r="CH341" s="81"/>
      <c r="CI341" s="81"/>
      <c r="CJ341" s="81"/>
      <c r="CK341" s="81"/>
    </row>
    <row r="342" spans="1:89" ht="18" customHeight="1" x14ac:dyDescent="0.25">
      <c r="A342" s="84" t="s">
        <v>346</v>
      </c>
      <c r="B342" s="91"/>
      <c r="C342" s="92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87"/>
      <c r="BZ342" s="87"/>
      <c r="CA342" s="87"/>
      <c r="CB342" s="87"/>
      <c r="CC342" s="87"/>
      <c r="CD342" s="81"/>
      <c r="CE342" s="81"/>
      <c r="CF342" s="81"/>
      <c r="CG342" s="81"/>
      <c r="CH342" s="81"/>
      <c r="CI342" s="81"/>
      <c r="CJ342" s="81"/>
      <c r="CK342" s="81"/>
    </row>
    <row r="343" spans="1:89" ht="18" customHeight="1" x14ac:dyDescent="0.25">
      <c r="A343" s="84" t="s">
        <v>347</v>
      </c>
      <c r="B343" s="91"/>
      <c r="C343" s="92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87"/>
      <c r="BZ343" s="87"/>
      <c r="CA343" s="87"/>
      <c r="CB343" s="87"/>
      <c r="CC343" s="87"/>
      <c r="CD343" s="81"/>
      <c r="CE343" s="81"/>
      <c r="CF343" s="81"/>
      <c r="CG343" s="81"/>
      <c r="CH343" s="81"/>
      <c r="CI343" s="81"/>
      <c r="CJ343" s="81"/>
      <c r="CK343" s="81"/>
    </row>
    <row r="344" spans="1:89" ht="18" customHeight="1" x14ac:dyDescent="0.25">
      <c r="A344" s="84" t="s">
        <v>348</v>
      </c>
      <c r="B344" s="91"/>
      <c r="C344" s="92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87"/>
      <c r="BZ344" s="87"/>
      <c r="CA344" s="87"/>
      <c r="CB344" s="87"/>
      <c r="CC344" s="87"/>
      <c r="CD344" s="81"/>
      <c r="CE344" s="81"/>
      <c r="CF344" s="81"/>
      <c r="CG344" s="81"/>
      <c r="CH344" s="81"/>
      <c r="CI344" s="81"/>
      <c r="CJ344" s="81"/>
      <c r="CK344" s="81"/>
    </row>
    <row r="345" spans="1:89" ht="18" customHeight="1" x14ac:dyDescent="0.25">
      <c r="A345" s="84" t="s">
        <v>349</v>
      </c>
      <c r="B345" s="91"/>
      <c r="C345" s="92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87"/>
      <c r="BZ345" s="87"/>
      <c r="CA345" s="87"/>
      <c r="CB345" s="87"/>
      <c r="CC345" s="87"/>
      <c r="CD345" s="81"/>
      <c r="CE345" s="81"/>
      <c r="CF345" s="81"/>
      <c r="CG345" s="81"/>
      <c r="CH345" s="81"/>
      <c r="CI345" s="81"/>
      <c r="CJ345" s="81"/>
      <c r="CK345" s="81"/>
    </row>
    <row r="346" spans="1:89" ht="18" customHeight="1" x14ac:dyDescent="0.25">
      <c r="A346" s="84" t="s">
        <v>350</v>
      </c>
      <c r="B346" s="91"/>
      <c r="C346" s="92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87"/>
      <c r="BZ346" s="87"/>
      <c r="CA346" s="87"/>
      <c r="CB346" s="87"/>
      <c r="CC346" s="87"/>
      <c r="CD346" s="81"/>
      <c r="CE346" s="81"/>
      <c r="CF346" s="81"/>
      <c r="CG346" s="81"/>
      <c r="CH346" s="81"/>
      <c r="CI346" s="81"/>
      <c r="CJ346" s="81"/>
      <c r="CK346" s="81"/>
    </row>
    <row r="347" spans="1:89" ht="18" customHeight="1" x14ac:dyDescent="0.25">
      <c r="A347" s="84" t="s">
        <v>351</v>
      </c>
      <c r="B347" s="91"/>
      <c r="C347" s="92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87"/>
      <c r="BZ347" s="87"/>
      <c r="CA347" s="87"/>
      <c r="CB347" s="87"/>
      <c r="CC347" s="87"/>
      <c r="CD347" s="81"/>
      <c r="CE347" s="81"/>
      <c r="CF347" s="81"/>
      <c r="CG347" s="81"/>
      <c r="CH347" s="81"/>
      <c r="CI347" s="81"/>
      <c r="CJ347" s="81"/>
      <c r="CK347" s="81"/>
    </row>
    <row r="348" spans="1:89" ht="18" customHeight="1" x14ac:dyDescent="0.25">
      <c r="A348" s="84" t="s">
        <v>352</v>
      </c>
      <c r="B348" s="91"/>
      <c r="C348" s="92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87"/>
      <c r="BZ348" s="87"/>
      <c r="CA348" s="87"/>
      <c r="CB348" s="87"/>
      <c r="CC348" s="87"/>
      <c r="CD348" s="81"/>
      <c r="CE348" s="81"/>
      <c r="CF348" s="81"/>
      <c r="CG348" s="81"/>
      <c r="CH348" s="81"/>
      <c r="CI348" s="81"/>
      <c r="CJ348" s="81"/>
      <c r="CK348" s="81"/>
    </row>
    <row r="349" spans="1:89" ht="18" customHeight="1" x14ac:dyDescent="0.25">
      <c r="A349" s="84" t="s">
        <v>354</v>
      </c>
      <c r="B349" s="91"/>
      <c r="C349" s="92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87"/>
      <c r="BZ349" s="87"/>
      <c r="CA349" s="87"/>
      <c r="CB349" s="87"/>
      <c r="CC349" s="87"/>
      <c r="CD349" s="81"/>
      <c r="CE349" s="81"/>
      <c r="CF349" s="81"/>
      <c r="CG349" s="81"/>
      <c r="CH349" s="81"/>
      <c r="CI349" s="81"/>
      <c r="CJ349" s="81"/>
      <c r="CK349" s="81"/>
    </row>
    <row r="350" spans="1:89" ht="18" customHeight="1" x14ac:dyDescent="0.25">
      <c r="A350" s="84" t="s">
        <v>355</v>
      </c>
      <c r="B350" s="91"/>
      <c r="C350" s="92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87"/>
      <c r="BZ350" s="87"/>
      <c r="CA350" s="87"/>
      <c r="CB350" s="87"/>
      <c r="CC350" s="87"/>
      <c r="CD350" s="81"/>
      <c r="CE350" s="81"/>
      <c r="CF350" s="81"/>
      <c r="CG350" s="81"/>
      <c r="CH350" s="81"/>
      <c r="CI350" s="81"/>
      <c r="CJ350" s="81"/>
      <c r="CK350" s="81"/>
    </row>
    <row r="351" spans="1:89" ht="18" customHeight="1" x14ac:dyDescent="0.25">
      <c r="A351" s="84" t="s">
        <v>356</v>
      </c>
      <c r="B351" s="91"/>
      <c r="C351" s="92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87"/>
      <c r="BZ351" s="87"/>
      <c r="CA351" s="87"/>
      <c r="CB351" s="87"/>
      <c r="CC351" s="87"/>
      <c r="CD351" s="81"/>
      <c r="CE351" s="81"/>
      <c r="CF351" s="81"/>
      <c r="CG351" s="81"/>
      <c r="CH351" s="81"/>
      <c r="CI351" s="81"/>
      <c r="CJ351" s="81"/>
      <c r="CK351" s="81"/>
    </row>
    <row r="352" spans="1:89" ht="18" customHeight="1" x14ac:dyDescent="0.25">
      <c r="A352" s="84" t="s">
        <v>357</v>
      </c>
      <c r="B352" s="91"/>
      <c r="C352" s="92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87"/>
      <c r="BZ352" s="87"/>
      <c r="CA352" s="87"/>
      <c r="CB352" s="87"/>
      <c r="CC352" s="87"/>
      <c r="CD352" s="81"/>
      <c r="CE352" s="81"/>
      <c r="CF352" s="81"/>
      <c r="CG352" s="81"/>
      <c r="CH352" s="81"/>
      <c r="CI352" s="81"/>
      <c r="CJ352" s="81"/>
      <c r="CK352" s="81"/>
    </row>
    <row r="353" spans="1:89" ht="18" customHeight="1" x14ac:dyDescent="0.25">
      <c r="A353" s="84" t="s">
        <v>358</v>
      </c>
      <c r="B353" s="91"/>
      <c r="C353" s="92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87"/>
      <c r="BZ353" s="87"/>
      <c r="CA353" s="87"/>
      <c r="CB353" s="87"/>
      <c r="CC353" s="87"/>
      <c r="CD353" s="81"/>
      <c r="CE353" s="81"/>
      <c r="CF353" s="81"/>
      <c r="CG353" s="81"/>
      <c r="CH353" s="81"/>
      <c r="CI353" s="81"/>
      <c r="CJ353" s="81"/>
      <c r="CK353" s="81"/>
    </row>
    <row r="354" spans="1:89" ht="18" customHeight="1" x14ac:dyDescent="0.25">
      <c r="A354" s="84" t="s">
        <v>360</v>
      </c>
      <c r="B354" s="91"/>
      <c r="C354" s="92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87"/>
      <c r="BZ354" s="87"/>
      <c r="CA354" s="87"/>
      <c r="CB354" s="87"/>
      <c r="CC354" s="87"/>
      <c r="CD354" s="81"/>
      <c r="CE354" s="81"/>
      <c r="CF354" s="81"/>
      <c r="CG354" s="81"/>
      <c r="CH354" s="81"/>
      <c r="CI354" s="81"/>
      <c r="CJ354" s="81"/>
      <c r="CK354" s="81"/>
    </row>
    <row r="355" spans="1:89" ht="18" customHeight="1" x14ac:dyDescent="0.25">
      <c r="A355" s="84" t="s">
        <v>361</v>
      </c>
      <c r="B355" s="91"/>
      <c r="C355" s="92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87"/>
      <c r="BZ355" s="87"/>
      <c r="CA355" s="87"/>
      <c r="CB355" s="87"/>
      <c r="CC355" s="87"/>
      <c r="CD355" s="81"/>
      <c r="CE355" s="81"/>
      <c r="CF355" s="81"/>
      <c r="CG355" s="81"/>
      <c r="CH355" s="81"/>
      <c r="CI355" s="81"/>
      <c r="CJ355" s="81"/>
      <c r="CK355" s="81"/>
    </row>
    <row r="356" spans="1:89" ht="18" customHeight="1" x14ac:dyDescent="0.25">
      <c r="A356" s="84" t="s">
        <v>362</v>
      </c>
      <c r="B356" s="91"/>
      <c r="C356" s="92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87"/>
      <c r="BZ356" s="87"/>
      <c r="CA356" s="87"/>
      <c r="CB356" s="87"/>
      <c r="CC356" s="87"/>
      <c r="CD356" s="81"/>
      <c r="CE356" s="81"/>
      <c r="CF356" s="81"/>
      <c r="CG356" s="81"/>
      <c r="CH356" s="81"/>
      <c r="CI356" s="81"/>
      <c r="CJ356" s="81"/>
      <c r="CK356" s="81"/>
    </row>
    <row r="357" spans="1:89" ht="18" customHeight="1" x14ac:dyDescent="0.25">
      <c r="A357" s="84" t="s">
        <v>364</v>
      </c>
      <c r="B357" s="91"/>
      <c r="C357" s="92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87"/>
      <c r="BZ357" s="87"/>
      <c r="CA357" s="87"/>
      <c r="CB357" s="87"/>
      <c r="CC357" s="87"/>
      <c r="CD357" s="81"/>
      <c r="CE357" s="81"/>
      <c r="CF357" s="81"/>
      <c r="CG357" s="81"/>
      <c r="CH357" s="81"/>
      <c r="CI357" s="81"/>
      <c r="CJ357" s="81"/>
      <c r="CK357" s="81"/>
    </row>
    <row r="358" spans="1:89" ht="18" customHeight="1" x14ac:dyDescent="0.25">
      <c r="A358" s="84" t="s">
        <v>366</v>
      </c>
      <c r="B358" s="91"/>
      <c r="C358" s="92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87"/>
      <c r="BZ358" s="87"/>
      <c r="CA358" s="87"/>
      <c r="CB358" s="87"/>
      <c r="CC358" s="87"/>
      <c r="CD358" s="81"/>
      <c r="CE358" s="81"/>
      <c r="CF358" s="81"/>
      <c r="CG358" s="81"/>
      <c r="CH358" s="81"/>
      <c r="CI358" s="81"/>
      <c r="CJ358" s="81"/>
      <c r="CK358" s="81"/>
    </row>
    <row r="359" spans="1:89" ht="18" customHeight="1" x14ac:dyDescent="0.25">
      <c r="A359" s="84" t="s">
        <v>377</v>
      </c>
      <c r="B359" s="91"/>
      <c r="C359" s="92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87"/>
      <c r="BZ359" s="87"/>
      <c r="CA359" s="87"/>
      <c r="CB359" s="87"/>
      <c r="CC359" s="87"/>
      <c r="CD359" s="81"/>
      <c r="CE359" s="81"/>
      <c r="CF359" s="81"/>
      <c r="CG359" s="81"/>
      <c r="CH359" s="81"/>
      <c r="CI359" s="81"/>
      <c r="CJ359" s="81"/>
      <c r="CK359" s="81"/>
    </row>
    <row r="360" spans="1:89" ht="18" customHeight="1" x14ac:dyDescent="0.25">
      <c r="A360" s="84" t="s">
        <v>367</v>
      </c>
      <c r="B360" s="91"/>
      <c r="C360" s="92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87"/>
      <c r="BZ360" s="87"/>
      <c r="CA360" s="87"/>
      <c r="CB360" s="87"/>
      <c r="CC360" s="87"/>
      <c r="CD360" s="81"/>
      <c r="CE360" s="81"/>
      <c r="CF360" s="81"/>
      <c r="CG360" s="81"/>
      <c r="CH360" s="81"/>
      <c r="CI360" s="81"/>
      <c r="CJ360" s="81"/>
      <c r="CK360" s="81"/>
    </row>
    <row r="361" spans="1:89" ht="18" customHeight="1" x14ac:dyDescent="0.25">
      <c r="A361" s="84" t="s">
        <v>368</v>
      </c>
      <c r="B361" s="91"/>
      <c r="C361" s="92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87"/>
      <c r="BZ361" s="87"/>
      <c r="CA361" s="87"/>
      <c r="CB361" s="87"/>
      <c r="CC361" s="87"/>
      <c r="CD361" s="81"/>
      <c r="CE361" s="81"/>
      <c r="CF361" s="81"/>
      <c r="CG361" s="81"/>
      <c r="CH361" s="81"/>
      <c r="CI361" s="81"/>
      <c r="CJ361" s="81"/>
      <c r="CK361" s="81"/>
    </row>
    <row r="362" spans="1:89" ht="18" customHeight="1" x14ac:dyDescent="0.25">
      <c r="A362" s="84" t="s">
        <v>380</v>
      </c>
      <c r="B362" s="91"/>
      <c r="C362" s="92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87"/>
      <c r="BZ362" s="87"/>
      <c r="CA362" s="87"/>
      <c r="CB362" s="87"/>
      <c r="CC362" s="87"/>
      <c r="CD362" s="81"/>
      <c r="CE362" s="81"/>
      <c r="CF362" s="81"/>
      <c r="CG362" s="81"/>
      <c r="CH362" s="81"/>
      <c r="CI362" s="81"/>
      <c r="CJ362" s="81"/>
      <c r="CK362" s="81"/>
    </row>
    <row r="363" spans="1:89" ht="18" customHeight="1" x14ac:dyDescent="0.25">
      <c r="A363" s="84" t="s">
        <v>369</v>
      </c>
      <c r="B363" s="91"/>
      <c r="C363" s="92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87"/>
      <c r="BZ363" s="87"/>
      <c r="CA363" s="87"/>
      <c r="CB363" s="87"/>
      <c r="CC363" s="87"/>
      <c r="CD363" s="81"/>
      <c r="CE363" s="81"/>
      <c r="CF363" s="81"/>
      <c r="CG363" s="81"/>
      <c r="CH363" s="81"/>
      <c r="CI363" s="81"/>
      <c r="CJ363" s="81"/>
      <c r="CK363" s="81"/>
    </row>
    <row r="364" spans="1:89" ht="18" customHeight="1" x14ac:dyDescent="0.25">
      <c r="A364" s="84" t="s">
        <v>370</v>
      </c>
      <c r="B364" s="91"/>
      <c r="C364" s="92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87"/>
      <c r="BZ364" s="87"/>
      <c r="CA364" s="87"/>
      <c r="CB364" s="87"/>
      <c r="CC364" s="87"/>
      <c r="CD364" s="81"/>
      <c r="CE364" s="81"/>
      <c r="CF364" s="81"/>
      <c r="CG364" s="81"/>
      <c r="CH364" s="81"/>
      <c r="CI364" s="81"/>
      <c r="CJ364" s="81"/>
      <c r="CK364" s="81"/>
    </row>
    <row r="365" spans="1:89" ht="18" customHeight="1" x14ac:dyDescent="0.25">
      <c r="A365" s="84" t="s">
        <v>371</v>
      </c>
      <c r="B365" s="91"/>
      <c r="C365" s="92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87"/>
      <c r="BZ365" s="87"/>
      <c r="CA365" s="87"/>
      <c r="CB365" s="87"/>
      <c r="CC365" s="87"/>
      <c r="CD365" s="81"/>
      <c r="CE365" s="81"/>
      <c r="CF365" s="81"/>
      <c r="CG365" s="81"/>
      <c r="CH365" s="81"/>
      <c r="CI365" s="81"/>
      <c r="CJ365" s="81"/>
      <c r="CK365" s="81"/>
    </row>
    <row r="366" spans="1:89" ht="18" customHeight="1" x14ac:dyDescent="0.25">
      <c r="A366" s="84" t="s">
        <v>372</v>
      </c>
      <c r="B366" s="91"/>
      <c r="C366" s="92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87"/>
      <c r="BZ366" s="87"/>
      <c r="CA366" s="87"/>
      <c r="CB366" s="87"/>
      <c r="CC366" s="87"/>
      <c r="CD366" s="81"/>
      <c r="CE366" s="81"/>
      <c r="CF366" s="81"/>
      <c r="CG366" s="81"/>
      <c r="CH366" s="81"/>
      <c r="CI366" s="81"/>
      <c r="CJ366" s="81"/>
      <c r="CK366" s="81"/>
    </row>
    <row r="367" spans="1:89" ht="18" customHeight="1" x14ac:dyDescent="0.25">
      <c r="A367" s="84" t="s">
        <v>383</v>
      </c>
      <c r="B367" s="91"/>
      <c r="C367" s="92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87"/>
      <c r="BZ367" s="87"/>
      <c r="CA367" s="87"/>
      <c r="CB367" s="87"/>
      <c r="CC367" s="87"/>
      <c r="CD367" s="81"/>
      <c r="CE367" s="81"/>
      <c r="CF367" s="81"/>
      <c r="CG367" s="81"/>
      <c r="CH367" s="81"/>
      <c r="CI367" s="81"/>
      <c r="CJ367" s="81"/>
      <c r="CK367" s="81"/>
    </row>
    <row r="368" spans="1:89" ht="18" customHeight="1" x14ac:dyDescent="0.25">
      <c r="A368" s="84" t="s">
        <v>373</v>
      </c>
      <c r="B368" s="91"/>
      <c r="C368" s="92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87"/>
      <c r="BZ368" s="87"/>
      <c r="CA368" s="87"/>
      <c r="CB368" s="87"/>
      <c r="CC368" s="87"/>
      <c r="CD368" s="81"/>
      <c r="CE368" s="81"/>
      <c r="CF368" s="81"/>
      <c r="CG368" s="81"/>
      <c r="CH368" s="81"/>
      <c r="CI368" s="81"/>
      <c r="CJ368" s="81"/>
      <c r="CK368" s="81"/>
    </row>
    <row r="369" spans="1:89" ht="18" customHeight="1" x14ac:dyDescent="0.25">
      <c r="A369" s="84" t="s">
        <v>374</v>
      </c>
      <c r="B369" s="91"/>
      <c r="C369" s="92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87"/>
      <c r="BZ369" s="87"/>
      <c r="CA369" s="87"/>
      <c r="CB369" s="87"/>
      <c r="CC369" s="87"/>
      <c r="CD369" s="81"/>
      <c r="CE369" s="81"/>
      <c r="CF369" s="81"/>
      <c r="CG369" s="81"/>
      <c r="CH369" s="81"/>
      <c r="CI369" s="81"/>
      <c r="CJ369" s="81"/>
      <c r="CK369" s="81"/>
    </row>
    <row r="370" spans="1:89" ht="18" customHeight="1" x14ac:dyDescent="0.25">
      <c r="A370" s="84" t="s">
        <v>375</v>
      </c>
      <c r="B370" s="91"/>
      <c r="C370" s="92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87"/>
      <c r="BZ370" s="87"/>
      <c r="CA370" s="87"/>
      <c r="CB370" s="87"/>
      <c r="CC370" s="87"/>
      <c r="CD370" s="81"/>
      <c r="CE370" s="81"/>
      <c r="CF370" s="81"/>
      <c r="CG370" s="81"/>
      <c r="CH370" s="81"/>
      <c r="CI370" s="81"/>
      <c r="CJ370" s="81"/>
      <c r="CK370" s="81"/>
    </row>
    <row r="371" spans="1:89" ht="18" customHeight="1" x14ac:dyDescent="0.25">
      <c r="A371" s="84" t="s">
        <v>376</v>
      </c>
      <c r="B371" s="91"/>
      <c r="C371" s="92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87"/>
      <c r="BZ371" s="87"/>
      <c r="CA371" s="87"/>
      <c r="CB371" s="87"/>
      <c r="CC371" s="87"/>
      <c r="CD371" s="81"/>
      <c r="CE371" s="81"/>
      <c r="CF371" s="81"/>
      <c r="CG371" s="81"/>
      <c r="CH371" s="81"/>
      <c r="CI371" s="81"/>
      <c r="CJ371" s="81"/>
      <c r="CK371" s="81"/>
    </row>
    <row r="372" spans="1:89" ht="18" customHeight="1" x14ac:dyDescent="0.25">
      <c r="A372" s="84" t="s">
        <v>378</v>
      </c>
      <c r="B372" s="91"/>
      <c r="C372" s="92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87"/>
      <c r="BZ372" s="87"/>
      <c r="CA372" s="87"/>
      <c r="CB372" s="87"/>
      <c r="CC372" s="87"/>
      <c r="CD372" s="81"/>
      <c r="CE372" s="81"/>
      <c r="CF372" s="81"/>
      <c r="CG372" s="81"/>
      <c r="CH372" s="81"/>
      <c r="CI372" s="81"/>
      <c r="CJ372" s="81"/>
      <c r="CK372" s="81"/>
    </row>
    <row r="373" spans="1:89" ht="18" customHeight="1" x14ac:dyDescent="0.25">
      <c r="A373" s="84" t="s">
        <v>379</v>
      </c>
      <c r="B373" s="91"/>
      <c r="C373" s="92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87"/>
      <c r="BZ373" s="87"/>
      <c r="CA373" s="87"/>
      <c r="CB373" s="87"/>
      <c r="CC373" s="87"/>
      <c r="CD373" s="81"/>
      <c r="CE373" s="81"/>
      <c r="CF373" s="81"/>
      <c r="CG373" s="81"/>
      <c r="CH373" s="81"/>
      <c r="CI373" s="81"/>
      <c r="CJ373" s="81"/>
      <c r="CK373" s="81"/>
    </row>
    <row r="374" spans="1:89" ht="18" customHeight="1" x14ac:dyDescent="0.25">
      <c r="A374" s="84" t="s">
        <v>390</v>
      </c>
      <c r="B374" s="91"/>
      <c r="C374" s="92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87"/>
      <c r="BZ374" s="87"/>
      <c r="CA374" s="87"/>
      <c r="CB374" s="87"/>
      <c r="CC374" s="87"/>
      <c r="CD374" s="81"/>
      <c r="CE374" s="81"/>
      <c r="CF374" s="81"/>
      <c r="CG374" s="81"/>
      <c r="CH374" s="81"/>
      <c r="CI374" s="81"/>
      <c r="CJ374" s="81"/>
      <c r="CK374" s="81"/>
    </row>
    <row r="375" spans="1:89" ht="18" customHeight="1" x14ac:dyDescent="0.25">
      <c r="A375" s="84" t="s">
        <v>391</v>
      </c>
      <c r="B375" s="91"/>
      <c r="C375" s="92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87"/>
      <c r="BZ375" s="87"/>
      <c r="CA375" s="87"/>
      <c r="CB375" s="87"/>
      <c r="CC375" s="87"/>
      <c r="CD375" s="81"/>
      <c r="CE375" s="81"/>
      <c r="CF375" s="81"/>
      <c r="CG375" s="81"/>
      <c r="CH375" s="81"/>
      <c r="CI375" s="81"/>
      <c r="CJ375" s="81"/>
      <c r="CK375" s="81"/>
    </row>
    <row r="376" spans="1:89" ht="18" customHeight="1" x14ac:dyDescent="0.25">
      <c r="A376" s="84" t="s">
        <v>392</v>
      </c>
      <c r="B376" s="91"/>
      <c r="C376" s="92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87"/>
      <c r="BZ376" s="87"/>
      <c r="CA376" s="87"/>
      <c r="CB376" s="87"/>
      <c r="CC376" s="87"/>
      <c r="CD376" s="81"/>
      <c r="CE376" s="81"/>
      <c r="CF376" s="81"/>
      <c r="CG376" s="81"/>
      <c r="CH376" s="81"/>
      <c r="CI376" s="81"/>
      <c r="CJ376" s="81"/>
      <c r="CK376" s="81"/>
    </row>
    <row r="377" spans="1:89" ht="18" customHeight="1" x14ac:dyDescent="0.25">
      <c r="A377" s="84" t="s">
        <v>381</v>
      </c>
      <c r="B377" s="91"/>
      <c r="C377" s="92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87"/>
      <c r="BZ377" s="87"/>
      <c r="CA377" s="87"/>
      <c r="CB377" s="87"/>
      <c r="CC377" s="87"/>
      <c r="CD377" s="81"/>
      <c r="CE377" s="81"/>
      <c r="CF377" s="81"/>
      <c r="CG377" s="81"/>
      <c r="CH377" s="81"/>
      <c r="CI377" s="81"/>
      <c r="CJ377" s="81"/>
      <c r="CK377" s="81"/>
    </row>
    <row r="378" spans="1:89" ht="18" customHeight="1" x14ac:dyDescent="0.25">
      <c r="A378" s="84" t="s">
        <v>382</v>
      </c>
      <c r="B378" s="91"/>
      <c r="C378" s="92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87"/>
      <c r="BZ378" s="87"/>
      <c r="CA378" s="87"/>
      <c r="CB378" s="87"/>
      <c r="CC378" s="87"/>
      <c r="CD378" s="81"/>
      <c r="CE378" s="81"/>
      <c r="CF378" s="81"/>
      <c r="CG378" s="81"/>
      <c r="CH378" s="81"/>
      <c r="CI378" s="81"/>
      <c r="CJ378" s="81"/>
      <c r="CK378" s="81"/>
    </row>
    <row r="379" spans="1:89" ht="18" customHeight="1" x14ac:dyDescent="0.25">
      <c r="A379" s="84" t="s">
        <v>384</v>
      </c>
      <c r="B379" s="91"/>
      <c r="C379" s="92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87"/>
      <c r="BZ379" s="87"/>
      <c r="CA379" s="87"/>
      <c r="CB379" s="87"/>
      <c r="CC379" s="87"/>
      <c r="CD379" s="81"/>
      <c r="CE379" s="81"/>
      <c r="CF379" s="81"/>
      <c r="CG379" s="81"/>
      <c r="CH379" s="81"/>
      <c r="CI379" s="81"/>
      <c r="CJ379" s="81"/>
      <c r="CK379" s="81"/>
    </row>
    <row r="380" spans="1:89" ht="18" customHeight="1" x14ac:dyDescent="0.25">
      <c r="A380" s="84" t="s">
        <v>385</v>
      </c>
      <c r="B380" s="91"/>
      <c r="C380" s="92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87"/>
      <c r="BZ380" s="87"/>
      <c r="CA380" s="87"/>
      <c r="CB380" s="87"/>
      <c r="CC380" s="87"/>
      <c r="CD380" s="81"/>
      <c r="CE380" s="81"/>
      <c r="CF380" s="81"/>
      <c r="CG380" s="81"/>
      <c r="CH380" s="81"/>
      <c r="CI380" s="81"/>
      <c r="CJ380" s="81"/>
      <c r="CK380" s="81"/>
    </row>
    <row r="381" spans="1:89" ht="18" customHeight="1" x14ac:dyDescent="0.25">
      <c r="A381" s="84" t="s">
        <v>386</v>
      </c>
      <c r="B381" s="91"/>
      <c r="C381" s="92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87"/>
      <c r="BZ381" s="87"/>
      <c r="CA381" s="87"/>
      <c r="CB381" s="87"/>
      <c r="CC381" s="87"/>
      <c r="CD381" s="81"/>
      <c r="CE381" s="81"/>
      <c r="CF381" s="81"/>
      <c r="CG381" s="81"/>
      <c r="CH381" s="81"/>
      <c r="CI381" s="81"/>
      <c r="CJ381" s="81"/>
      <c r="CK381" s="81"/>
    </row>
    <row r="382" spans="1:89" ht="18" customHeight="1" x14ac:dyDescent="0.25">
      <c r="A382" s="84" t="s">
        <v>396</v>
      </c>
      <c r="B382" s="91"/>
      <c r="C382" s="92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87"/>
      <c r="BZ382" s="87"/>
      <c r="CA382" s="87"/>
      <c r="CB382" s="87"/>
      <c r="CC382" s="87"/>
      <c r="CD382" s="81"/>
      <c r="CE382" s="81"/>
      <c r="CF382" s="81"/>
      <c r="CG382" s="81"/>
      <c r="CH382" s="81"/>
      <c r="CI382" s="81"/>
      <c r="CJ382" s="81"/>
      <c r="CK382" s="81"/>
    </row>
    <row r="383" spans="1:89" ht="18" customHeight="1" x14ac:dyDescent="0.25">
      <c r="A383" s="84" t="s">
        <v>387</v>
      </c>
      <c r="B383" s="91"/>
      <c r="C383" s="92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87"/>
      <c r="BZ383" s="87"/>
      <c r="CA383" s="87"/>
      <c r="CB383" s="87"/>
      <c r="CC383" s="87"/>
      <c r="CD383" s="81"/>
      <c r="CE383" s="81"/>
      <c r="CF383" s="81"/>
      <c r="CG383" s="81"/>
      <c r="CH383" s="81"/>
      <c r="CI383" s="81"/>
      <c r="CJ383" s="81"/>
      <c r="CK383" s="81"/>
    </row>
    <row r="384" spans="1:89" ht="18" customHeight="1" x14ac:dyDescent="0.25">
      <c r="A384" s="84" t="s">
        <v>388</v>
      </c>
      <c r="B384" s="91"/>
      <c r="C384" s="92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87"/>
      <c r="BZ384" s="87"/>
      <c r="CA384" s="87"/>
      <c r="CB384" s="87"/>
      <c r="CC384" s="87"/>
      <c r="CD384" s="81"/>
      <c r="CE384" s="81"/>
      <c r="CF384" s="81"/>
      <c r="CG384" s="81"/>
      <c r="CH384" s="81"/>
      <c r="CI384" s="81"/>
      <c r="CJ384" s="81"/>
      <c r="CK384" s="81"/>
    </row>
    <row r="385" spans="1:89" ht="18" customHeight="1" x14ac:dyDescent="0.25">
      <c r="A385" s="84" t="s">
        <v>389</v>
      </c>
      <c r="B385" s="91"/>
      <c r="C385" s="92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87"/>
      <c r="BZ385" s="87"/>
      <c r="CA385" s="87"/>
      <c r="CB385" s="87"/>
      <c r="CC385" s="87"/>
      <c r="CD385" s="81"/>
      <c r="CE385" s="81"/>
      <c r="CF385" s="81"/>
      <c r="CG385" s="81"/>
      <c r="CH385" s="81"/>
      <c r="CI385" s="81"/>
      <c r="CJ385" s="81"/>
      <c r="CK385" s="81"/>
    </row>
    <row r="386" spans="1:89" ht="18" customHeight="1" x14ac:dyDescent="0.25">
      <c r="A386" s="84" t="s">
        <v>393</v>
      </c>
      <c r="B386" s="91"/>
      <c r="C386" s="92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87"/>
      <c r="BZ386" s="87"/>
      <c r="CA386" s="87"/>
      <c r="CB386" s="87"/>
      <c r="CC386" s="87"/>
      <c r="CD386" s="81"/>
      <c r="CE386" s="81"/>
      <c r="CF386" s="81"/>
      <c r="CG386" s="81"/>
      <c r="CH386" s="81"/>
      <c r="CI386" s="81"/>
      <c r="CJ386" s="81"/>
      <c r="CK386" s="81"/>
    </row>
    <row r="387" spans="1:89" ht="18" customHeight="1" x14ac:dyDescent="0.25">
      <c r="A387" s="84" t="s">
        <v>394</v>
      </c>
      <c r="B387" s="91"/>
      <c r="C387" s="92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87"/>
      <c r="BZ387" s="87"/>
      <c r="CA387" s="87"/>
      <c r="CB387" s="87"/>
      <c r="CC387" s="87"/>
      <c r="CD387" s="81"/>
      <c r="CE387" s="81"/>
      <c r="CF387" s="81"/>
      <c r="CG387" s="81"/>
      <c r="CH387" s="81"/>
      <c r="CI387" s="81"/>
      <c r="CJ387" s="81"/>
      <c r="CK387" s="81"/>
    </row>
    <row r="388" spans="1:89" ht="18" customHeight="1" x14ac:dyDescent="0.25">
      <c r="A388" s="84" t="s">
        <v>395</v>
      </c>
      <c r="B388" s="91"/>
      <c r="C388" s="92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87"/>
      <c r="BZ388" s="87"/>
      <c r="CA388" s="87"/>
      <c r="CB388" s="87"/>
      <c r="CC388" s="87"/>
      <c r="CD388" s="81"/>
      <c r="CE388" s="81"/>
      <c r="CF388" s="81"/>
      <c r="CG388" s="81"/>
      <c r="CH388" s="81"/>
      <c r="CI388" s="81"/>
      <c r="CJ388" s="81"/>
      <c r="CK388" s="81"/>
    </row>
    <row r="389" spans="1:89" ht="18" customHeight="1" x14ac:dyDescent="0.25">
      <c r="A389" s="84" t="s">
        <v>397</v>
      </c>
      <c r="B389" s="91"/>
      <c r="C389" s="92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87"/>
      <c r="BZ389" s="87"/>
      <c r="CA389" s="87"/>
      <c r="CB389" s="87"/>
      <c r="CC389" s="87"/>
      <c r="CD389" s="81"/>
      <c r="CE389" s="81"/>
      <c r="CF389" s="81"/>
      <c r="CG389" s="81"/>
      <c r="CH389" s="81"/>
      <c r="CI389" s="81"/>
      <c r="CJ389" s="81"/>
      <c r="CK389" s="81"/>
    </row>
    <row r="390" spans="1:89" ht="18" customHeight="1" x14ac:dyDescent="0.25">
      <c r="A390" s="84" t="s">
        <v>398</v>
      </c>
      <c r="B390" s="91"/>
      <c r="C390" s="92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87"/>
      <c r="BZ390" s="87"/>
      <c r="CA390" s="87"/>
      <c r="CB390" s="87"/>
      <c r="CC390" s="87"/>
      <c r="CD390" s="81"/>
      <c r="CE390" s="81"/>
      <c r="CF390" s="81"/>
      <c r="CG390" s="81"/>
      <c r="CH390" s="81"/>
      <c r="CI390" s="81"/>
      <c r="CJ390" s="81"/>
      <c r="CK390" s="81"/>
    </row>
    <row r="391" spans="1:89" ht="18" customHeight="1" x14ac:dyDescent="0.25">
      <c r="A391" s="84" t="s">
        <v>399</v>
      </c>
      <c r="B391" s="91"/>
      <c r="C391" s="92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87"/>
      <c r="BZ391" s="87"/>
      <c r="CA391" s="87"/>
      <c r="CB391" s="87"/>
      <c r="CC391" s="87"/>
      <c r="CD391" s="81"/>
      <c r="CE391" s="81"/>
      <c r="CF391" s="81"/>
      <c r="CG391" s="81"/>
      <c r="CH391" s="81"/>
      <c r="CI391" s="81"/>
      <c r="CJ391" s="81"/>
      <c r="CK391" s="81"/>
    </row>
    <row r="392" spans="1:89" ht="18" customHeight="1" x14ac:dyDescent="0.25">
      <c r="A392" s="84" t="s">
        <v>402</v>
      </c>
      <c r="B392" s="91"/>
      <c r="C392" s="92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87"/>
      <c r="BZ392" s="87"/>
      <c r="CA392" s="87"/>
      <c r="CB392" s="87"/>
      <c r="CC392" s="87"/>
      <c r="CD392" s="81"/>
      <c r="CE392" s="81"/>
      <c r="CF392" s="81"/>
      <c r="CG392" s="81"/>
      <c r="CH392" s="81"/>
      <c r="CI392" s="81"/>
      <c r="CJ392" s="81"/>
      <c r="CK392" s="81"/>
    </row>
    <row r="393" spans="1:89" ht="18" customHeight="1" x14ac:dyDescent="0.25">
      <c r="A393" s="84" t="s">
        <v>400</v>
      </c>
      <c r="B393" s="91"/>
      <c r="C393" s="92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87"/>
      <c r="BZ393" s="87"/>
      <c r="CA393" s="87"/>
      <c r="CB393" s="87"/>
      <c r="CC393" s="87"/>
      <c r="CD393" s="81"/>
      <c r="CE393" s="81"/>
      <c r="CF393" s="81"/>
      <c r="CG393" s="81"/>
      <c r="CH393" s="81"/>
      <c r="CI393" s="81"/>
      <c r="CJ393" s="81"/>
      <c r="CK393" s="81"/>
    </row>
    <row r="394" spans="1:89" ht="18" customHeight="1" x14ac:dyDescent="0.25">
      <c r="A394" s="84" t="s">
        <v>401</v>
      </c>
      <c r="B394" s="91"/>
      <c r="C394" s="92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87"/>
      <c r="BZ394" s="87"/>
      <c r="CA394" s="87"/>
      <c r="CB394" s="87"/>
      <c r="CC394" s="87"/>
      <c r="CD394" s="81"/>
      <c r="CE394" s="81"/>
      <c r="CF394" s="81"/>
      <c r="CG394" s="81"/>
      <c r="CH394" s="81"/>
      <c r="CI394" s="81"/>
      <c r="CJ394" s="81"/>
      <c r="CK394" s="81"/>
    </row>
    <row r="395" spans="1:89" ht="18" customHeight="1" x14ac:dyDescent="0.25">
      <c r="A395" s="84" t="s">
        <v>403</v>
      </c>
      <c r="B395" s="91"/>
      <c r="C395" s="92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87"/>
      <c r="BZ395" s="87"/>
      <c r="CA395" s="87"/>
      <c r="CB395" s="87"/>
      <c r="CC395" s="87"/>
      <c r="CD395" s="81"/>
      <c r="CE395" s="81"/>
      <c r="CF395" s="81"/>
      <c r="CG395" s="81"/>
      <c r="CH395" s="81"/>
      <c r="CI395" s="81"/>
      <c r="CJ395" s="81"/>
      <c r="CK395" s="81"/>
    </row>
    <row r="396" spans="1:89" ht="18" customHeight="1" x14ac:dyDescent="0.25">
      <c r="A396" s="84" t="s">
        <v>404</v>
      </c>
      <c r="B396" s="91"/>
      <c r="C396" s="92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87"/>
      <c r="BZ396" s="87"/>
      <c r="CA396" s="87"/>
      <c r="CB396" s="87"/>
      <c r="CC396" s="87"/>
      <c r="CD396" s="81"/>
      <c r="CE396" s="81"/>
      <c r="CF396" s="81"/>
      <c r="CG396" s="81"/>
      <c r="CH396" s="81"/>
      <c r="CI396" s="81"/>
      <c r="CJ396" s="81"/>
      <c r="CK396" s="81"/>
    </row>
    <row r="397" spans="1:89" ht="18" customHeight="1" x14ac:dyDescent="0.25">
      <c r="A397" s="84" t="s">
        <v>405</v>
      </c>
      <c r="B397" s="91"/>
      <c r="C397" s="92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87"/>
      <c r="BZ397" s="87"/>
      <c r="CA397" s="87"/>
      <c r="CB397" s="87"/>
      <c r="CC397" s="87"/>
      <c r="CD397" s="81"/>
      <c r="CE397" s="81"/>
      <c r="CF397" s="81"/>
      <c r="CG397" s="81"/>
      <c r="CH397" s="81"/>
      <c r="CI397" s="81"/>
      <c r="CJ397" s="81"/>
      <c r="CK397" s="81"/>
    </row>
    <row r="398" spans="1:89" ht="18" customHeight="1" x14ac:dyDescent="0.25">
      <c r="A398" s="84" t="s">
        <v>406</v>
      </c>
      <c r="B398" s="91"/>
      <c r="C398" s="92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87"/>
      <c r="BZ398" s="87"/>
      <c r="CA398" s="87"/>
      <c r="CB398" s="87"/>
      <c r="CC398" s="87"/>
      <c r="CD398" s="81"/>
      <c r="CE398" s="81"/>
      <c r="CF398" s="81"/>
      <c r="CG398" s="81"/>
      <c r="CH398" s="81"/>
      <c r="CI398" s="81"/>
      <c r="CJ398" s="81"/>
      <c r="CK398" s="81"/>
    </row>
    <row r="399" spans="1:89" ht="18" customHeight="1" x14ac:dyDescent="0.25">
      <c r="A399" s="84" t="s">
        <v>407</v>
      </c>
      <c r="B399" s="91"/>
      <c r="C399" s="92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87"/>
      <c r="BZ399" s="87"/>
      <c r="CA399" s="87"/>
      <c r="CB399" s="87"/>
      <c r="CC399" s="87"/>
      <c r="CD399" s="81"/>
      <c r="CE399" s="81"/>
      <c r="CF399" s="81"/>
      <c r="CG399" s="81"/>
      <c r="CH399" s="81"/>
      <c r="CI399" s="81"/>
      <c r="CJ399" s="81"/>
      <c r="CK399" s="81"/>
    </row>
    <row r="400" spans="1:89" ht="18" customHeight="1" x14ac:dyDescent="0.25">
      <c r="A400" s="84" t="s">
        <v>408</v>
      </c>
      <c r="B400" s="91"/>
      <c r="C400" s="92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87"/>
      <c r="BZ400" s="87"/>
      <c r="CA400" s="87"/>
      <c r="CB400" s="87"/>
      <c r="CC400" s="87"/>
      <c r="CD400" s="81"/>
      <c r="CE400" s="81"/>
      <c r="CF400" s="81"/>
      <c r="CG400" s="81"/>
      <c r="CH400" s="81"/>
      <c r="CI400" s="81"/>
      <c r="CJ400" s="81"/>
      <c r="CK400" s="81"/>
    </row>
    <row r="401" spans="1:89" ht="18" customHeight="1" x14ac:dyDescent="0.25">
      <c r="A401" s="84" t="s">
        <v>409</v>
      </c>
      <c r="B401" s="91"/>
      <c r="C401" s="92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87"/>
      <c r="BZ401" s="87"/>
      <c r="CA401" s="87"/>
      <c r="CB401" s="87"/>
      <c r="CC401" s="87"/>
      <c r="CD401" s="81"/>
      <c r="CE401" s="81"/>
      <c r="CF401" s="81"/>
      <c r="CG401" s="81"/>
      <c r="CH401" s="81"/>
      <c r="CI401" s="81"/>
      <c r="CJ401" s="81"/>
      <c r="CK401" s="81"/>
    </row>
    <row r="402" spans="1:89" ht="18" customHeight="1" x14ac:dyDescent="0.25">
      <c r="A402" s="84" t="s">
        <v>410</v>
      </c>
      <c r="B402" s="91"/>
      <c r="C402" s="92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87"/>
      <c r="BZ402" s="87"/>
      <c r="CA402" s="87"/>
      <c r="CB402" s="87"/>
      <c r="CC402" s="87"/>
      <c r="CD402" s="81"/>
      <c r="CE402" s="81"/>
      <c r="CF402" s="81"/>
      <c r="CG402" s="81"/>
      <c r="CH402" s="81"/>
      <c r="CI402" s="81"/>
      <c r="CJ402" s="81"/>
      <c r="CK402" s="81"/>
    </row>
    <row r="403" spans="1:89" ht="18" customHeight="1" x14ac:dyDescent="0.25">
      <c r="A403" s="84" t="s">
        <v>411</v>
      </c>
      <c r="B403" s="91"/>
      <c r="C403" s="92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87"/>
      <c r="BZ403" s="87"/>
      <c r="CA403" s="87"/>
      <c r="CB403" s="87"/>
      <c r="CC403" s="87"/>
      <c r="CD403" s="81"/>
      <c r="CE403" s="81"/>
      <c r="CF403" s="81"/>
      <c r="CG403" s="81"/>
      <c r="CH403" s="81"/>
      <c r="CI403" s="81"/>
      <c r="CJ403" s="81"/>
      <c r="CK403" s="81"/>
    </row>
    <row r="404" spans="1:89" ht="18" customHeight="1" x14ac:dyDescent="0.25">
      <c r="A404" s="84" t="s">
        <v>412</v>
      </c>
      <c r="B404" s="91"/>
      <c r="C404" s="92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87"/>
      <c r="BZ404" s="87"/>
      <c r="CA404" s="87"/>
      <c r="CB404" s="87"/>
      <c r="CC404" s="87"/>
      <c r="CD404" s="81"/>
      <c r="CE404" s="81"/>
      <c r="CF404" s="81"/>
      <c r="CG404" s="81"/>
      <c r="CH404" s="81"/>
      <c r="CI404" s="81"/>
      <c r="CJ404" s="81"/>
      <c r="CK404" s="81"/>
    </row>
    <row r="405" spans="1:89" ht="18" customHeight="1" x14ac:dyDescent="0.25">
      <c r="A405" s="84" t="s">
        <v>413</v>
      </c>
      <c r="B405" s="91"/>
      <c r="C405" s="92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87"/>
      <c r="BZ405" s="87"/>
      <c r="CA405" s="87"/>
      <c r="CB405" s="87"/>
      <c r="CC405" s="87"/>
      <c r="CD405" s="81"/>
      <c r="CE405" s="81"/>
      <c r="CF405" s="81"/>
      <c r="CG405" s="81"/>
      <c r="CH405" s="81"/>
      <c r="CI405" s="81"/>
      <c r="CJ405" s="81"/>
      <c r="CK405" s="81"/>
    </row>
    <row r="406" spans="1:89" ht="18" customHeight="1" x14ac:dyDescent="0.25">
      <c r="A406" s="84" t="s">
        <v>414</v>
      </c>
      <c r="B406" s="91"/>
      <c r="C406" s="92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87"/>
      <c r="BZ406" s="87"/>
      <c r="CA406" s="87"/>
      <c r="CB406" s="87"/>
      <c r="CC406" s="87"/>
      <c r="CD406" s="81"/>
      <c r="CE406" s="81"/>
      <c r="CF406" s="81"/>
      <c r="CG406" s="81"/>
      <c r="CH406" s="81"/>
      <c r="CI406" s="81"/>
      <c r="CJ406" s="81"/>
      <c r="CK406" s="81"/>
    </row>
    <row r="407" spans="1:89" ht="18" customHeight="1" x14ac:dyDescent="0.25">
      <c r="A407" s="84" t="s">
        <v>415</v>
      </c>
      <c r="B407" s="91"/>
      <c r="C407" s="92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87"/>
      <c r="BZ407" s="87"/>
      <c r="CA407" s="87"/>
      <c r="CB407" s="87"/>
      <c r="CC407" s="87"/>
      <c r="CD407" s="81"/>
      <c r="CE407" s="81"/>
      <c r="CF407" s="81"/>
      <c r="CG407" s="81"/>
      <c r="CH407" s="81"/>
      <c r="CI407" s="81"/>
      <c r="CJ407" s="81"/>
      <c r="CK407" s="81"/>
    </row>
    <row r="408" spans="1:89" ht="18" customHeight="1" x14ac:dyDescent="0.25">
      <c r="A408" s="84" t="s">
        <v>416</v>
      </c>
      <c r="B408" s="91"/>
      <c r="C408" s="92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87"/>
      <c r="BZ408" s="87"/>
      <c r="CA408" s="87"/>
      <c r="CB408" s="87"/>
      <c r="CC408" s="87"/>
      <c r="CD408" s="81"/>
      <c r="CE408" s="81"/>
      <c r="CF408" s="81"/>
      <c r="CG408" s="81"/>
      <c r="CH408" s="81"/>
      <c r="CI408" s="81"/>
      <c r="CJ408" s="81"/>
      <c r="CK408" s="81"/>
    </row>
    <row r="409" spans="1:89" ht="18" customHeight="1" x14ac:dyDescent="0.25">
      <c r="A409" s="84" t="s">
        <v>417</v>
      </c>
      <c r="B409" s="91"/>
      <c r="C409" s="92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87"/>
      <c r="BZ409" s="87"/>
      <c r="CA409" s="87"/>
      <c r="CB409" s="87"/>
      <c r="CC409" s="87"/>
      <c r="CD409" s="81"/>
      <c r="CE409" s="81"/>
      <c r="CF409" s="81"/>
      <c r="CG409" s="81"/>
      <c r="CH409" s="81"/>
      <c r="CI409" s="81"/>
      <c r="CJ409" s="81"/>
      <c r="CK409" s="81"/>
    </row>
    <row r="410" spans="1:89" ht="18" customHeight="1" x14ac:dyDescent="0.25">
      <c r="A410" s="84" t="s">
        <v>418</v>
      </c>
      <c r="B410" s="91"/>
      <c r="C410" s="92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87"/>
      <c r="BZ410" s="87"/>
      <c r="CA410" s="87"/>
      <c r="CB410" s="87"/>
      <c r="CC410" s="87"/>
      <c r="CD410" s="81"/>
      <c r="CE410" s="81"/>
      <c r="CF410" s="81"/>
      <c r="CG410" s="81"/>
      <c r="CH410" s="81"/>
      <c r="CI410" s="81"/>
      <c r="CJ410" s="81"/>
      <c r="CK410" s="81"/>
    </row>
    <row r="411" spans="1:89" ht="18" customHeight="1" x14ac:dyDescent="0.25">
      <c r="A411" s="84" t="s">
        <v>419</v>
      </c>
      <c r="B411" s="91"/>
      <c r="C411" s="92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87"/>
      <c r="BZ411" s="87"/>
      <c r="CA411" s="87"/>
      <c r="CB411" s="87"/>
      <c r="CC411" s="87"/>
      <c r="CD411" s="81"/>
      <c r="CE411" s="81"/>
      <c r="CF411" s="81"/>
      <c r="CG411" s="81"/>
      <c r="CH411" s="81"/>
      <c r="CI411" s="81"/>
      <c r="CJ411" s="81"/>
      <c r="CK411" s="81"/>
    </row>
    <row r="412" spans="1:89" ht="18" customHeight="1" x14ac:dyDescent="0.25">
      <c r="A412" s="84" t="s">
        <v>420</v>
      </c>
      <c r="B412" s="91"/>
      <c r="C412" s="92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87"/>
      <c r="BZ412" s="87"/>
      <c r="CA412" s="87"/>
      <c r="CB412" s="87"/>
      <c r="CC412" s="87"/>
      <c r="CD412" s="81"/>
      <c r="CE412" s="81"/>
      <c r="CF412" s="81"/>
      <c r="CG412" s="81"/>
      <c r="CH412" s="81"/>
      <c r="CI412" s="81"/>
      <c r="CJ412" s="81"/>
      <c r="CK412" s="81"/>
    </row>
    <row r="413" spans="1:89" ht="18" customHeight="1" x14ac:dyDescent="0.25">
      <c r="A413" s="84" t="s">
        <v>421</v>
      </c>
      <c r="B413" s="91"/>
      <c r="C413" s="92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87"/>
      <c r="BZ413" s="87"/>
      <c r="CA413" s="87"/>
      <c r="CB413" s="87"/>
      <c r="CC413" s="87"/>
      <c r="CD413" s="81"/>
      <c r="CE413" s="81"/>
      <c r="CF413" s="81"/>
      <c r="CG413" s="81"/>
      <c r="CH413" s="81"/>
      <c r="CI413" s="81"/>
      <c r="CJ413" s="81"/>
      <c r="CK413" s="81"/>
    </row>
    <row r="414" spans="1:89" ht="18" customHeight="1" x14ac:dyDescent="0.25">
      <c r="A414" s="84" t="s">
        <v>422</v>
      </c>
      <c r="B414" s="91"/>
      <c r="C414" s="92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87"/>
      <c r="BZ414" s="87"/>
      <c r="CA414" s="87"/>
      <c r="CB414" s="87"/>
      <c r="CC414" s="87"/>
      <c r="CD414" s="81"/>
      <c r="CE414" s="81"/>
      <c r="CF414" s="81"/>
      <c r="CG414" s="81"/>
      <c r="CH414" s="81"/>
      <c r="CI414" s="81"/>
      <c r="CJ414" s="81"/>
      <c r="CK414" s="81"/>
    </row>
    <row r="415" spans="1:89" ht="18" customHeight="1" x14ac:dyDescent="0.25">
      <c r="A415" s="84" t="s">
        <v>423</v>
      </c>
      <c r="B415" s="91"/>
      <c r="C415" s="92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87"/>
      <c r="BZ415" s="87"/>
      <c r="CA415" s="87"/>
      <c r="CB415" s="87"/>
      <c r="CC415" s="87"/>
      <c r="CD415" s="81"/>
      <c r="CE415" s="81"/>
      <c r="CF415" s="81"/>
      <c r="CG415" s="81"/>
      <c r="CH415" s="81"/>
      <c r="CI415" s="81"/>
      <c r="CJ415" s="81"/>
      <c r="CK415" s="81"/>
    </row>
    <row r="416" spans="1:89" ht="18" customHeight="1" x14ac:dyDescent="0.25">
      <c r="A416" s="84" t="s">
        <v>424</v>
      </c>
      <c r="B416" s="91"/>
      <c r="C416" s="92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87"/>
      <c r="BZ416" s="87"/>
      <c r="CA416" s="87"/>
      <c r="CB416" s="87"/>
      <c r="CC416" s="87"/>
      <c r="CD416" s="81"/>
      <c r="CE416" s="81"/>
      <c r="CF416" s="81"/>
      <c r="CG416" s="81"/>
      <c r="CH416" s="81"/>
      <c r="CI416" s="81"/>
      <c r="CJ416" s="81"/>
      <c r="CK416" s="81"/>
    </row>
    <row r="417" spans="1:89" ht="18" customHeight="1" x14ac:dyDescent="0.25">
      <c r="A417" s="84" t="s">
        <v>425</v>
      </c>
      <c r="B417" s="91"/>
      <c r="C417" s="92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87"/>
      <c r="BZ417" s="87"/>
      <c r="CA417" s="87"/>
      <c r="CB417" s="87"/>
      <c r="CC417" s="87"/>
      <c r="CD417" s="81"/>
      <c r="CE417" s="81"/>
      <c r="CF417" s="81"/>
      <c r="CG417" s="81"/>
      <c r="CH417" s="81"/>
      <c r="CI417" s="81"/>
      <c r="CJ417" s="81"/>
      <c r="CK417" s="81"/>
    </row>
    <row r="418" spans="1:89" ht="18" customHeight="1" x14ac:dyDescent="0.25">
      <c r="A418" s="84" t="s">
        <v>426</v>
      </c>
      <c r="B418" s="91"/>
      <c r="C418" s="93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87"/>
      <c r="BZ418" s="87"/>
      <c r="CA418" s="87"/>
      <c r="CB418" s="87"/>
      <c r="CC418" s="87"/>
      <c r="CD418" s="81"/>
      <c r="CE418" s="81"/>
      <c r="CF418" s="81"/>
      <c r="CG418" s="81"/>
      <c r="CH418" s="81"/>
      <c r="CI418" s="81"/>
      <c r="CJ418" s="81"/>
      <c r="CK418" s="81"/>
    </row>
    <row r="419" spans="1:89" ht="18" customHeight="1" x14ac:dyDescent="0.25">
      <c r="A419" s="84" t="s">
        <v>427</v>
      </c>
      <c r="B419" s="91"/>
      <c r="C419" s="93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87"/>
      <c r="BZ419" s="87"/>
      <c r="CA419" s="87"/>
      <c r="CB419" s="87"/>
      <c r="CC419" s="87"/>
      <c r="CD419" s="81"/>
      <c r="CE419" s="81"/>
      <c r="CF419" s="81"/>
      <c r="CG419" s="81"/>
      <c r="CH419" s="81"/>
      <c r="CI419" s="81"/>
      <c r="CJ419" s="81"/>
      <c r="CK419" s="81"/>
    </row>
    <row r="420" spans="1:89" ht="18" customHeight="1" x14ac:dyDescent="0.25">
      <c r="A420" s="84" t="s">
        <v>428</v>
      </c>
      <c r="B420" s="91"/>
      <c r="C420" s="93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87"/>
      <c r="BZ420" s="87"/>
      <c r="CA420" s="87"/>
      <c r="CB420" s="87"/>
      <c r="CC420" s="87"/>
      <c r="CD420" s="81"/>
      <c r="CE420" s="81"/>
      <c r="CF420" s="81"/>
      <c r="CG420" s="81"/>
      <c r="CH420" s="81"/>
      <c r="CI420" s="81"/>
      <c r="CJ420" s="81"/>
      <c r="CK420" s="81"/>
    </row>
    <row r="421" spans="1:89" ht="18" customHeight="1" x14ac:dyDescent="0.25">
      <c r="A421" s="84" t="s">
        <v>429</v>
      </c>
      <c r="B421" s="91"/>
      <c r="C421" s="93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87"/>
      <c r="BZ421" s="87"/>
      <c r="CA421" s="87"/>
      <c r="CB421" s="87"/>
      <c r="CC421" s="87"/>
      <c r="CD421" s="81"/>
      <c r="CE421" s="81"/>
      <c r="CF421" s="81"/>
      <c r="CG421" s="81"/>
      <c r="CH421" s="81"/>
      <c r="CI421" s="81"/>
      <c r="CJ421" s="81"/>
      <c r="CK421" s="81"/>
    </row>
    <row r="422" spans="1:89" ht="18" customHeight="1" x14ac:dyDescent="0.25">
      <c r="A422" s="84" t="s">
        <v>430</v>
      </c>
      <c r="B422" s="91"/>
      <c r="C422" s="93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87"/>
      <c r="BZ422" s="87"/>
      <c r="CA422" s="87"/>
      <c r="CB422" s="87"/>
      <c r="CC422" s="87"/>
      <c r="CD422" s="81"/>
      <c r="CE422" s="81"/>
      <c r="CF422" s="81"/>
      <c r="CG422" s="81"/>
      <c r="CH422" s="81"/>
      <c r="CI422" s="81"/>
      <c r="CJ422" s="81"/>
      <c r="CK422" s="81"/>
    </row>
    <row r="423" spans="1:89" ht="18" customHeight="1" x14ac:dyDescent="0.25">
      <c r="A423" s="84" t="s">
        <v>431</v>
      </c>
      <c r="B423" s="91"/>
      <c r="C423" s="93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87"/>
      <c r="BZ423" s="87"/>
      <c r="CA423" s="87"/>
      <c r="CB423" s="87"/>
      <c r="CC423" s="87"/>
      <c r="CD423" s="81"/>
      <c r="CE423" s="81"/>
      <c r="CF423" s="81"/>
      <c r="CG423" s="81"/>
      <c r="CH423" s="81"/>
      <c r="CI423" s="81"/>
      <c r="CJ423" s="81"/>
      <c r="CK423" s="81"/>
    </row>
    <row r="424" spans="1:89" ht="18" customHeight="1" x14ac:dyDescent="0.25">
      <c r="A424" s="84" t="s">
        <v>432</v>
      </c>
      <c r="B424" s="91"/>
      <c r="C424" s="93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87"/>
      <c r="BZ424" s="87"/>
      <c r="CA424" s="87"/>
      <c r="CB424" s="87"/>
      <c r="CC424" s="87"/>
      <c r="CD424" s="81"/>
      <c r="CE424" s="81"/>
      <c r="CF424" s="81"/>
      <c r="CG424" s="81"/>
      <c r="CH424" s="81"/>
      <c r="CI424" s="81"/>
      <c r="CJ424" s="81"/>
      <c r="CK424" s="81"/>
    </row>
    <row r="425" spans="1:89" ht="18" customHeight="1" x14ac:dyDescent="0.25">
      <c r="A425" s="84" t="s">
        <v>433</v>
      </c>
      <c r="B425" s="91"/>
      <c r="C425" s="93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87"/>
      <c r="BZ425" s="87"/>
      <c r="CA425" s="87"/>
      <c r="CB425" s="87"/>
      <c r="CC425" s="87"/>
      <c r="CD425" s="81"/>
      <c r="CE425" s="81"/>
      <c r="CF425" s="81"/>
      <c r="CG425" s="81"/>
      <c r="CH425" s="81"/>
      <c r="CI425" s="81"/>
      <c r="CJ425" s="81"/>
      <c r="CK425" s="81"/>
    </row>
    <row r="426" spans="1:89" ht="18" customHeight="1" x14ac:dyDescent="0.25">
      <c r="A426" s="84" t="s">
        <v>434</v>
      </c>
      <c r="B426" s="91"/>
      <c r="C426" s="93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87"/>
      <c r="BZ426" s="87"/>
      <c r="CA426" s="87"/>
      <c r="CB426" s="87"/>
      <c r="CC426" s="87"/>
      <c r="CD426" s="81"/>
      <c r="CE426" s="81"/>
      <c r="CF426" s="81"/>
      <c r="CG426" s="81"/>
      <c r="CH426" s="81"/>
      <c r="CI426" s="81"/>
      <c r="CJ426" s="81"/>
      <c r="CK426" s="81"/>
    </row>
    <row r="427" spans="1:89" ht="18" customHeight="1" x14ac:dyDescent="0.25">
      <c r="A427" s="84" t="s">
        <v>435</v>
      </c>
      <c r="B427" s="91"/>
      <c r="C427" s="93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87"/>
      <c r="BZ427" s="87"/>
      <c r="CA427" s="87"/>
      <c r="CB427" s="87"/>
      <c r="CC427" s="87"/>
      <c r="CD427" s="81"/>
      <c r="CE427" s="81"/>
      <c r="CF427" s="81"/>
      <c r="CG427" s="81"/>
      <c r="CH427" s="81"/>
      <c r="CI427" s="81"/>
      <c r="CJ427" s="81"/>
      <c r="CK427" s="81"/>
    </row>
    <row r="428" spans="1:89" ht="18" customHeight="1" x14ac:dyDescent="0.25">
      <c r="A428" s="84" t="s">
        <v>436</v>
      </c>
      <c r="B428" s="91"/>
      <c r="C428" s="93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87"/>
      <c r="BZ428" s="87"/>
      <c r="CA428" s="87"/>
      <c r="CB428" s="87"/>
      <c r="CC428" s="87"/>
      <c r="CD428" s="81"/>
      <c r="CE428" s="81"/>
      <c r="CF428" s="81"/>
      <c r="CG428" s="81"/>
      <c r="CH428" s="81"/>
      <c r="CI428" s="81"/>
      <c r="CJ428" s="81"/>
      <c r="CK428" s="81"/>
    </row>
    <row r="429" spans="1:89" ht="18" customHeight="1" x14ac:dyDescent="0.25">
      <c r="A429" s="84" t="s">
        <v>437</v>
      </c>
      <c r="B429" s="91"/>
      <c r="C429" s="93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87"/>
      <c r="BZ429" s="87"/>
      <c r="CA429" s="87"/>
      <c r="CB429" s="87"/>
      <c r="CC429" s="87"/>
      <c r="CD429" s="81"/>
      <c r="CE429" s="81"/>
      <c r="CF429" s="81"/>
      <c r="CG429" s="81"/>
      <c r="CH429" s="81"/>
      <c r="CI429" s="81"/>
      <c r="CJ429" s="81"/>
      <c r="CK429" s="81"/>
    </row>
    <row r="430" spans="1:89" ht="18" customHeight="1" x14ac:dyDescent="0.25">
      <c r="A430" s="84" t="s">
        <v>438</v>
      </c>
      <c r="B430" s="91"/>
      <c r="C430" s="93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87"/>
      <c r="BZ430" s="87"/>
      <c r="CA430" s="87"/>
      <c r="CB430" s="87"/>
      <c r="CC430" s="87"/>
      <c r="CD430" s="81"/>
      <c r="CE430" s="81"/>
      <c r="CF430" s="81"/>
      <c r="CG430" s="81"/>
      <c r="CH430" s="81"/>
      <c r="CI430" s="81"/>
      <c r="CJ430" s="81"/>
      <c r="CK430" s="81"/>
    </row>
    <row r="431" spans="1:89" ht="18" customHeight="1" x14ac:dyDescent="0.25">
      <c r="A431" s="84" t="s">
        <v>439</v>
      </c>
      <c r="B431" s="91"/>
      <c r="C431" s="93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87"/>
      <c r="BZ431" s="87"/>
      <c r="CA431" s="87"/>
      <c r="CB431" s="87"/>
      <c r="CC431" s="87"/>
      <c r="CD431" s="81"/>
      <c r="CE431" s="81"/>
      <c r="CF431" s="81"/>
      <c r="CG431" s="81"/>
      <c r="CH431" s="81"/>
      <c r="CI431" s="81"/>
      <c r="CJ431" s="81"/>
      <c r="CK431" s="81"/>
    </row>
    <row r="432" spans="1:89" ht="18" customHeight="1" x14ac:dyDescent="0.25">
      <c r="A432" s="84" t="s">
        <v>440</v>
      </c>
      <c r="B432" s="91"/>
      <c r="C432" s="93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87"/>
      <c r="BZ432" s="87"/>
      <c r="CA432" s="87"/>
      <c r="CB432" s="87"/>
      <c r="CC432" s="87"/>
      <c r="CD432" s="81"/>
      <c r="CE432" s="81"/>
      <c r="CF432" s="81"/>
      <c r="CG432" s="81"/>
      <c r="CH432" s="81"/>
      <c r="CI432" s="81"/>
      <c r="CJ432" s="81"/>
      <c r="CK432" s="81"/>
    </row>
    <row r="433" spans="1:89" ht="18" customHeight="1" x14ac:dyDescent="0.25">
      <c r="A433" s="84" t="s">
        <v>441</v>
      </c>
      <c r="B433" s="91"/>
      <c r="C433" s="93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87"/>
      <c r="BZ433" s="87"/>
      <c r="CA433" s="87"/>
      <c r="CB433" s="87"/>
      <c r="CC433" s="87"/>
      <c r="CD433" s="81"/>
      <c r="CE433" s="81"/>
      <c r="CF433" s="81"/>
      <c r="CG433" s="81"/>
      <c r="CH433" s="81"/>
      <c r="CI433" s="81"/>
      <c r="CJ433" s="81"/>
      <c r="CK433" s="81"/>
    </row>
    <row r="434" spans="1:89" ht="18" customHeight="1" x14ac:dyDescent="0.25">
      <c r="A434" s="84" t="s">
        <v>442</v>
      </c>
      <c r="B434" s="91"/>
      <c r="C434" s="93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87"/>
      <c r="BZ434" s="87"/>
      <c r="CA434" s="87"/>
      <c r="CB434" s="87"/>
      <c r="CC434" s="87"/>
      <c r="CD434" s="81"/>
      <c r="CE434" s="81"/>
      <c r="CF434" s="81"/>
      <c r="CG434" s="81"/>
      <c r="CH434" s="81"/>
      <c r="CI434" s="81"/>
      <c r="CJ434" s="81"/>
      <c r="CK434" s="81"/>
    </row>
    <row r="435" spans="1:89" ht="18" customHeight="1" x14ac:dyDescent="0.25">
      <c r="A435" s="84" t="s">
        <v>443</v>
      </c>
      <c r="B435" s="91"/>
      <c r="C435" s="93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87"/>
      <c r="BZ435" s="87"/>
      <c r="CA435" s="87"/>
      <c r="CB435" s="87"/>
      <c r="CC435" s="87"/>
      <c r="CD435" s="81"/>
      <c r="CE435" s="81"/>
      <c r="CF435" s="81"/>
      <c r="CG435" s="81"/>
      <c r="CH435" s="81"/>
      <c r="CI435" s="81"/>
      <c r="CJ435" s="81"/>
      <c r="CK435" s="81"/>
    </row>
    <row r="436" spans="1:89" ht="18" customHeight="1" x14ac:dyDescent="0.25">
      <c r="A436" s="84" t="s">
        <v>444</v>
      </c>
      <c r="B436" s="91"/>
      <c r="C436" s="93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87"/>
      <c r="BZ436" s="87"/>
      <c r="CA436" s="87"/>
      <c r="CB436" s="87"/>
      <c r="CC436" s="87"/>
      <c r="CD436" s="81"/>
      <c r="CE436" s="81"/>
      <c r="CF436" s="81"/>
      <c r="CG436" s="81"/>
      <c r="CH436" s="81"/>
      <c r="CI436" s="81"/>
      <c r="CJ436" s="81"/>
      <c r="CK436" s="81"/>
    </row>
    <row r="437" spans="1:89" ht="18" customHeight="1" x14ac:dyDescent="0.25">
      <c r="A437" s="84" t="s">
        <v>445</v>
      </c>
      <c r="B437" s="91"/>
      <c r="C437" s="93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87"/>
      <c r="BZ437" s="87"/>
      <c r="CA437" s="87"/>
      <c r="CB437" s="87"/>
      <c r="CC437" s="87"/>
      <c r="CD437" s="81"/>
      <c r="CE437" s="81"/>
      <c r="CF437" s="81"/>
      <c r="CG437" s="81"/>
      <c r="CH437" s="81"/>
      <c r="CI437" s="81"/>
      <c r="CJ437" s="81"/>
      <c r="CK437" s="81"/>
    </row>
    <row r="438" spans="1:89" ht="18" customHeight="1" x14ac:dyDescent="0.25">
      <c r="A438" s="84" t="s">
        <v>446</v>
      </c>
      <c r="B438" s="91"/>
      <c r="C438" s="93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87"/>
      <c r="BZ438" s="87"/>
      <c r="CA438" s="87"/>
      <c r="CB438" s="87"/>
      <c r="CC438" s="87"/>
      <c r="CD438" s="81"/>
      <c r="CE438" s="81"/>
      <c r="CF438" s="81"/>
      <c r="CG438" s="81"/>
      <c r="CH438" s="81"/>
      <c r="CI438" s="81"/>
      <c r="CJ438" s="81"/>
      <c r="CK438" s="81"/>
    </row>
    <row r="439" spans="1:89" ht="18" customHeight="1" x14ac:dyDescent="0.25">
      <c r="A439" s="84" t="s">
        <v>447</v>
      </c>
      <c r="B439" s="91"/>
      <c r="C439" s="93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87"/>
      <c r="BZ439" s="87"/>
      <c r="CA439" s="87"/>
      <c r="CB439" s="87"/>
      <c r="CC439" s="87"/>
      <c r="CD439" s="81"/>
      <c r="CE439" s="81"/>
      <c r="CF439" s="81"/>
      <c r="CG439" s="81"/>
      <c r="CH439" s="81"/>
      <c r="CI439" s="81"/>
      <c r="CJ439" s="81"/>
      <c r="CK439" s="81"/>
    </row>
    <row r="440" spans="1:89" ht="18" customHeight="1" x14ac:dyDescent="0.25">
      <c r="A440" s="84" t="s">
        <v>448</v>
      </c>
      <c r="B440" s="91"/>
      <c r="C440" s="93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87"/>
      <c r="BZ440" s="87"/>
      <c r="CA440" s="87"/>
      <c r="CB440" s="87"/>
      <c r="CC440" s="87"/>
      <c r="CD440" s="81"/>
      <c r="CE440" s="81"/>
      <c r="CF440" s="81"/>
      <c r="CG440" s="81"/>
      <c r="CH440" s="81"/>
      <c r="CI440" s="81"/>
      <c r="CJ440" s="81"/>
      <c r="CK440" s="81"/>
    </row>
    <row r="441" spans="1:89" ht="18" customHeight="1" x14ac:dyDescent="0.25">
      <c r="A441" s="84" t="s">
        <v>449</v>
      </c>
      <c r="B441" s="91"/>
      <c r="C441" s="93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87"/>
      <c r="BZ441" s="87"/>
      <c r="CA441" s="87"/>
      <c r="CB441" s="87"/>
      <c r="CC441" s="87"/>
      <c r="CD441" s="81"/>
      <c r="CE441" s="81"/>
      <c r="CF441" s="81"/>
      <c r="CG441" s="81"/>
      <c r="CH441" s="81"/>
      <c r="CI441" s="81"/>
      <c r="CJ441" s="81"/>
      <c r="CK441" s="81"/>
    </row>
    <row r="442" spans="1:89" ht="18" customHeight="1" x14ac:dyDescent="0.25">
      <c r="A442" s="84" t="s">
        <v>450</v>
      </c>
      <c r="B442" s="91"/>
      <c r="C442" s="93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87"/>
      <c r="BZ442" s="87"/>
      <c r="CA442" s="87"/>
      <c r="CB442" s="87"/>
      <c r="CC442" s="87"/>
      <c r="CD442" s="81"/>
      <c r="CE442" s="81"/>
      <c r="CF442" s="81"/>
      <c r="CG442" s="81"/>
      <c r="CH442" s="81"/>
      <c r="CI442" s="81"/>
      <c r="CJ442" s="81"/>
      <c r="CK442" s="81"/>
    </row>
    <row r="443" spans="1:89" ht="18" customHeight="1" x14ac:dyDescent="0.25">
      <c r="A443" s="84" t="s">
        <v>451</v>
      </c>
      <c r="B443" s="91"/>
      <c r="C443" s="93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87"/>
      <c r="BZ443" s="87"/>
      <c r="CA443" s="87"/>
      <c r="CB443" s="87"/>
      <c r="CC443" s="87"/>
      <c r="CD443" s="81"/>
      <c r="CE443" s="81"/>
      <c r="CF443" s="81"/>
      <c r="CG443" s="81"/>
      <c r="CH443" s="81"/>
      <c r="CI443" s="81"/>
      <c r="CJ443" s="81"/>
      <c r="CK443" s="81"/>
    </row>
    <row r="444" spans="1:89" ht="18" customHeight="1" x14ac:dyDescent="0.25">
      <c r="A444" s="84" t="s">
        <v>452</v>
      </c>
      <c r="B444" s="91"/>
      <c r="C444" s="93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87"/>
      <c r="BZ444" s="87"/>
      <c r="CA444" s="87"/>
      <c r="CB444" s="87"/>
      <c r="CC444" s="87"/>
      <c r="CD444" s="81"/>
      <c r="CE444" s="81"/>
      <c r="CF444" s="81"/>
      <c r="CG444" s="81"/>
      <c r="CH444" s="81"/>
      <c r="CI444" s="81"/>
      <c r="CJ444" s="81"/>
      <c r="CK444" s="81"/>
    </row>
    <row r="445" spans="1:89" ht="18" customHeight="1" x14ac:dyDescent="0.25">
      <c r="A445" s="84" t="s">
        <v>453</v>
      </c>
      <c r="B445" s="91"/>
      <c r="C445" s="93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87"/>
      <c r="BZ445" s="87"/>
      <c r="CA445" s="87"/>
      <c r="CB445" s="87"/>
      <c r="CC445" s="87"/>
      <c r="CD445" s="81"/>
      <c r="CE445" s="81"/>
      <c r="CF445" s="81"/>
      <c r="CG445" s="81"/>
      <c r="CH445" s="81"/>
      <c r="CI445" s="81"/>
      <c r="CJ445" s="81"/>
      <c r="CK445" s="81"/>
    </row>
    <row r="446" spans="1:89" ht="18" customHeight="1" x14ac:dyDescent="0.25">
      <c r="A446" s="84" t="s">
        <v>454</v>
      </c>
      <c r="B446" s="91"/>
      <c r="C446" s="93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87"/>
      <c r="BZ446" s="87"/>
      <c r="CA446" s="87"/>
      <c r="CB446" s="87"/>
      <c r="CC446" s="87"/>
      <c r="CD446" s="81"/>
      <c r="CE446" s="81"/>
      <c r="CF446" s="81"/>
      <c r="CG446" s="81"/>
      <c r="CH446" s="81"/>
      <c r="CI446" s="81"/>
      <c r="CJ446" s="81"/>
      <c r="CK446" s="81"/>
    </row>
    <row r="447" spans="1:89" ht="18" customHeight="1" x14ac:dyDescent="0.25">
      <c r="A447" s="84" t="s">
        <v>455</v>
      </c>
      <c r="B447" s="91"/>
      <c r="C447" s="93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87"/>
      <c r="BZ447" s="87"/>
      <c r="CA447" s="87"/>
      <c r="CB447" s="87"/>
      <c r="CC447" s="87"/>
      <c r="CD447" s="81"/>
      <c r="CE447" s="81"/>
      <c r="CF447" s="81"/>
      <c r="CG447" s="81"/>
      <c r="CH447" s="81"/>
      <c r="CI447" s="81"/>
      <c r="CJ447" s="81"/>
      <c r="CK447" s="81"/>
    </row>
    <row r="448" spans="1:89" ht="18" customHeight="1" x14ac:dyDescent="0.25">
      <c r="A448" s="84" t="s">
        <v>456</v>
      </c>
      <c r="B448" s="91"/>
      <c r="C448" s="93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87"/>
      <c r="BZ448" s="87"/>
      <c r="CA448" s="87"/>
      <c r="CB448" s="87"/>
      <c r="CC448" s="87"/>
      <c r="CD448" s="81"/>
      <c r="CE448" s="81"/>
      <c r="CF448" s="81"/>
      <c r="CG448" s="81"/>
      <c r="CH448" s="81"/>
      <c r="CI448" s="81"/>
      <c r="CJ448" s="81"/>
      <c r="CK448" s="81"/>
    </row>
    <row r="449" spans="1:89" ht="18" customHeight="1" x14ac:dyDescent="0.25">
      <c r="A449" s="84" t="s">
        <v>457</v>
      </c>
      <c r="B449" s="91"/>
      <c r="C449" s="93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87"/>
      <c r="BZ449" s="87"/>
      <c r="CA449" s="87"/>
      <c r="CB449" s="87"/>
      <c r="CC449" s="87"/>
      <c r="CD449" s="81"/>
      <c r="CE449" s="81"/>
      <c r="CF449" s="81"/>
      <c r="CG449" s="81"/>
      <c r="CH449" s="81"/>
      <c r="CI449" s="81"/>
      <c r="CJ449" s="81"/>
      <c r="CK449" s="81"/>
    </row>
    <row r="450" spans="1:89" ht="18" customHeight="1" x14ac:dyDescent="0.25">
      <c r="A450" s="84" t="s">
        <v>458</v>
      </c>
      <c r="B450" s="91"/>
      <c r="C450" s="93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87"/>
      <c r="BZ450" s="87"/>
      <c r="CA450" s="87"/>
      <c r="CB450" s="87"/>
      <c r="CC450" s="87"/>
      <c r="CD450" s="81"/>
      <c r="CE450" s="81"/>
      <c r="CF450" s="81"/>
      <c r="CG450" s="81"/>
      <c r="CH450" s="81"/>
      <c r="CI450" s="81"/>
      <c r="CJ450" s="81"/>
      <c r="CK450" s="81"/>
    </row>
    <row r="451" spans="1:89" ht="18" customHeight="1" x14ac:dyDescent="0.25">
      <c r="A451" s="84" t="s">
        <v>459</v>
      </c>
      <c r="B451" s="91"/>
      <c r="C451" s="93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87"/>
      <c r="BZ451" s="87"/>
      <c r="CA451" s="87"/>
      <c r="CB451" s="87"/>
      <c r="CC451" s="87"/>
      <c r="CD451" s="81"/>
      <c r="CE451" s="81"/>
      <c r="CF451" s="81"/>
      <c r="CG451" s="81"/>
      <c r="CH451" s="81"/>
      <c r="CI451" s="81"/>
      <c r="CJ451" s="81"/>
      <c r="CK451" s="81"/>
    </row>
    <row r="452" spans="1:89" ht="18" customHeight="1" x14ac:dyDescent="0.25">
      <c r="A452" s="84" t="s">
        <v>460</v>
      </c>
      <c r="B452" s="91"/>
      <c r="C452" s="93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87"/>
      <c r="BZ452" s="87"/>
      <c r="CA452" s="87"/>
      <c r="CB452" s="87"/>
      <c r="CC452" s="87"/>
      <c r="CD452" s="81"/>
      <c r="CE452" s="81"/>
      <c r="CF452" s="81"/>
      <c r="CG452" s="81"/>
      <c r="CH452" s="81"/>
      <c r="CI452" s="81"/>
      <c r="CJ452" s="81"/>
      <c r="CK452" s="81"/>
    </row>
    <row r="453" spans="1:89" ht="18" customHeight="1" x14ac:dyDescent="0.25">
      <c r="A453" s="84" t="s">
        <v>461</v>
      </c>
      <c r="B453" s="91"/>
      <c r="C453" s="93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87"/>
      <c r="BZ453" s="87"/>
      <c r="CA453" s="87"/>
      <c r="CB453" s="87"/>
      <c r="CC453" s="87"/>
      <c r="CD453" s="81"/>
      <c r="CE453" s="81"/>
      <c r="CF453" s="81"/>
      <c r="CG453" s="81"/>
      <c r="CH453" s="81"/>
      <c r="CI453" s="81"/>
      <c r="CJ453" s="81"/>
      <c r="CK453" s="81"/>
    </row>
    <row r="454" spans="1:89" ht="18" customHeight="1" x14ac:dyDescent="0.25">
      <c r="A454" s="84" t="s">
        <v>462</v>
      </c>
      <c r="B454" s="91"/>
      <c r="C454" s="93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87"/>
      <c r="BZ454" s="87"/>
      <c r="CA454" s="87"/>
      <c r="CB454" s="87"/>
      <c r="CC454" s="87"/>
      <c r="CD454" s="81"/>
      <c r="CE454" s="81"/>
      <c r="CF454" s="81"/>
      <c r="CG454" s="81"/>
      <c r="CH454" s="81"/>
      <c r="CI454" s="81"/>
      <c r="CJ454" s="81"/>
      <c r="CK454" s="81"/>
    </row>
    <row r="455" spans="1:89" ht="18" customHeight="1" x14ac:dyDescent="0.25">
      <c r="A455" s="84" t="s">
        <v>463</v>
      </c>
      <c r="B455" s="91"/>
      <c r="C455" s="93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87"/>
      <c r="BZ455" s="87"/>
      <c r="CA455" s="87"/>
      <c r="CB455" s="87"/>
      <c r="CC455" s="87"/>
      <c r="CD455" s="81"/>
      <c r="CE455" s="81"/>
      <c r="CF455" s="81"/>
      <c r="CG455" s="81"/>
      <c r="CH455" s="81"/>
      <c r="CI455" s="81"/>
      <c r="CJ455" s="81"/>
      <c r="CK455" s="81"/>
    </row>
    <row r="456" spans="1:89" ht="18" customHeight="1" x14ac:dyDescent="0.25">
      <c r="A456" s="84" t="s">
        <v>464</v>
      </c>
      <c r="B456" s="91"/>
      <c r="C456" s="93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87"/>
      <c r="BZ456" s="87"/>
      <c r="CA456" s="87"/>
      <c r="CB456" s="87"/>
      <c r="CC456" s="87"/>
      <c r="CD456" s="81"/>
      <c r="CE456" s="81"/>
      <c r="CF456" s="81"/>
      <c r="CG456" s="81"/>
      <c r="CH456" s="81"/>
      <c r="CI456" s="81"/>
      <c r="CJ456" s="81"/>
      <c r="CK456" s="81"/>
    </row>
    <row r="457" spans="1:89" ht="18" customHeight="1" x14ac:dyDescent="0.25">
      <c r="A457" s="84" t="s">
        <v>465</v>
      </c>
      <c r="B457" s="91"/>
      <c r="C457" s="93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87"/>
      <c r="BZ457" s="87"/>
      <c r="CA457" s="87"/>
      <c r="CB457" s="87"/>
      <c r="CC457" s="87"/>
      <c r="CD457" s="81"/>
      <c r="CE457" s="81"/>
      <c r="CF457" s="81"/>
      <c r="CG457" s="81"/>
      <c r="CH457" s="81"/>
      <c r="CI457" s="81"/>
      <c r="CJ457" s="81"/>
      <c r="CK457" s="81"/>
    </row>
    <row r="458" spans="1:89" ht="18" customHeight="1" x14ac:dyDescent="0.25">
      <c r="A458" s="84" t="s">
        <v>466</v>
      </c>
      <c r="B458" s="91"/>
      <c r="C458" s="93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87"/>
      <c r="BZ458" s="87"/>
      <c r="CA458" s="87"/>
      <c r="CB458" s="87"/>
      <c r="CC458" s="87"/>
      <c r="CD458" s="81"/>
      <c r="CE458" s="81"/>
      <c r="CF458" s="81"/>
      <c r="CG458" s="81"/>
      <c r="CH458" s="81"/>
      <c r="CI458" s="81"/>
      <c r="CJ458" s="81"/>
      <c r="CK458" s="81"/>
    </row>
    <row r="459" spans="1:89" ht="18" customHeight="1" x14ac:dyDescent="0.25">
      <c r="A459" s="84" t="s">
        <v>467</v>
      </c>
      <c r="B459" s="91"/>
      <c r="C459" s="93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87"/>
      <c r="BZ459" s="87"/>
      <c r="CA459" s="87"/>
      <c r="CB459" s="87"/>
      <c r="CC459" s="87"/>
      <c r="CD459" s="81"/>
      <c r="CE459" s="81"/>
      <c r="CF459" s="81"/>
      <c r="CG459" s="81"/>
      <c r="CH459" s="81"/>
      <c r="CI459" s="81"/>
      <c r="CJ459" s="81"/>
      <c r="CK459" s="81"/>
    </row>
    <row r="460" spans="1:89" ht="18" customHeight="1" x14ac:dyDescent="0.25">
      <c r="A460" s="84" t="s">
        <v>468</v>
      </c>
      <c r="B460" s="91"/>
      <c r="C460" s="93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87"/>
      <c r="BZ460" s="87"/>
      <c r="CA460" s="87"/>
      <c r="CB460" s="87"/>
      <c r="CC460" s="87"/>
      <c r="CD460" s="81"/>
      <c r="CE460" s="81"/>
      <c r="CF460" s="81"/>
      <c r="CG460" s="81"/>
      <c r="CH460" s="81"/>
      <c r="CI460" s="81"/>
      <c r="CJ460" s="81"/>
      <c r="CK460" s="81"/>
    </row>
    <row r="461" spans="1:89" ht="18" customHeight="1" x14ac:dyDescent="0.25">
      <c r="A461" s="84" t="s">
        <v>469</v>
      </c>
      <c r="B461" s="91"/>
      <c r="C461" s="93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87"/>
      <c r="BZ461" s="87"/>
      <c r="CA461" s="87"/>
      <c r="CB461" s="87"/>
      <c r="CC461" s="87"/>
      <c r="CD461" s="81"/>
      <c r="CE461" s="81"/>
      <c r="CF461" s="81"/>
      <c r="CG461" s="81"/>
      <c r="CH461" s="81"/>
      <c r="CI461" s="81"/>
      <c r="CJ461" s="81"/>
      <c r="CK461" s="81"/>
    </row>
    <row r="462" spans="1:89" ht="18" customHeight="1" x14ac:dyDescent="0.25">
      <c r="A462" s="84" t="s">
        <v>470</v>
      </c>
      <c r="B462" s="91"/>
      <c r="C462" s="93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87"/>
      <c r="BZ462" s="87"/>
      <c r="CA462" s="87"/>
      <c r="CB462" s="87"/>
      <c r="CC462" s="87"/>
      <c r="CD462" s="81"/>
      <c r="CE462" s="81"/>
      <c r="CF462" s="81"/>
      <c r="CG462" s="81"/>
      <c r="CH462" s="81"/>
      <c r="CI462" s="81"/>
      <c r="CJ462" s="81"/>
      <c r="CK462" s="81"/>
    </row>
    <row r="463" spans="1:89" ht="18" customHeight="1" x14ac:dyDescent="0.25">
      <c r="A463" s="84" t="s">
        <v>471</v>
      </c>
      <c r="B463" s="91"/>
      <c r="C463" s="93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87"/>
      <c r="BZ463" s="87"/>
      <c r="CA463" s="87"/>
      <c r="CB463" s="87"/>
      <c r="CC463" s="87"/>
      <c r="CD463" s="81"/>
      <c r="CE463" s="81"/>
      <c r="CF463" s="81"/>
      <c r="CG463" s="81"/>
      <c r="CH463" s="81"/>
      <c r="CI463" s="81"/>
      <c r="CJ463" s="81"/>
      <c r="CK463" s="81"/>
    </row>
    <row r="464" spans="1:89" ht="18" customHeight="1" x14ac:dyDescent="0.25">
      <c r="A464" s="84" t="s">
        <v>472</v>
      </c>
      <c r="B464" s="91"/>
      <c r="C464" s="93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87"/>
      <c r="BZ464" s="87"/>
      <c r="CA464" s="87"/>
      <c r="CB464" s="87"/>
      <c r="CC464" s="87"/>
      <c r="CD464" s="81"/>
      <c r="CE464" s="81"/>
      <c r="CF464" s="81"/>
      <c r="CG464" s="81"/>
      <c r="CH464" s="81"/>
      <c r="CI464" s="81"/>
      <c r="CJ464" s="81"/>
      <c r="CK464" s="81"/>
    </row>
    <row r="465" spans="1:89" ht="18" customHeight="1" x14ac:dyDescent="0.25">
      <c r="A465" s="84" t="s">
        <v>473</v>
      </c>
      <c r="B465" s="91"/>
      <c r="C465" s="93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87"/>
      <c r="BZ465" s="87"/>
      <c r="CA465" s="87"/>
      <c r="CB465" s="87"/>
      <c r="CC465" s="87"/>
      <c r="CD465" s="81"/>
      <c r="CE465" s="81"/>
      <c r="CF465" s="81"/>
      <c r="CG465" s="81"/>
      <c r="CH465" s="81"/>
      <c r="CI465" s="81"/>
      <c r="CJ465" s="81"/>
      <c r="CK465" s="81"/>
    </row>
    <row r="466" spans="1:89" ht="18" customHeight="1" x14ac:dyDescent="0.25">
      <c r="A466" s="84" t="s">
        <v>474</v>
      </c>
      <c r="B466" s="91"/>
      <c r="C466" s="93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87"/>
      <c r="BZ466" s="87"/>
      <c r="CA466" s="87"/>
      <c r="CB466" s="87"/>
      <c r="CC466" s="87"/>
      <c r="CD466" s="81"/>
      <c r="CE466" s="81"/>
      <c r="CF466" s="81"/>
      <c r="CG466" s="81"/>
      <c r="CH466" s="81"/>
      <c r="CI466" s="81"/>
      <c r="CJ466" s="81"/>
      <c r="CK466" s="81"/>
    </row>
    <row r="467" spans="1:89" ht="18" customHeight="1" x14ac:dyDescent="0.25">
      <c r="A467" s="84" t="s">
        <v>475</v>
      </c>
      <c r="B467" s="91"/>
      <c r="C467" s="93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87"/>
      <c r="BZ467" s="87"/>
      <c r="CA467" s="87"/>
      <c r="CB467" s="87"/>
      <c r="CC467" s="87"/>
      <c r="CD467" s="81"/>
      <c r="CE467" s="81"/>
      <c r="CF467" s="81"/>
      <c r="CG467" s="81"/>
      <c r="CH467" s="81"/>
      <c r="CI467" s="81"/>
      <c r="CJ467" s="81"/>
      <c r="CK467" s="81"/>
    </row>
    <row r="468" spans="1:89" ht="18" customHeight="1" x14ac:dyDescent="0.25">
      <c r="A468" s="84" t="s">
        <v>476</v>
      </c>
      <c r="B468" s="91"/>
      <c r="C468" s="93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87"/>
      <c r="BZ468" s="87"/>
      <c r="CA468" s="87"/>
      <c r="CB468" s="87"/>
      <c r="CC468" s="87"/>
      <c r="CD468" s="81"/>
      <c r="CE468" s="81"/>
      <c r="CF468" s="81"/>
      <c r="CG468" s="81"/>
      <c r="CH468" s="81"/>
      <c r="CI468" s="81"/>
      <c r="CJ468" s="81"/>
      <c r="CK468" s="81"/>
    </row>
    <row r="469" spans="1:89" ht="18" customHeight="1" x14ac:dyDescent="0.25">
      <c r="A469" s="84" t="s">
        <v>477</v>
      </c>
      <c r="B469" s="91"/>
      <c r="C469" s="93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87"/>
      <c r="BZ469" s="87"/>
      <c r="CA469" s="87"/>
      <c r="CB469" s="87"/>
      <c r="CC469" s="87"/>
      <c r="CD469" s="81"/>
      <c r="CE469" s="81"/>
      <c r="CF469" s="81"/>
      <c r="CG469" s="81"/>
      <c r="CH469" s="81"/>
      <c r="CI469" s="81"/>
      <c r="CJ469" s="81"/>
      <c r="CK469" s="81"/>
    </row>
    <row r="470" spans="1:89" ht="18" customHeight="1" x14ac:dyDescent="0.25">
      <c r="A470" s="84" t="s">
        <v>478</v>
      </c>
      <c r="B470" s="91"/>
      <c r="C470" s="93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87"/>
      <c r="BZ470" s="87"/>
      <c r="CA470" s="87"/>
      <c r="CB470" s="87"/>
      <c r="CC470" s="87"/>
      <c r="CD470" s="81"/>
      <c r="CE470" s="81"/>
      <c r="CF470" s="81"/>
      <c r="CG470" s="81"/>
      <c r="CH470" s="81"/>
      <c r="CI470" s="81"/>
      <c r="CJ470" s="81"/>
      <c r="CK470" s="81"/>
    </row>
    <row r="471" spans="1:89" ht="18" customHeight="1" x14ac:dyDescent="0.25">
      <c r="A471" s="84" t="s">
        <v>479</v>
      </c>
      <c r="B471" s="91"/>
      <c r="C471" s="93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87"/>
      <c r="BZ471" s="87"/>
      <c r="CA471" s="87"/>
      <c r="CB471" s="87"/>
      <c r="CC471" s="87"/>
      <c r="CD471" s="81"/>
      <c r="CE471" s="81"/>
      <c r="CF471" s="81"/>
      <c r="CG471" s="81"/>
      <c r="CH471" s="81"/>
      <c r="CI471" s="81"/>
      <c r="CJ471" s="81"/>
      <c r="CK471" s="81"/>
    </row>
    <row r="472" spans="1:89" ht="18" customHeight="1" x14ac:dyDescent="0.25">
      <c r="A472" s="84" t="s">
        <v>480</v>
      </c>
      <c r="B472" s="91"/>
      <c r="C472" s="93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87"/>
      <c r="BZ472" s="87"/>
      <c r="CA472" s="87"/>
      <c r="CB472" s="87"/>
      <c r="CC472" s="87"/>
      <c r="CD472" s="81"/>
      <c r="CE472" s="81"/>
      <c r="CF472" s="81"/>
      <c r="CG472" s="81"/>
      <c r="CH472" s="81"/>
      <c r="CI472" s="81"/>
      <c r="CJ472" s="81"/>
      <c r="CK472" s="81"/>
    </row>
    <row r="473" spans="1:89" ht="18" customHeight="1" x14ac:dyDescent="0.25">
      <c r="A473" s="84" t="s">
        <v>481</v>
      </c>
      <c r="B473" s="91"/>
      <c r="C473" s="93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87"/>
      <c r="BZ473" s="87"/>
      <c r="CA473" s="87"/>
      <c r="CB473" s="87"/>
      <c r="CC473" s="87"/>
      <c r="CD473" s="81"/>
      <c r="CE473" s="81"/>
      <c r="CF473" s="81"/>
      <c r="CG473" s="81"/>
      <c r="CH473" s="81"/>
      <c r="CI473" s="81"/>
      <c r="CJ473" s="81"/>
      <c r="CK473" s="81"/>
    </row>
    <row r="474" spans="1:89" ht="18" customHeight="1" x14ac:dyDescent="0.25">
      <c r="A474" s="84" t="s">
        <v>482</v>
      </c>
      <c r="B474" s="91"/>
      <c r="C474" s="93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87"/>
      <c r="BZ474" s="87"/>
      <c r="CA474" s="87"/>
      <c r="CB474" s="87"/>
      <c r="CC474" s="87"/>
      <c r="CD474" s="81"/>
      <c r="CE474" s="81"/>
      <c r="CF474" s="81"/>
      <c r="CG474" s="81"/>
      <c r="CH474" s="81"/>
      <c r="CI474" s="81"/>
      <c r="CJ474" s="81"/>
      <c r="CK474" s="81"/>
    </row>
    <row r="475" spans="1:89" ht="18" customHeight="1" x14ac:dyDescent="0.25">
      <c r="A475" s="84" t="s">
        <v>483</v>
      </c>
      <c r="B475" s="91"/>
      <c r="C475" s="93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87"/>
      <c r="BZ475" s="87"/>
      <c r="CA475" s="87"/>
      <c r="CB475" s="87"/>
      <c r="CC475" s="87"/>
      <c r="CD475" s="81"/>
      <c r="CE475" s="81"/>
      <c r="CF475" s="81"/>
      <c r="CG475" s="81"/>
      <c r="CH475" s="81"/>
      <c r="CI475" s="81"/>
      <c r="CJ475" s="81"/>
      <c r="CK475" s="81"/>
    </row>
    <row r="476" spans="1:89" ht="18" customHeight="1" x14ac:dyDescent="0.25">
      <c r="A476" s="84" t="s">
        <v>484</v>
      </c>
      <c r="B476" s="91"/>
      <c r="C476" s="93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87"/>
      <c r="BZ476" s="87"/>
      <c r="CA476" s="87"/>
      <c r="CB476" s="87"/>
      <c r="CC476" s="87"/>
      <c r="CD476" s="81"/>
      <c r="CE476" s="81"/>
      <c r="CF476" s="81"/>
      <c r="CG476" s="81"/>
      <c r="CH476" s="81"/>
      <c r="CI476" s="81"/>
      <c r="CJ476" s="81"/>
      <c r="CK476" s="81"/>
    </row>
    <row r="477" spans="1:89" ht="18" customHeight="1" x14ac:dyDescent="0.25">
      <c r="A477" s="84" t="s">
        <v>485</v>
      </c>
      <c r="B477" s="91"/>
      <c r="C477" s="93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87"/>
      <c r="BZ477" s="87"/>
      <c r="CA477" s="87"/>
      <c r="CB477" s="87"/>
      <c r="CC477" s="87"/>
      <c r="CD477" s="81"/>
      <c r="CE477" s="81"/>
      <c r="CF477" s="81"/>
      <c r="CG477" s="81"/>
      <c r="CH477" s="81"/>
      <c r="CI477" s="81"/>
      <c r="CJ477" s="81"/>
      <c r="CK477" s="81"/>
    </row>
    <row r="478" spans="1:89" ht="18" customHeight="1" x14ac:dyDescent="0.25">
      <c r="A478" s="84" t="s">
        <v>486</v>
      </c>
      <c r="B478" s="91"/>
      <c r="C478" s="93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87"/>
      <c r="BZ478" s="87"/>
      <c r="CA478" s="87"/>
      <c r="CB478" s="87"/>
      <c r="CC478" s="87"/>
      <c r="CD478" s="81"/>
      <c r="CE478" s="81"/>
      <c r="CF478" s="81"/>
      <c r="CG478" s="81"/>
      <c r="CH478" s="81"/>
      <c r="CI478" s="81"/>
      <c r="CJ478" s="81"/>
      <c r="CK478" s="81"/>
    </row>
    <row r="479" spans="1:89" ht="18" customHeight="1" x14ac:dyDescent="0.25">
      <c r="A479" s="84" t="s">
        <v>487</v>
      </c>
      <c r="B479" s="91"/>
      <c r="C479" s="93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87"/>
      <c r="BZ479" s="87"/>
      <c r="CA479" s="87"/>
      <c r="CB479" s="87"/>
      <c r="CC479" s="87"/>
      <c r="CD479" s="81"/>
      <c r="CE479" s="81"/>
      <c r="CF479" s="81"/>
      <c r="CG479" s="81"/>
      <c r="CH479" s="81"/>
      <c r="CI479" s="81"/>
      <c r="CJ479" s="81"/>
      <c r="CK479" s="81"/>
    </row>
    <row r="480" spans="1:89" ht="18" customHeight="1" x14ac:dyDescent="0.25">
      <c r="A480" s="84" t="s">
        <v>488</v>
      </c>
      <c r="B480" s="91"/>
      <c r="C480" s="93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87"/>
      <c r="BZ480" s="87"/>
      <c r="CA480" s="87"/>
      <c r="CB480" s="87"/>
      <c r="CC480" s="87"/>
      <c r="CD480" s="81"/>
      <c r="CE480" s="81"/>
      <c r="CF480" s="81"/>
      <c r="CG480" s="81"/>
      <c r="CH480" s="81"/>
      <c r="CI480" s="81"/>
      <c r="CJ480" s="81"/>
      <c r="CK480" s="81"/>
    </row>
    <row r="481" spans="1:89" ht="18" customHeight="1" x14ac:dyDescent="0.25">
      <c r="A481" s="84" t="s">
        <v>489</v>
      </c>
      <c r="B481" s="91"/>
      <c r="C481" s="93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87"/>
      <c r="BZ481" s="87"/>
      <c r="CA481" s="87"/>
      <c r="CB481" s="87"/>
      <c r="CC481" s="87"/>
      <c r="CD481" s="81"/>
      <c r="CE481" s="81"/>
      <c r="CF481" s="81"/>
      <c r="CG481" s="81"/>
      <c r="CH481" s="81"/>
      <c r="CI481" s="81"/>
      <c r="CJ481" s="81"/>
      <c r="CK481" s="81"/>
    </row>
    <row r="482" spans="1:89" ht="18" customHeight="1" x14ac:dyDescent="0.25">
      <c r="A482" s="84" t="s">
        <v>490</v>
      </c>
      <c r="B482" s="91"/>
      <c r="C482" s="93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87"/>
      <c r="BZ482" s="87"/>
      <c r="CA482" s="87"/>
      <c r="CB482" s="87"/>
      <c r="CC482" s="87"/>
      <c r="CD482" s="81"/>
      <c r="CE482" s="81"/>
      <c r="CF482" s="81"/>
      <c r="CG482" s="81"/>
      <c r="CH482" s="81"/>
      <c r="CI482" s="81"/>
      <c r="CJ482" s="81"/>
      <c r="CK482" s="81"/>
    </row>
    <row r="483" spans="1:89" ht="18" customHeight="1" x14ac:dyDescent="0.25">
      <c r="A483" s="84" t="s">
        <v>491</v>
      </c>
      <c r="B483" s="91"/>
      <c r="C483" s="93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87"/>
      <c r="BZ483" s="87"/>
      <c r="CA483" s="87"/>
      <c r="CB483" s="87"/>
      <c r="CC483" s="87"/>
      <c r="CD483" s="81"/>
      <c r="CE483" s="81"/>
      <c r="CF483" s="81"/>
      <c r="CG483" s="81"/>
      <c r="CH483" s="81"/>
      <c r="CI483" s="81"/>
      <c r="CJ483" s="81"/>
      <c r="CK483" s="81"/>
    </row>
    <row r="484" spans="1:89" ht="18" customHeight="1" x14ac:dyDescent="0.25">
      <c r="A484" s="84" t="s">
        <v>492</v>
      </c>
      <c r="B484" s="91"/>
      <c r="C484" s="93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87"/>
      <c r="BZ484" s="87"/>
      <c r="CA484" s="87"/>
      <c r="CB484" s="87"/>
      <c r="CC484" s="87"/>
      <c r="CD484" s="81"/>
      <c r="CE484" s="81"/>
      <c r="CF484" s="81"/>
      <c r="CG484" s="81"/>
      <c r="CH484" s="81"/>
      <c r="CI484" s="81"/>
      <c r="CJ484" s="81"/>
      <c r="CK484" s="81"/>
    </row>
    <row r="485" spans="1:89" ht="18" customHeight="1" x14ac:dyDescent="0.25">
      <c r="A485" s="84" t="s">
        <v>493</v>
      </c>
      <c r="B485" s="91"/>
      <c r="C485" s="93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87"/>
      <c r="BZ485" s="87"/>
      <c r="CA485" s="87"/>
      <c r="CB485" s="87"/>
      <c r="CC485" s="87"/>
      <c r="CD485" s="81"/>
      <c r="CE485" s="81"/>
      <c r="CF485" s="81"/>
      <c r="CG485" s="81"/>
      <c r="CH485" s="81"/>
      <c r="CI485" s="81"/>
      <c r="CJ485" s="81"/>
      <c r="CK485" s="81"/>
    </row>
    <row r="486" spans="1:89" ht="18" customHeight="1" x14ac:dyDescent="0.25">
      <c r="A486" s="84" t="s">
        <v>494</v>
      </c>
      <c r="B486" s="91"/>
      <c r="C486" s="93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87"/>
      <c r="BZ486" s="87"/>
      <c r="CA486" s="87"/>
      <c r="CB486" s="87"/>
      <c r="CC486" s="87"/>
      <c r="CD486" s="81"/>
      <c r="CE486" s="81"/>
      <c r="CF486" s="81"/>
      <c r="CG486" s="81"/>
      <c r="CH486" s="81"/>
      <c r="CI486" s="81"/>
      <c r="CJ486" s="81"/>
      <c r="CK486" s="81"/>
    </row>
    <row r="487" spans="1:89" ht="18" customHeight="1" x14ac:dyDescent="0.25">
      <c r="A487" s="84" t="s">
        <v>495</v>
      </c>
      <c r="B487" s="91"/>
      <c r="C487" s="93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87"/>
      <c r="BZ487" s="87"/>
      <c r="CA487" s="87"/>
      <c r="CB487" s="87"/>
      <c r="CC487" s="87"/>
      <c r="CD487" s="81"/>
      <c r="CE487" s="81"/>
      <c r="CF487" s="81"/>
      <c r="CG487" s="81"/>
      <c r="CH487" s="81"/>
      <c r="CI487" s="81"/>
      <c r="CJ487" s="81"/>
      <c r="CK487" s="81"/>
    </row>
    <row r="488" spans="1:89" ht="18" customHeight="1" x14ac:dyDescent="0.25">
      <c r="A488" s="84" t="s">
        <v>496</v>
      </c>
      <c r="B488" s="91"/>
      <c r="C488" s="93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87"/>
      <c r="BZ488" s="87"/>
      <c r="CA488" s="87"/>
      <c r="CB488" s="87"/>
      <c r="CC488" s="87"/>
      <c r="CD488" s="81"/>
      <c r="CE488" s="81"/>
      <c r="CF488" s="81"/>
      <c r="CG488" s="81"/>
      <c r="CH488" s="81"/>
      <c r="CI488" s="81"/>
      <c r="CJ488" s="81"/>
      <c r="CK488" s="81"/>
    </row>
    <row r="489" spans="1:89" ht="18" customHeight="1" x14ac:dyDescent="0.25">
      <c r="A489" s="84" t="s">
        <v>497</v>
      </c>
      <c r="B489" s="91"/>
      <c r="C489" s="93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87"/>
      <c r="BZ489" s="87"/>
      <c r="CA489" s="87"/>
      <c r="CB489" s="87"/>
      <c r="CC489" s="87"/>
      <c r="CD489" s="81"/>
      <c r="CE489" s="81"/>
      <c r="CF489" s="81"/>
      <c r="CG489" s="81"/>
      <c r="CH489" s="81"/>
      <c r="CI489" s="81"/>
      <c r="CJ489" s="81"/>
      <c r="CK489" s="81"/>
    </row>
    <row r="490" spans="1:89" ht="18" customHeight="1" x14ac:dyDescent="0.25">
      <c r="A490" s="84" t="s">
        <v>498</v>
      </c>
      <c r="B490" s="91"/>
      <c r="C490" s="93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87"/>
      <c r="BZ490" s="87"/>
      <c r="CA490" s="87"/>
      <c r="CB490" s="87"/>
      <c r="CC490" s="87"/>
      <c r="CD490" s="81"/>
      <c r="CE490" s="81"/>
      <c r="CF490" s="81"/>
      <c r="CG490" s="81"/>
      <c r="CH490" s="81"/>
      <c r="CI490" s="81"/>
      <c r="CJ490" s="81"/>
      <c r="CK490" s="81"/>
    </row>
    <row r="491" spans="1:89" ht="18" customHeight="1" x14ac:dyDescent="0.25">
      <c r="A491" s="84" t="s">
        <v>499</v>
      </c>
      <c r="B491" s="91"/>
      <c r="C491" s="93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87"/>
      <c r="BZ491" s="87"/>
      <c r="CA491" s="87"/>
      <c r="CB491" s="87"/>
      <c r="CC491" s="87"/>
      <c r="CD491" s="81"/>
      <c r="CE491" s="81"/>
      <c r="CF491" s="81"/>
      <c r="CG491" s="81"/>
      <c r="CH491" s="81"/>
      <c r="CI491" s="81"/>
      <c r="CJ491" s="81"/>
      <c r="CK491" s="81"/>
    </row>
    <row r="492" spans="1:89" ht="18" customHeight="1" x14ac:dyDescent="0.25">
      <c r="A492" s="84" t="s">
        <v>500</v>
      </c>
      <c r="B492" s="91"/>
      <c r="C492" s="93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87"/>
      <c r="BZ492" s="87"/>
      <c r="CA492" s="87"/>
      <c r="CB492" s="87"/>
      <c r="CC492" s="87"/>
      <c r="CD492" s="81"/>
      <c r="CE492" s="81"/>
      <c r="CF492" s="81"/>
      <c r="CG492" s="81"/>
      <c r="CH492" s="81"/>
      <c r="CI492" s="81"/>
      <c r="CJ492" s="81"/>
      <c r="CK492" s="81"/>
    </row>
    <row r="493" spans="1:89" ht="18" customHeight="1" x14ac:dyDescent="0.25">
      <c r="A493" s="84" t="s">
        <v>501</v>
      </c>
      <c r="B493" s="91"/>
      <c r="C493" s="93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87"/>
      <c r="BZ493" s="87"/>
      <c r="CA493" s="87"/>
      <c r="CB493" s="87"/>
      <c r="CC493" s="87"/>
      <c r="CD493" s="81"/>
      <c r="CE493" s="81"/>
      <c r="CF493" s="81"/>
      <c r="CG493" s="81"/>
      <c r="CH493" s="81"/>
      <c r="CI493" s="81"/>
      <c r="CJ493" s="81"/>
      <c r="CK493" s="81"/>
    </row>
    <row r="494" spans="1:89" ht="18" customHeight="1" x14ac:dyDescent="0.25">
      <c r="A494" s="84" t="s">
        <v>502</v>
      </c>
      <c r="B494" s="91"/>
      <c r="C494" s="93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87"/>
      <c r="BZ494" s="87"/>
      <c r="CA494" s="87"/>
      <c r="CB494" s="87"/>
      <c r="CC494" s="87"/>
      <c r="CD494" s="81"/>
      <c r="CE494" s="81"/>
      <c r="CF494" s="81"/>
      <c r="CG494" s="81"/>
      <c r="CH494" s="81"/>
      <c r="CI494" s="81"/>
      <c r="CJ494" s="81"/>
      <c r="CK494" s="81"/>
    </row>
    <row r="495" spans="1:89" ht="18" customHeight="1" x14ac:dyDescent="0.25">
      <c r="A495" s="84" t="s">
        <v>503</v>
      </c>
      <c r="B495" s="91"/>
      <c r="C495" s="93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87"/>
      <c r="BZ495" s="87"/>
      <c r="CA495" s="87"/>
      <c r="CB495" s="87"/>
      <c r="CC495" s="87"/>
      <c r="CD495" s="81"/>
      <c r="CE495" s="81"/>
      <c r="CF495" s="81"/>
      <c r="CG495" s="81"/>
      <c r="CH495" s="81"/>
      <c r="CI495" s="81"/>
      <c r="CJ495" s="81"/>
      <c r="CK495" s="81"/>
    </row>
    <row r="496" spans="1:89" ht="18" customHeight="1" x14ac:dyDescent="0.25">
      <c r="A496" s="84" t="s">
        <v>504</v>
      </c>
      <c r="B496" s="91"/>
      <c r="C496" s="93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87"/>
      <c r="BZ496" s="87"/>
      <c r="CA496" s="87"/>
      <c r="CB496" s="87"/>
      <c r="CC496" s="87"/>
      <c r="CD496" s="81"/>
      <c r="CE496" s="81"/>
      <c r="CF496" s="81"/>
      <c r="CG496" s="81"/>
      <c r="CH496" s="81"/>
      <c r="CI496" s="81"/>
      <c r="CJ496" s="81"/>
      <c r="CK496" s="81"/>
    </row>
    <row r="497" spans="1:89" ht="18" customHeight="1" x14ac:dyDescent="0.25">
      <c r="A497" s="84" t="s">
        <v>505</v>
      </c>
      <c r="B497" s="91"/>
      <c r="C497" s="93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87"/>
      <c r="BZ497" s="87"/>
      <c r="CA497" s="87"/>
      <c r="CB497" s="87"/>
      <c r="CC497" s="87"/>
      <c r="CD497" s="81"/>
      <c r="CE497" s="81"/>
      <c r="CF497" s="81"/>
      <c r="CG497" s="81"/>
      <c r="CH497" s="81"/>
      <c r="CI497" s="81"/>
      <c r="CJ497" s="81"/>
      <c r="CK497" s="81"/>
    </row>
    <row r="498" spans="1:89" ht="18" customHeight="1" x14ac:dyDescent="0.25">
      <c r="A498" s="84" t="s">
        <v>506</v>
      </c>
      <c r="B498" s="91"/>
      <c r="C498" s="93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87"/>
      <c r="BZ498" s="87"/>
      <c r="CA498" s="87"/>
      <c r="CB498" s="87"/>
      <c r="CC498" s="87"/>
      <c r="CD498" s="81"/>
      <c r="CE498" s="81"/>
      <c r="CF498" s="81"/>
      <c r="CG498" s="81"/>
      <c r="CH498" s="81"/>
      <c r="CI498" s="81"/>
      <c r="CJ498" s="81"/>
      <c r="CK498" s="81"/>
    </row>
    <row r="499" spans="1:89" ht="18" customHeight="1" x14ac:dyDescent="0.25">
      <c r="A499" s="84" t="s">
        <v>524</v>
      </c>
      <c r="B499" s="91"/>
      <c r="C499" s="93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87"/>
      <c r="BZ499" s="87"/>
      <c r="CA499" s="87"/>
      <c r="CB499" s="87"/>
      <c r="CC499" s="87"/>
      <c r="CD499" s="81"/>
      <c r="CE499" s="81"/>
      <c r="CF499" s="81"/>
      <c r="CG499" s="81"/>
      <c r="CH499" s="81"/>
      <c r="CI499" s="81"/>
      <c r="CJ499" s="81"/>
      <c r="CK499" s="81"/>
    </row>
    <row r="500" spans="1:89" ht="18" customHeight="1" x14ac:dyDescent="0.25">
      <c r="A500" s="84" t="s">
        <v>525</v>
      </c>
      <c r="B500" s="91"/>
      <c r="C500" s="93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87"/>
      <c r="BZ500" s="87"/>
      <c r="CA500" s="87"/>
      <c r="CB500" s="87"/>
      <c r="CC500" s="87"/>
      <c r="CD500" s="81"/>
      <c r="CE500" s="81"/>
      <c r="CF500" s="81"/>
      <c r="CG500" s="81"/>
      <c r="CH500" s="81"/>
      <c r="CI500" s="81"/>
      <c r="CJ500" s="81"/>
      <c r="CK500" s="81"/>
    </row>
    <row r="501" spans="1:89" ht="18" customHeight="1" x14ac:dyDescent="0.25">
      <c r="A501" s="84" t="s">
        <v>526</v>
      </c>
      <c r="B501" s="91"/>
      <c r="C501" s="93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87"/>
      <c r="BZ501" s="87"/>
      <c r="CA501" s="87"/>
      <c r="CB501" s="87"/>
      <c r="CC501" s="87"/>
      <c r="CD501" s="81"/>
      <c r="CE501" s="81"/>
      <c r="CF501" s="81"/>
      <c r="CG501" s="81"/>
      <c r="CH501" s="81"/>
      <c r="CI501" s="81"/>
      <c r="CJ501" s="81"/>
      <c r="CK501" s="81"/>
    </row>
    <row r="502" spans="1:89" ht="18" customHeight="1" x14ac:dyDescent="0.25">
      <c r="A502" s="84" t="s">
        <v>527</v>
      </c>
      <c r="B502" s="91"/>
      <c r="C502" s="93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87"/>
      <c r="BZ502" s="87"/>
      <c r="CA502" s="87"/>
      <c r="CB502" s="87"/>
      <c r="CC502" s="87"/>
      <c r="CD502" s="81"/>
      <c r="CE502" s="81"/>
      <c r="CF502" s="81"/>
      <c r="CG502" s="81"/>
      <c r="CH502" s="81"/>
      <c r="CI502" s="81"/>
      <c r="CJ502" s="81"/>
      <c r="CK502" s="81"/>
    </row>
    <row r="503" spans="1:89" x14ac:dyDescent="0.25">
      <c r="A503" s="84" t="s">
        <v>548</v>
      </c>
      <c r="B503" s="91"/>
      <c r="C503" s="93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87"/>
      <c r="BZ503" s="87"/>
      <c r="CA503" s="87"/>
      <c r="CB503" s="87"/>
      <c r="CC503" s="87"/>
      <c r="CD503" s="81"/>
      <c r="CE503" s="81"/>
      <c r="CF503" s="81"/>
      <c r="CG503" s="81"/>
      <c r="CH503" s="81"/>
      <c r="CI503" s="81"/>
      <c r="CJ503" s="81"/>
      <c r="CK503" s="81"/>
    </row>
    <row r="504" spans="1:89" x14ac:dyDescent="0.25">
      <c r="A504" s="84" t="s">
        <v>549</v>
      </c>
      <c r="B504" s="91"/>
      <c r="C504" s="93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</row>
    <row r="505" spans="1:89" x14ac:dyDescent="0.25">
      <c r="A505" s="94"/>
      <c r="B505" s="94"/>
      <c r="C505" s="94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94"/>
      <c r="AD505" s="94"/>
      <c r="AE505" s="95"/>
      <c r="AF505" s="95"/>
      <c r="AG505" s="95"/>
      <c r="AH505" s="95"/>
      <c r="AI505" s="94"/>
      <c r="AJ505" s="76"/>
      <c r="AK505" s="76"/>
      <c r="AL505" s="76"/>
      <c r="AM505" s="76"/>
      <c r="AN505" s="76"/>
      <c r="AO505" s="76"/>
      <c r="AP505" s="76"/>
      <c r="AQ505" s="76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</row>
    <row r="506" spans="1:89" x14ac:dyDescent="0.25"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</row>
    <row r="507" spans="1:89" x14ac:dyDescent="0.25"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</row>
    <row r="508" spans="1:89" x14ac:dyDescent="0.25"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</row>
    <row r="509" spans="1:89" x14ac:dyDescent="0.25"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</row>
    <row r="510" spans="1:89" x14ac:dyDescent="0.25"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</row>
    <row r="511" spans="1:89" x14ac:dyDescent="0.25"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</row>
    <row r="512" spans="1:89" x14ac:dyDescent="0.25"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</row>
    <row r="513" spans="4:28" x14ac:dyDescent="0.25"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</row>
    <row r="514" spans="4:28" x14ac:dyDescent="0.25"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</row>
    <row r="515" spans="4:28" x14ac:dyDescent="0.25"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</row>
    <row r="516" spans="4:28" x14ac:dyDescent="0.25"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</row>
    <row r="517" spans="4:28" x14ac:dyDescent="0.25"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</row>
    <row r="518" spans="4:28" x14ac:dyDescent="0.25"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</row>
    <row r="519" spans="4:28" x14ac:dyDescent="0.25"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</row>
    <row r="520" spans="4:28" x14ac:dyDescent="0.25"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</row>
    <row r="521" spans="4:28" x14ac:dyDescent="0.25"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</row>
    <row r="522" spans="4:28" x14ac:dyDescent="0.25"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</row>
    <row r="523" spans="4:28" x14ac:dyDescent="0.25"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</row>
    <row r="524" spans="4:28" x14ac:dyDescent="0.25"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</row>
    <row r="525" spans="4:28" x14ac:dyDescent="0.25"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</row>
    <row r="526" spans="4:28" x14ac:dyDescent="0.25"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</row>
    <row r="527" spans="4:28" x14ac:dyDescent="0.25"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</row>
    <row r="528" spans="4:28" x14ac:dyDescent="0.25"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</row>
    <row r="529" spans="4:28" x14ac:dyDescent="0.25"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</row>
    <row r="530" spans="4:28" x14ac:dyDescent="0.25"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</row>
    <row r="531" spans="4:28" x14ac:dyDescent="0.25"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</row>
    <row r="532" spans="4:28" x14ac:dyDescent="0.25"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</row>
    <row r="533" spans="4:28" x14ac:dyDescent="0.25"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</row>
    <row r="534" spans="4:28" x14ac:dyDescent="0.25"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</row>
    <row r="535" spans="4:28" x14ac:dyDescent="0.25"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</row>
    <row r="536" spans="4:28" x14ac:dyDescent="0.25"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</row>
    <row r="537" spans="4:28" x14ac:dyDescent="0.25"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</row>
    <row r="538" spans="4:28" x14ac:dyDescent="0.25"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</row>
    <row r="539" spans="4:28" x14ac:dyDescent="0.25"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</row>
    <row r="540" spans="4:28" x14ac:dyDescent="0.25"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</row>
    <row r="541" spans="4:28" x14ac:dyDescent="0.25"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</row>
    <row r="542" spans="4:28" x14ac:dyDescent="0.25"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</row>
    <row r="543" spans="4:28" x14ac:dyDescent="0.25"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</row>
    <row r="544" spans="4:28" x14ac:dyDescent="0.25"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</row>
    <row r="545" spans="4:28" x14ac:dyDescent="0.25"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</row>
    <row r="546" spans="4:28" x14ac:dyDescent="0.25"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</row>
    <row r="547" spans="4:28" x14ac:dyDescent="0.25"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</row>
    <row r="548" spans="4:28" x14ac:dyDescent="0.25"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</row>
    <row r="549" spans="4:28" x14ac:dyDescent="0.25"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</row>
    <row r="550" spans="4:28" x14ac:dyDescent="0.25"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</row>
    <row r="551" spans="4:28" x14ac:dyDescent="0.25"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</row>
    <row r="552" spans="4:28" x14ac:dyDescent="0.25"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</row>
    <row r="553" spans="4:28" x14ac:dyDescent="0.25"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</row>
    <row r="554" spans="4:28" x14ac:dyDescent="0.25"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</row>
    <row r="555" spans="4:28" x14ac:dyDescent="0.25"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</row>
    <row r="556" spans="4:28" x14ac:dyDescent="0.25"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</row>
    <row r="557" spans="4:28" x14ac:dyDescent="0.25"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</row>
    <row r="558" spans="4:28" x14ac:dyDescent="0.25"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</row>
    <row r="559" spans="4:28" x14ac:dyDescent="0.25"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</row>
    <row r="560" spans="4:28" x14ac:dyDescent="0.25"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</row>
    <row r="561" spans="4:28" x14ac:dyDescent="0.25"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</row>
    <row r="562" spans="4:28" x14ac:dyDescent="0.25"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</row>
    <row r="563" spans="4:28" x14ac:dyDescent="0.25"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</row>
    <row r="564" spans="4:28" x14ac:dyDescent="0.25"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</row>
    <row r="565" spans="4:28" x14ac:dyDescent="0.25"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</row>
    <row r="566" spans="4:28" x14ac:dyDescent="0.25"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</row>
    <row r="567" spans="4:28" x14ac:dyDescent="0.25"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</row>
    <row r="568" spans="4:28" x14ac:dyDescent="0.25"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</row>
    <row r="569" spans="4:28" x14ac:dyDescent="0.25"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</row>
    <row r="570" spans="4:28" x14ac:dyDescent="0.25"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</row>
    <row r="571" spans="4:28" x14ac:dyDescent="0.25"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</row>
    <row r="572" spans="4:28" x14ac:dyDescent="0.25"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</row>
    <row r="573" spans="4:28" x14ac:dyDescent="0.25"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</row>
    <row r="574" spans="4:28" x14ac:dyDescent="0.25"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</row>
    <row r="575" spans="4:28" x14ac:dyDescent="0.25"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</row>
    <row r="576" spans="4:28" x14ac:dyDescent="0.25"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</row>
    <row r="577" spans="4:28" x14ac:dyDescent="0.25"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</row>
    <row r="578" spans="4:28" x14ac:dyDescent="0.25"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</row>
    <row r="579" spans="4:28" x14ac:dyDescent="0.25"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</row>
    <row r="580" spans="4:28" x14ac:dyDescent="0.25"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</row>
    <row r="581" spans="4:28" x14ac:dyDescent="0.25"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</row>
    <row r="582" spans="4:28" x14ac:dyDescent="0.25"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</row>
    <row r="583" spans="4:28" x14ac:dyDescent="0.25"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</row>
    <row r="584" spans="4:28" x14ac:dyDescent="0.25"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</row>
    <row r="585" spans="4:28" x14ac:dyDescent="0.25"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</row>
    <row r="586" spans="4:28" x14ac:dyDescent="0.25"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</row>
    <row r="587" spans="4:28" x14ac:dyDescent="0.25"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</row>
    <row r="588" spans="4:28" x14ac:dyDescent="0.25"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</row>
    <row r="589" spans="4:28" x14ac:dyDescent="0.25"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</row>
    <row r="590" spans="4:28" x14ac:dyDescent="0.25"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</row>
    <row r="591" spans="4:28" x14ac:dyDescent="0.25"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</row>
    <row r="592" spans="4:28" x14ac:dyDescent="0.25"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</row>
    <row r="593" spans="4:28" x14ac:dyDescent="0.25"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</row>
    <row r="594" spans="4:28" x14ac:dyDescent="0.25"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</row>
    <row r="595" spans="4:28" x14ac:dyDescent="0.25"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</row>
    <row r="596" spans="4:28" x14ac:dyDescent="0.25"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</row>
    <row r="597" spans="4:28" x14ac:dyDescent="0.25"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</row>
    <row r="598" spans="4:28" x14ac:dyDescent="0.25"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</row>
    <row r="599" spans="4:28" x14ac:dyDescent="0.25"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</row>
    <row r="600" spans="4:28" x14ac:dyDescent="0.25"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</row>
    <row r="601" spans="4:28" x14ac:dyDescent="0.25"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</row>
    <row r="602" spans="4:28" x14ac:dyDescent="0.25"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</row>
    <row r="603" spans="4:28" x14ac:dyDescent="0.25"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</row>
    <row r="604" spans="4:28" x14ac:dyDescent="0.25"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</row>
    <row r="605" spans="4:28" x14ac:dyDescent="0.25"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</row>
    <row r="606" spans="4:28" x14ac:dyDescent="0.25"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</row>
    <row r="607" spans="4:28" x14ac:dyDescent="0.25"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</row>
    <row r="608" spans="4:28" x14ac:dyDescent="0.25"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</row>
    <row r="609" spans="4:28" x14ac:dyDescent="0.25"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</row>
    <row r="610" spans="4:28" x14ac:dyDescent="0.25"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</row>
    <row r="611" spans="4:28" x14ac:dyDescent="0.25"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</row>
    <row r="612" spans="4:28" x14ac:dyDescent="0.25"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</row>
    <row r="613" spans="4:28" x14ac:dyDescent="0.25"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</row>
    <row r="614" spans="4:28" x14ac:dyDescent="0.25"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</row>
    <row r="615" spans="4:28" x14ac:dyDescent="0.25"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</row>
    <row r="616" spans="4:28" x14ac:dyDescent="0.25"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</row>
    <row r="617" spans="4:28" x14ac:dyDescent="0.25"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</row>
    <row r="618" spans="4:28" x14ac:dyDescent="0.25"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</row>
    <row r="619" spans="4:28" x14ac:dyDescent="0.25"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</row>
    <row r="620" spans="4:28" x14ac:dyDescent="0.25"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</row>
    <row r="621" spans="4:28" x14ac:dyDescent="0.25"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</row>
    <row r="622" spans="4:28" x14ac:dyDescent="0.25"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</row>
    <row r="623" spans="4:28" x14ac:dyDescent="0.25"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</row>
    <row r="624" spans="4:28" x14ac:dyDescent="0.25"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</row>
    <row r="625" spans="4:28" x14ac:dyDescent="0.25"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</row>
    <row r="626" spans="4:28" x14ac:dyDescent="0.25"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</row>
    <row r="627" spans="4:28" x14ac:dyDescent="0.25"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</row>
    <row r="628" spans="4:28" x14ac:dyDescent="0.25"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</row>
    <row r="629" spans="4:28" x14ac:dyDescent="0.25"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</row>
    <row r="630" spans="4:28" x14ac:dyDescent="0.25"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</row>
    <row r="631" spans="4:28" x14ac:dyDescent="0.25"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</row>
    <row r="632" spans="4:28" x14ac:dyDescent="0.25"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</row>
    <row r="633" spans="4:28" x14ac:dyDescent="0.25"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</row>
    <row r="634" spans="4:28" x14ac:dyDescent="0.25"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</row>
    <row r="635" spans="4:28" x14ac:dyDescent="0.25"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</row>
    <row r="636" spans="4:28" x14ac:dyDescent="0.25"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</row>
    <row r="637" spans="4:28" x14ac:dyDescent="0.25"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</row>
    <row r="638" spans="4:28" x14ac:dyDescent="0.25"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</row>
    <row r="639" spans="4:28" x14ac:dyDescent="0.25"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</row>
    <row r="640" spans="4:28" x14ac:dyDescent="0.25"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</row>
    <row r="641" spans="4:28" x14ac:dyDescent="0.25"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</row>
    <row r="642" spans="4:28" x14ac:dyDescent="0.25"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</row>
    <row r="643" spans="4:28" x14ac:dyDescent="0.25"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</row>
    <row r="644" spans="4:28" x14ac:dyDescent="0.25"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</row>
    <row r="645" spans="4:28" x14ac:dyDescent="0.25"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</row>
    <row r="646" spans="4:28" x14ac:dyDescent="0.25"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</row>
    <row r="647" spans="4:28" x14ac:dyDescent="0.25"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</row>
    <row r="648" spans="4:28" x14ac:dyDescent="0.25"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</row>
    <row r="649" spans="4:28" x14ac:dyDescent="0.25"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</row>
    <row r="650" spans="4:28" x14ac:dyDescent="0.25"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</row>
    <row r="651" spans="4:28" x14ac:dyDescent="0.25"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</row>
    <row r="652" spans="4:28" x14ac:dyDescent="0.25"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</row>
    <row r="653" spans="4:28" x14ac:dyDescent="0.25"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</row>
    <row r="654" spans="4:28" x14ac:dyDescent="0.25"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</row>
    <row r="655" spans="4:28" x14ac:dyDescent="0.25"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</row>
    <row r="656" spans="4:28" x14ac:dyDescent="0.25"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</row>
    <row r="657" spans="4:28" x14ac:dyDescent="0.25"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</row>
    <row r="658" spans="4:28" x14ac:dyDescent="0.25"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</row>
    <row r="659" spans="4:28" x14ac:dyDescent="0.25"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</row>
    <row r="660" spans="4:28" x14ac:dyDescent="0.25"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</row>
    <row r="661" spans="4:28" x14ac:dyDescent="0.25"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</row>
    <row r="662" spans="4:28" x14ac:dyDescent="0.25"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</row>
    <row r="663" spans="4:28" x14ac:dyDescent="0.25"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</row>
    <row r="664" spans="4:28" x14ac:dyDescent="0.25"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</row>
    <row r="665" spans="4:28" x14ac:dyDescent="0.25"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</row>
    <row r="666" spans="4:28" x14ac:dyDescent="0.25"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</row>
    <row r="667" spans="4:28" x14ac:dyDescent="0.25"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</row>
    <row r="668" spans="4:28" x14ac:dyDescent="0.25"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</row>
    <row r="669" spans="4:28" x14ac:dyDescent="0.25"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</row>
    <row r="670" spans="4:28" x14ac:dyDescent="0.25"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</row>
    <row r="671" spans="4:28" x14ac:dyDescent="0.25"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</row>
    <row r="672" spans="4:28" x14ac:dyDescent="0.25"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</row>
    <row r="673" spans="4:28" x14ac:dyDescent="0.25"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</row>
    <row r="674" spans="4:28" x14ac:dyDescent="0.25"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</row>
    <row r="675" spans="4:28" x14ac:dyDescent="0.25"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</row>
    <row r="676" spans="4:28" x14ac:dyDescent="0.25"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</row>
    <row r="677" spans="4:28" x14ac:dyDescent="0.25"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</row>
    <row r="678" spans="4:28" x14ac:dyDescent="0.25"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</row>
    <row r="679" spans="4:28" x14ac:dyDescent="0.25"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</row>
    <row r="680" spans="4:28" x14ac:dyDescent="0.25"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</row>
    <row r="681" spans="4:28" x14ac:dyDescent="0.25"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</row>
    <row r="682" spans="4:28" x14ac:dyDescent="0.25"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</row>
    <row r="683" spans="4:28" x14ac:dyDescent="0.25"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</row>
    <row r="684" spans="4:28" x14ac:dyDescent="0.25"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</row>
    <row r="685" spans="4:28" x14ac:dyDescent="0.25"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</row>
    <row r="686" spans="4:28" x14ac:dyDescent="0.25"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</row>
  </sheetData>
  <sheetProtection autoFilter="0"/>
  <mergeCells count="5">
    <mergeCell ref="T3:AC3"/>
    <mergeCell ref="AI3:AL3"/>
    <mergeCell ref="AM3:AP3"/>
    <mergeCell ref="AQ3:AT3"/>
    <mergeCell ref="B3:S3"/>
  </mergeCells>
  <phoneticPr fontId="14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6307-2EF0-4C65-85BF-2798828AA310}">
  <sheetPr>
    <tabColor rgb="FF92D050"/>
  </sheetPr>
  <dimension ref="A1:CA686"/>
  <sheetViews>
    <sheetView zoomScale="70" zoomScaleNormal="70" workbookViewId="0">
      <selection activeCell="E23" sqref="E23"/>
    </sheetView>
  </sheetViews>
  <sheetFormatPr defaultRowHeight="15" x14ac:dyDescent="0.25"/>
  <cols>
    <col min="1" max="1" width="6" style="54" bestFit="1" customWidth="1"/>
    <col min="2" max="2" width="22" style="55" customWidth="1"/>
    <col min="3" max="3" width="21.140625" style="55" customWidth="1"/>
    <col min="4" max="4" width="19.28515625" style="55" customWidth="1"/>
    <col min="5" max="6" width="17.5703125" style="55" customWidth="1"/>
    <col min="7" max="10" width="20.7109375" style="55" customWidth="1"/>
    <col min="11" max="11" width="19.28515625" style="55" customWidth="1"/>
    <col min="12" max="17" width="20.7109375" style="55" customWidth="1"/>
    <col min="18" max="18" width="22" style="55" customWidth="1"/>
    <col min="19" max="19" width="18.7109375" style="55" customWidth="1"/>
    <col min="20" max="20" width="25.42578125" style="55" hidden="1" customWidth="1"/>
    <col min="21" max="21" width="7.5703125" style="56" hidden="1" customWidth="1"/>
    <col min="22" max="22" width="8.28515625" style="56" hidden="1" customWidth="1"/>
    <col min="23" max="23" width="11.7109375" style="56" hidden="1" customWidth="1"/>
    <col min="24" max="24" width="12.140625" style="56" hidden="1" customWidth="1"/>
    <col min="25" max="36" width="12.7109375" style="55" customWidth="1"/>
    <col min="37" max="37" width="9.140625" style="55"/>
    <col min="38" max="38" width="11.7109375" style="55" customWidth="1"/>
    <col min="39" max="51" width="9.140625" style="55"/>
    <col min="52" max="16384" width="9.140625" style="54"/>
  </cols>
  <sheetData>
    <row r="1" spans="1:79" ht="24.95" customHeight="1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 t="s">
        <v>591</v>
      </c>
      <c r="S1" s="71" t="s">
        <v>592</v>
      </c>
      <c r="T1" s="71"/>
      <c r="U1" s="72"/>
      <c r="V1" s="72"/>
      <c r="W1" s="72"/>
      <c r="X1" s="72"/>
      <c r="Y1" s="71" t="s">
        <v>572</v>
      </c>
      <c r="Z1" s="71" t="s">
        <v>572</v>
      </c>
      <c r="AA1" s="71" t="s">
        <v>572</v>
      </c>
      <c r="AB1" s="71" t="s">
        <v>572</v>
      </c>
      <c r="AC1" s="71" t="s">
        <v>572</v>
      </c>
      <c r="AD1" s="71" t="s">
        <v>572</v>
      </c>
      <c r="AE1" s="71" t="s">
        <v>572</v>
      </c>
      <c r="AF1" s="71" t="s">
        <v>572</v>
      </c>
      <c r="AG1" s="71" t="s">
        <v>572</v>
      </c>
      <c r="AH1" s="71" t="s">
        <v>572</v>
      </c>
      <c r="AI1" s="71" t="s">
        <v>572</v>
      </c>
      <c r="AJ1" s="71" t="s">
        <v>572</v>
      </c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</row>
    <row r="2" spans="1:79" s="52" customFormat="1" ht="24.9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3">
        <f>SUBTOTAL(2,S5:S1004)</f>
        <v>38</v>
      </c>
      <c r="S2" s="73">
        <f>SUBTOTAL(9,S5:S1004)</f>
        <v>1</v>
      </c>
      <c r="T2" s="73"/>
      <c r="U2" s="73"/>
      <c r="V2" s="73"/>
      <c r="W2" s="73"/>
      <c r="X2" s="73"/>
      <c r="Y2" s="73">
        <f>SUM(Y5:Y31)</f>
        <v>0</v>
      </c>
      <c r="Z2" s="73">
        <f t="shared" ref="Z2:AB2" si="0">SUM(Z5:Z31)</f>
        <v>0</v>
      </c>
      <c r="AA2" s="73">
        <f t="shared" si="0"/>
        <v>0</v>
      </c>
      <c r="AB2" s="73">
        <f t="shared" si="0"/>
        <v>0</v>
      </c>
      <c r="AC2" s="73">
        <f>SUM(AC5:AC31)</f>
        <v>0</v>
      </c>
      <c r="AD2" s="73">
        <f t="shared" ref="AD2:AF2" si="1">SUM(AD5:AD31)</f>
        <v>0</v>
      </c>
      <c r="AE2" s="73">
        <f t="shared" si="1"/>
        <v>0</v>
      </c>
      <c r="AF2" s="73">
        <f t="shared" si="1"/>
        <v>0</v>
      </c>
      <c r="AG2" s="73">
        <f>SUM(AG5:AG31)</f>
        <v>0</v>
      </c>
      <c r="AH2" s="73">
        <f t="shared" ref="AH2:AJ2" si="2">SUM(AH5:AH31)</f>
        <v>0</v>
      </c>
      <c r="AI2" s="73">
        <f t="shared" si="2"/>
        <v>0</v>
      </c>
      <c r="AJ2" s="73">
        <f t="shared" si="2"/>
        <v>0</v>
      </c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</row>
    <row r="3" spans="1:79" ht="30" customHeight="1" x14ac:dyDescent="0.25">
      <c r="B3" s="111" t="s">
        <v>571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14" t="s">
        <v>570</v>
      </c>
      <c r="P3" s="115"/>
      <c r="Q3" s="115"/>
      <c r="R3" s="115"/>
      <c r="S3" s="115"/>
      <c r="Y3" s="111" t="s">
        <v>568</v>
      </c>
      <c r="Z3" s="112"/>
      <c r="AA3" s="112"/>
      <c r="AB3" s="113"/>
      <c r="AC3" s="111" t="s">
        <v>567</v>
      </c>
      <c r="AD3" s="112"/>
      <c r="AE3" s="112"/>
      <c r="AF3" s="113"/>
      <c r="AG3" s="111" t="s">
        <v>573</v>
      </c>
      <c r="AH3" s="112"/>
      <c r="AI3" s="112"/>
      <c r="AJ3" s="113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</row>
    <row r="4" spans="1:79" ht="30" customHeight="1" x14ac:dyDescent="0.25">
      <c r="A4" s="13" t="s">
        <v>507</v>
      </c>
      <c r="B4" s="50" t="s">
        <v>565</v>
      </c>
      <c r="C4" s="50" t="s">
        <v>580</v>
      </c>
      <c r="D4" s="50" t="s">
        <v>546</v>
      </c>
      <c r="E4" s="50" t="s">
        <v>574</v>
      </c>
      <c r="F4" s="50" t="s">
        <v>560</v>
      </c>
      <c r="G4" s="50" t="s">
        <v>0</v>
      </c>
      <c r="H4" s="50" t="s">
        <v>551</v>
      </c>
      <c r="I4" s="50" t="s">
        <v>562</v>
      </c>
      <c r="J4" s="50" t="s">
        <v>581</v>
      </c>
      <c r="K4" s="50" t="s">
        <v>584</v>
      </c>
      <c r="L4" s="50" t="s">
        <v>577</v>
      </c>
      <c r="M4" s="50" t="s">
        <v>576</v>
      </c>
      <c r="N4" s="50" t="s">
        <v>578</v>
      </c>
      <c r="O4" s="50" t="s">
        <v>565</v>
      </c>
      <c r="P4" s="50" t="s">
        <v>564</v>
      </c>
      <c r="Q4" s="50" t="s">
        <v>546</v>
      </c>
      <c r="R4" s="50" t="s">
        <v>576</v>
      </c>
      <c r="S4" s="50" t="s">
        <v>585</v>
      </c>
      <c r="T4" s="51"/>
      <c r="U4" s="51"/>
      <c r="V4" s="51"/>
      <c r="W4" s="51"/>
      <c r="X4" s="51"/>
      <c r="Y4" s="50" t="s">
        <v>558</v>
      </c>
      <c r="Z4" s="50" t="s">
        <v>554</v>
      </c>
      <c r="AA4" s="50" t="s">
        <v>559</v>
      </c>
      <c r="AB4" s="50" t="s">
        <v>569</v>
      </c>
      <c r="AC4" s="50" t="s">
        <v>558</v>
      </c>
      <c r="AD4" s="50" t="s">
        <v>554</v>
      </c>
      <c r="AE4" s="50" t="s">
        <v>559</v>
      </c>
      <c r="AF4" s="50" t="s">
        <v>569</v>
      </c>
      <c r="AG4" s="50" t="s">
        <v>558</v>
      </c>
      <c r="AH4" s="50" t="s">
        <v>554</v>
      </c>
      <c r="AI4" s="50" t="s">
        <v>559</v>
      </c>
      <c r="AJ4" s="50" t="s">
        <v>569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3"/>
      <c r="BP4" s="53"/>
      <c r="BQ4" s="53"/>
      <c r="BR4" s="53"/>
      <c r="BS4" s="53"/>
      <c r="BT4" s="52"/>
      <c r="BU4" s="52"/>
      <c r="BV4" s="52"/>
      <c r="BW4" s="52"/>
      <c r="BX4" s="52"/>
      <c r="BY4" s="52"/>
      <c r="BZ4" s="52"/>
      <c r="CA4" s="52"/>
    </row>
    <row r="5" spans="1:79" s="66" customFormat="1" ht="24.95" customHeight="1" x14ac:dyDescent="0.25">
      <c r="A5" s="62" t="s">
        <v>13</v>
      </c>
      <c r="B5" s="63">
        <v>43588</v>
      </c>
      <c r="C5" s="64">
        <v>0.625</v>
      </c>
      <c r="D5" s="65" t="str">
        <f t="shared" ref="D5:D42" si="3">CHOOSE(WEEKDAY(B5), "domenica", "lunedì", "martedì", "mercoledì", "giovedì", "venerdì","sabato")</f>
        <v>venerdì</v>
      </c>
      <c r="E5" s="65"/>
      <c r="F5" s="65">
        <v>0.33300000000000002</v>
      </c>
      <c r="G5" s="65" t="s">
        <v>532</v>
      </c>
      <c r="H5" s="65" t="s">
        <v>579</v>
      </c>
      <c r="I5" s="65" t="s">
        <v>529</v>
      </c>
      <c r="J5" s="74">
        <v>0.29166666666666669</v>
      </c>
      <c r="K5" s="65">
        <v>4</v>
      </c>
      <c r="L5" s="65" t="s">
        <v>586</v>
      </c>
      <c r="M5" s="65">
        <v>-2</v>
      </c>
      <c r="N5" s="65" t="s">
        <v>587</v>
      </c>
      <c r="O5" s="63">
        <v>43590</v>
      </c>
      <c r="P5" s="64">
        <v>0.95833333333333337</v>
      </c>
      <c r="Q5" s="64" t="str">
        <f t="shared" ref="Q5:Q42" si="4">CHOOSE(WEEKDAY(O5), "domenica", "lunedì", "martedì", "mercoledì", "giovedì", "venerdì","sabato")</f>
        <v>domenica</v>
      </c>
      <c r="R5" s="65">
        <v>-3</v>
      </c>
      <c r="S5" s="65">
        <v>2</v>
      </c>
      <c r="T5" s="65" t="e">
        <f>IF(#REF!&lt;0,#REF!,0)</f>
        <v>#REF!</v>
      </c>
      <c r="U5" s="65" t="e">
        <f>IF(#REF!="","",#REF!/MAX(#REF!)-1)</f>
        <v>#REF!</v>
      </c>
      <c r="V5" s="65" t="e">
        <f>IF(#REF!&lt;0,#REF!,0)</f>
        <v>#REF!</v>
      </c>
      <c r="W5" s="65" t="e">
        <f>IF(#REF!&gt;0,#REF!,0)</f>
        <v>#REF!</v>
      </c>
      <c r="X5" s="65" t="e">
        <f>IF(#REF!&lt;0,#REF!,0)</f>
        <v>#REF!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7"/>
      <c r="BP5" s="67"/>
      <c r="BQ5" s="67"/>
      <c r="BR5" s="67"/>
      <c r="BS5" s="67"/>
      <c r="BT5" s="68"/>
      <c r="BU5" s="68"/>
      <c r="BV5" s="68"/>
      <c r="BW5" s="68"/>
      <c r="BX5" s="68"/>
      <c r="BY5" s="68"/>
      <c r="BZ5" s="68"/>
      <c r="CA5" s="68"/>
    </row>
    <row r="6" spans="1:79" s="66" customFormat="1" ht="24.95" customHeight="1" x14ac:dyDescent="0.25">
      <c r="A6" s="62" t="s">
        <v>14</v>
      </c>
      <c r="B6" s="63">
        <v>43613</v>
      </c>
      <c r="C6" s="64">
        <v>0.29166666666666669</v>
      </c>
      <c r="D6" s="65" t="str">
        <f t="shared" si="3"/>
        <v>martedì</v>
      </c>
      <c r="E6" s="65"/>
      <c r="F6" s="65">
        <v>0.33300000000000002</v>
      </c>
      <c r="G6" s="65" t="s">
        <v>532</v>
      </c>
      <c r="H6" s="65" t="s">
        <v>579</v>
      </c>
      <c r="I6" s="65" t="s">
        <v>523</v>
      </c>
      <c r="J6" s="74">
        <v>0.95833333333333337</v>
      </c>
      <c r="K6" s="65">
        <v>1</v>
      </c>
      <c r="L6" s="65" t="s">
        <v>588</v>
      </c>
      <c r="M6" s="65">
        <v>-3</v>
      </c>
      <c r="N6" s="65" t="s">
        <v>589</v>
      </c>
      <c r="O6" s="63">
        <v>43614</v>
      </c>
      <c r="P6" s="64">
        <v>0.29166666666666669</v>
      </c>
      <c r="Q6" s="64" t="str">
        <f t="shared" si="4"/>
        <v>mercoledì</v>
      </c>
      <c r="R6" s="65">
        <v>-2</v>
      </c>
      <c r="S6" s="65">
        <v>-0.5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7"/>
      <c r="BP6" s="67"/>
      <c r="BQ6" s="67"/>
      <c r="BR6" s="67"/>
      <c r="BS6" s="67"/>
      <c r="BT6" s="68"/>
      <c r="BU6" s="68"/>
      <c r="BV6" s="68"/>
      <c r="BW6" s="68"/>
      <c r="BX6" s="68"/>
      <c r="BY6" s="68"/>
      <c r="BZ6" s="68"/>
      <c r="CA6" s="68"/>
    </row>
    <row r="7" spans="1:79" s="66" customFormat="1" ht="24.95" customHeight="1" x14ac:dyDescent="0.25">
      <c r="A7" s="62" t="s">
        <v>15</v>
      </c>
      <c r="B7" s="63">
        <v>43615</v>
      </c>
      <c r="C7" s="64">
        <v>0.29166666666666669</v>
      </c>
      <c r="D7" s="65" t="str">
        <f t="shared" si="3"/>
        <v>giovedì</v>
      </c>
      <c r="E7" s="65"/>
      <c r="F7" s="65">
        <v>0.33300000000000002</v>
      </c>
      <c r="G7" s="65" t="s">
        <v>532</v>
      </c>
      <c r="H7" s="65" t="s">
        <v>579</v>
      </c>
      <c r="I7" s="65" t="s">
        <v>523</v>
      </c>
      <c r="J7" s="74">
        <v>0.95833333333333337</v>
      </c>
      <c r="K7" s="65">
        <v>1</v>
      </c>
      <c r="L7" s="65" t="s">
        <v>588</v>
      </c>
      <c r="M7" s="65">
        <v>-3</v>
      </c>
      <c r="N7" s="65" t="s">
        <v>589</v>
      </c>
      <c r="O7" s="63">
        <v>43615</v>
      </c>
      <c r="P7" s="64">
        <v>0.625</v>
      </c>
      <c r="Q7" s="64" t="str">
        <f t="shared" si="4"/>
        <v>giovedì</v>
      </c>
      <c r="R7" s="65">
        <v>-2</v>
      </c>
      <c r="S7" s="65">
        <v>-1</v>
      </c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7"/>
      <c r="BP7" s="67"/>
      <c r="BQ7" s="67"/>
      <c r="BR7" s="67"/>
      <c r="BS7" s="67"/>
      <c r="BT7" s="68"/>
      <c r="BU7" s="68"/>
      <c r="BV7" s="68"/>
      <c r="BW7" s="68"/>
      <c r="BX7" s="68"/>
      <c r="BY7" s="68"/>
      <c r="BZ7" s="68"/>
      <c r="CA7" s="68"/>
    </row>
    <row r="8" spans="1:79" s="66" customFormat="1" ht="24.95" customHeight="1" x14ac:dyDescent="0.25">
      <c r="A8" s="62" t="s">
        <v>16</v>
      </c>
      <c r="B8" s="63">
        <v>43628</v>
      </c>
      <c r="C8" s="64">
        <v>0.29166666666666669</v>
      </c>
      <c r="D8" s="65" t="str">
        <f t="shared" si="3"/>
        <v>mercoledì</v>
      </c>
      <c r="E8" s="65"/>
      <c r="F8" s="65">
        <v>0.33300000000000002</v>
      </c>
      <c r="G8" s="65" t="s">
        <v>532</v>
      </c>
      <c r="H8" s="65" t="s">
        <v>579</v>
      </c>
      <c r="I8" s="65" t="s">
        <v>529</v>
      </c>
      <c r="J8" s="74">
        <v>0.95833333333333337</v>
      </c>
      <c r="K8" s="65">
        <v>1</v>
      </c>
      <c r="L8" s="65" t="s">
        <v>588</v>
      </c>
      <c r="M8" s="65">
        <v>-1</v>
      </c>
      <c r="N8" s="65" t="s">
        <v>589</v>
      </c>
      <c r="O8" s="63">
        <v>43628</v>
      </c>
      <c r="P8" s="64">
        <v>0.625</v>
      </c>
      <c r="Q8" s="64" t="str">
        <f t="shared" si="4"/>
        <v>mercoledì</v>
      </c>
      <c r="R8" s="65">
        <v>-2</v>
      </c>
      <c r="S8" s="65">
        <v>2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7"/>
      <c r="BP8" s="67"/>
      <c r="BQ8" s="67"/>
      <c r="BR8" s="67"/>
      <c r="BS8" s="67"/>
      <c r="BT8" s="68"/>
      <c r="BU8" s="68"/>
      <c r="BV8" s="68"/>
      <c r="BW8" s="68"/>
      <c r="BX8" s="68"/>
      <c r="BY8" s="68"/>
      <c r="BZ8" s="68"/>
      <c r="CA8" s="68"/>
    </row>
    <row r="9" spans="1:79" s="66" customFormat="1" ht="24.95" customHeight="1" x14ac:dyDescent="0.25">
      <c r="A9" s="62" t="s">
        <v>17</v>
      </c>
      <c r="B9" s="63">
        <v>43637</v>
      </c>
      <c r="C9" s="64">
        <v>0.625</v>
      </c>
      <c r="D9" s="65" t="str">
        <f t="shared" si="3"/>
        <v>venerdì</v>
      </c>
      <c r="E9" s="65"/>
      <c r="F9" s="65">
        <v>0.33300000000000002</v>
      </c>
      <c r="G9" s="65" t="s">
        <v>532</v>
      </c>
      <c r="H9" s="65" t="s">
        <v>579</v>
      </c>
      <c r="I9" s="65" t="s">
        <v>529</v>
      </c>
      <c r="J9" s="74">
        <v>0.29166666666666669</v>
      </c>
      <c r="K9" s="65">
        <v>1</v>
      </c>
      <c r="L9" s="65" t="s">
        <v>586</v>
      </c>
      <c r="M9" s="65">
        <v>-2</v>
      </c>
      <c r="N9" s="65" t="s">
        <v>589</v>
      </c>
      <c r="O9" s="63">
        <v>43639</v>
      </c>
      <c r="P9" s="64">
        <v>0.95833333333333337</v>
      </c>
      <c r="Q9" s="64" t="str">
        <f t="shared" si="4"/>
        <v>domenica</v>
      </c>
      <c r="R9" s="65">
        <v>-2</v>
      </c>
      <c r="S9" s="65">
        <v>-1</v>
      </c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7"/>
      <c r="BP9" s="67"/>
      <c r="BQ9" s="67"/>
      <c r="BR9" s="67"/>
      <c r="BS9" s="67"/>
      <c r="BT9" s="68"/>
      <c r="BU9" s="68"/>
      <c r="BV9" s="68"/>
      <c r="BW9" s="68"/>
      <c r="BX9" s="68"/>
      <c r="BY9" s="68"/>
      <c r="BZ9" s="68"/>
      <c r="CA9" s="68"/>
    </row>
    <row r="10" spans="1:79" s="66" customFormat="1" ht="24.95" customHeight="1" x14ac:dyDescent="0.25">
      <c r="A10" s="62" t="s">
        <v>18</v>
      </c>
      <c r="B10" s="63">
        <v>43646</v>
      </c>
      <c r="C10" s="64">
        <v>0.95833333333333337</v>
      </c>
      <c r="D10" s="65" t="str">
        <f t="shared" si="3"/>
        <v>domenica</v>
      </c>
      <c r="E10" s="65"/>
      <c r="F10" s="65">
        <v>0.33300000000000002</v>
      </c>
      <c r="G10" s="65" t="s">
        <v>532</v>
      </c>
      <c r="H10" s="65" t="s">
        <v>579</v>
      </c>
      <c r="I10" s="65" t="s">
        <v>523</v>
      </c>
      <c r="J10" s="74">
        <v>0.625</v>
      </c>
      <c r="K10" s="65">
        <v>1</v>
      </c>
      <c r="L10" s="65" t="s">
        <v>588</v>
      </c>
      <c r="M10" s="65">
        <v>1</v>
      </c>
      <c r="N10" s="65" t="s">
        <v>589</v>
      </c>
      <c r="O10" s="63">
        <v>43646</v>
      </c>
      <c r="P10" s="64">
        <v>0.95833333333333337</v>
      </c>
      <c r="Q10" s="64" t="str">
        <f t="shared" si="4"/>
        <v>domenica</v>
      </c>
      <c r="R10" s="65">
        <v>1</v>
      </c>
      <c r="S10" s="65">
        <v>-1</v>
      </c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7"/>
      <c r="BP10" s="67"/>
      <c r="BQ10" s="67"/>
      <c r="BR10" s="67"/>
      <c r="BS10" s="67"/>
      <c r="BT10" s="68"/>
      <c r="BU10" s="68"/>
      <c r="BV10" s="68"/>
      <c r="BW10" s="68"/>
      <c r="BX10" s="68"/>
      <c r="BY10" s="68"/>
      <c r="BZ10" s="68"/>
      <c r="CA10" s="68"/>
    </row>
    <row r="11" spans="1:79" s="66" customFormat="1" ht="24.95" customHeight="1" x14ac:dyDescent="0.25">
      <c r="A11" s="62" t="s">
        <v>19</v>
      </c>
      <c r="B11" s="63">
        <v>43677</v>
      </c>
      <c r="C11" s="64">
        <v>0.625</v>
      </c>
      <c r="D11" s="65" t="str">
        <f t="shared" si="3"/>
        <v>mercoledì</v>
      </c>
      <c r="E11" s="65"/>
      <c r="F11" s="65">
        <v>0.33300000000000002</v>
      </c>
      <c r="G11" s="65" t="s">
        <v>532</v>
      </c>
      <c r="H11" s="65" t="s">
        <v>579</v>
      </c>
      <c r="I11" s="65" t="s">
        <v>523</v>
      </c>
      <c r="J11" s="74">
        <v>0.95833333333333337</v>
      </c>
      <c r="K11" s="65">
        <v>2</v>
      </c>
      <c r="L11" s="65" t="s">
        <v>588</v>
      </c>
      <c r="M11" s="65">
        <v>-3</v>
      </c>
      <c r="N11" s="65" t="s">
        <v>589</v>
      </c>
      <c r="O11" s="63">
        <v>43677</v>
      </c>
      <c r="P11" s="74">
        <v>0.625</v>
      </c>
      <c r="Q11" s="65" t="str">
        <f t="shared" si="4"/>
        <v>mercoledì</v>
      </c>
      <c r="R11" s="65">
        <v>-2</v>
      </c>
      <c r="S11" s="65">
        <v>-1</v>
      </c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7"/>
      <c r="BP11" s="67"/>
      <c r="BQ11" s="67"/>
      <c r="BR11" s="67"/>
      <c r="BS11" s="67"/>
      <c r="BT11" s="68"/>
      <c r="BU11" s="68"/>
      <c r="BV11" s="68"/>
      <c r="BW11" s="68"/>
      <c r="BX11" s="68"/>
      <c r="BY11" s="68"/>
      <c r="BZ11" s="68"/>
      <c r="CA11" s="68"/>
    </row>
    <row r="12" spans="1:79" s="66" customFormat="1" ht="24.95" customHeight="1" x14ac:dyDescent="0.25">
      <c r="A12" s="62" t="s">
        <v>20</v>
      </c>
      <c r="B12" s="63">
        <v>43693</v>
      </c>
      <c r="C12" s="64">
        <v>0.29166666666666669</v>
      </c>
      <c r="D12" s="65" t="str">
        <f t="shared" si="3"/>
        <v>venerdì</v>
      </c>
      <c r="E12" s="65"/>
      <c r="F12" s="65">
        <v>0.33300000000000002</v>
      </c>
      <c r="G12" s="65" t="s">
        <v>532</v>
      </c>
      <c r="H12" s="65" t="s">
        <v>579</v>
      </c>
      <c r="I12" s="65" t="s">
        <v>523</v>
      </c>
      <c r="J12" s="74">
        <v>0.95833333333333337</v>
      </c>
      <c r="K12" s="65">
        <v>1</v>
      </c>
      <c r="L12" s="65" t="s">
        <v>588</v>
      </c>
      <c r="M12" s="65">
        <v>-3</v>
      </c>
      <c r="N12" s="65" t="s">
        <v>587</v>
      </c>
      <c r="O12" s="63">
        <v>43696</v>
      </c>
      <c r="P12" s="74">
        <v>0.29166666666666669</v>
      </c>
      <c r="Q12" s="65" t="str">
        <f t="shared" si="4"/>
        <v>lunedì</v>
      </c>
      <c r="R12" s="65">
        <v>-2</v>
      </c>
      <c r="S12" s="65">
        <v>-1</v>
      </c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7"/>
      <c r="BP12" s="67"/>
      <c r="BQ12" s="67"/>
      <c r="BR12" s="67"/>
      <c r="BS12" s="67"/>
      <c r="BT12" s="68"/>
      <c r="BU12" s="68"/>
      <c r="BV12" s="68"/>
      <c r="BW12" s="68"/>
      <c r="BX12" s="68"/>
      <c r="BY12" s="68"/>
      <c r="BZ12" s="68"/>
      <c r="CA12" s="68"/>
    </row>
    <row r="13" spans="1:79" s="66" customFormat="1" ht="24.95" customHeight="1" x14ac:dyDescent="0.25">
      <c r="A13" s="62" t="s">
        <v>21</v>
      </c>
      <c r="B13" s="63">
        <v>43697</v>
      </c>
      <c r="C13" s="64">
        <v>0.29166666666666669</v>
      </c>
      <c r="D13" s="65" t="str">
        <f t="shared" si="3"/>
        <v>martedì</v>
      </c>
      <c r="E13" s="65"/>
      <c r="F13" s="65">
        <v>0.33300000000000002</v>
      </c>
      <c r="G13" s="65" t="s">
        <v>532</v>
      </c>
      <c r="H13" s="65" t="s">
        <v>579</v>
      </c>
      <c r="I13" s="65" t="s">
        <v>523</v>
      </c>
      <c r="J13" s="74">
        <v>0.95833333333333337</v>
      </c>
      <c r="K13" s="65">
        <v>1</v>
      </c>
      <c r="L13" s="65" t="s">
        <v>588</v>
      </c>
      <c r="M13" s="65">
        <v>-3</v>
      </c>
      <c r="N13" s="65" t="s">
        <v>589</v>
      </c>
      <c r="O13" s="63">
        <v>43698</v>
      </c>
      <c r="P13" s="74">
        <v>0.95833333333333337</v>
      </c>
      <c r="Q13" s="65" t="str">
        <f t="shared" si="4"/>
        <v>mercoledì</v>
      </c>
      <c r="R13" s="65">
        <v>-2</v>
      </c>
      <c r="S13" s="65">
        <v>-0.5</v>
      </c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7"/>
      <c r="BP13" s="67"/>
      <c r="BQ13" s="67"/>
      <c r="BR13" s="67"/>
      <c r="BS13" s="67"/>
      <c r="BT13" s="68"/>
      <c r="BU13" s="68"/>
      <c r="BV13" s="68"/>
      <c r="BW13" s="68"/>
      <c r="BX13" s="68"/>
      <c r="BY13" s="68"/>
      <c r="BZ13" s="68"/>
      <c r="CA13" s="68"/>
    </row>
    <row r="14" spans="1:79" s="66" customFormat="1" ht="24.95" customHeight="1" x14ac:dyDescent="0.25">
      <c r="A14" s="62" t="s">
        <v>22</v>
      </c>
      <c r="B14" s="63">
        <v>43704</v>
      </c>
      <c r="C14" s="64">
        <v>0.29166666666666669</v>
      </c>
      <c r="D14" s="65" t="str">
        <f t="shared" si="3"/>
        <v>martedì</v>
      </c>
      <c r="E14" s="65"/>
      <c r="F14" s="65">
        <v>0.33300000000000002</v>
      </c>
      <c r="G14" s="65" t="s">
        <v>532</v>
      </c>
      <c r="H14" s="65" t="s">
        <v>579</v>
      </c>
      <c r="I14" s="65" t="s">
        <v>529</v>
      </c>
      <c r="J14" s="74">
        <v>0.95833333333333337</v>
      </c>
      <c r="K14" s="65">
        <v>1</v>
      </c>
      <c r="L14" s="65" t="s">
        <v>588</v>
      </c>
      <c r="M14" s="65">
        <v>-2</v>
      </c>
      <c r="N14" s="65" t="s">
        <v>589</v>
      </c>
      <c r="O14" s="63">
        <v>43706</v>
      </c>
      <c r="P14" s="74">
        <v>0.29166666666666669</v>
      </c>
      <c r="Q14" s="65" t="str">
        <f t="shared" si="4"/>
        <v>giovedì</v>
      </c>
      <c r="R14" s="65">
        <v>-3</v>
      </c>
      <c r="S14" s="65">
        <v>2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7"/>
      <c r="BP14" s="67"/>
      <c r="BQ14" s="67"/>
      <c r="BR14" s="67"/>
      <c r="BS14" s="67"/>
      <c r="BT14" s="68"/>
      <c r="BU14" s="68"/>
      <c r="BV14" s="68"/>
      <c r="BW14" s="68"/>
      <c r="BX14" s="68"/>
      <c r="BY14" s="68"/>
      <c r="BZ14" s="68"/>
      <c r="CA14" s="68"/>
    </row>
    <row r="15" spans="1:79" s="66" customFormat="1" ht="24.95" customHeight="1" x14ac:dyDescent="0.25">
      <c r="A15" s="62" t="s">
        <v>23</v>
      </c>
      <c r="B15" s="63">
        <v>43720</v>
      </c>
      <c r="C15" s="64">
        <v>0.625</v>
      </c>
      <c r="D15" s="65" t="str">
        <f t="shared" si="3"/>
        <v>giovedì</v>
      </c>
      <c r="E15" s="65"/>
      <c r="F15" s="65">
        <v>0.33300000000000002</v>
      </c>
      <c r="G15" s="65" t="s">
        <v>532</v>
      </c>
      <c r="H15" s="65" t="s">
        <v>579</v>
      </c>
      <c r="I15" s="65" t="s">
        <v>523</v>
      </c>
      <c r="J15" s="74">
        <v>0.95833333333333337</v>
      </c>
      <c r="K15" s="65">
        <v>2</v>
      </c>
      <c r="L15" s="65" t="s">
        <v>588</v>
      </c>
      <c r="M15" s="65">
        <v>1</v>
      </c>
      <c r="N15" s="65" t="s">
        <v>589</v>
      </c>
      <c r="O15" s="63">
        <v>43721</v>
      </c>
      <c r="P15" s="74">
        <v>0.29166666666666669</v>
      </c>
      <c r="Q15" s="65" t="str">
        <f t="shared" si="4"/>
        <v>venerdì</v>
      </c>
      <c r="R15" s="65">
        <v>1</v>
      </c>
      <c r="S15" s="65">
        <v>2</v>
      </c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7"/>
      <c r="BP15" s="67"/>
      <c r="BQ15" s="67"/>
      <c r="BR15" s="67"/>
      <c r="BS15" s="67"/>
      <c r="BT15" s="68"/>
      <c r="BU15" s="68"/>
      <c r="BV15" s="68"/>
      <c r="BW15" s="68"/>
      <c r="BX15" s="68"/>
      <c r="BY15" s="68"/>
      <c r="BZ15" s="68"/>
      <c r="CA15" s="68"/>
    </row>
    <row r="16" spans="1:79" s="66" customFormat="1" ht="24.95" customHeight="1" x14ac:dyDescent="0.25">
      <c r="A16" s="62" t="s">
        <v>24</v>
      </c>
      <c r="B16" s="63">
        <v>43734</v>
      </c>
      <c r="C16" s="64">
        <v>0.29166666666666669</v>
      </c>
      <c r="D16" s="65" t="str">
        <f t="shared" si="3"/>
        <v>giovedì</v>
      </c>
      <c r="E16" s="65"/>
      <c r="F16" s="65">
        <v>0.33300000000000002</v>
      </c>
      <c r="G16" s="65" t="s">
        <v>532</v>
      </c>
      <c r="H16" s="65" t="s">
        <v>579</v>
      </c>
      <c r="I16" s="65" t="s">
        <v>523</v>
      </c>
      <c r="J16" s="74">
        <v>0.95833333333333337</v>
      </c>
      <c r="K16" s="65">
        <v>1</v>
      </c>
      <c r="L16" s="65" t="s">
        <v>586</v>
      </c>
      <c r="M16" s="65">
        <v>-2</v>
      </c>
      <c r="N16" s="65" t="s">
        <v>589</v>
      </c>
      <c r="O16" s="63">
        <v>43734</v>
      </c>
      <c r="P16" s="74">
        <v>0.95833333333333337</v>
      </c>
      <c r="Q16" s="65" t="str">
        <f t="shared" si="4"/>
        <v>giovedì</v>
      </c>
      <c r="R16" s="65">
        <v>-2</v>
      </c>
      <c r="S16" s="65">
        <v>-0.5</v>
      </c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7"/>
      <c r="BP16" s="67"/>
      <c r="BQ16" s="67"/>
      <c r="BR16" s="67"/>
      <c r="BS16" s="67"/>
      <c r="BT16" s="68"/>
      <c r="BU16" s="68"/>
      <c r="BV16" s="68"/>
      <c r="BW16" s="68"/>
      <c r="BX16" s="68"/>
      <c r="BY16" s="68"/>
      <c r="BZ16" s="68"/>
      <c r="CA16" s="68"/>
    </row>
    <row r="17" spans="1:79" s="66" customFormat="1" ht="24.95" customHeight="1" x14ac:dyDescent="0.25">
      <c r="A17" s="62" t="s">
        <v>25</v>
      </c>
      <c r="B17" s="63">
        <v>43791</v>
      </c>
      <c r="C17" s="64">
        <v>0.25</v>
      </c>
      <c r="D17" s="65" t="str">
        <f t="shared" si="3"/>
        <v>venerdì</v>
      </c>
      <c r="E17" s="65"/>
      <c r="F17" s="65">
        <v>0.33300000000000002</v>
      </c>
      <c r="G17" s="65" t="s">
        <v>532</v>
      </c>
      <c r="H17" s="65" t="s">
        <v>579</v>
      </c>
      <c r="I17" s="65" t="s">
        <v>529</v>
      </c>
      <c r="J17" s="74">
        <v>0.58333333333333337</v>
      </c>
      <c r="K17" s="65">
        <v>2</v>
      </c>
      <c r="L17" s="65" t="s">
        <v>586</v>
      </c>
      <c r="M17" s="65">
        <v>-1</v>
      </c>
      <c r="N17" s="65" t="s">
        <v>589</v>
      </c>
      <c r="O17" s="63">
        <v>43796</v>
      </c>
      <c r="P17" s="74">
        <v>0.91666666666666663</v>
      </c>
      <c r="Q17" s="65" t="str">
        <f t="shared" si="4"/>
        <v>mercoledì</v>
      </c>
      <c r="R17" s="65">
        <v>-2</v>
      </c>
      <c r="S17" s="65">
        <v>2</v>
      </c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7"/>
      <c r="BP17" s="67"/>
      <c r="BQ17" s="67"/>
      <c r="BR17" s="67"/>
      <c r="BS17" s="67"/>
      <c r="BT17" s="68"/>
      <c r="BU17" s="68"/>
      <c r="BV17" s="68"/>
      <c r="BW17" s="68"/>
      <c r="BX17" s="68"/>
      <c r="BY17" s="68"/>
      <c r="BZ17" s="68"/>
      <c r="CA17" s="68"/>
    </row>
    <row r="18" spans="1:79" s="66" customFormat="1" ht="24.95" customHeight="1" x14ac:dyDescent="0.25">
      <c r="A18" s="62" t="s">
        <v>26</v>
      </c>
      <c r="B18" s="63">
        <v>43798</v>
      </c>
      <c r="C18" s="64">
        <v>0.58333333333333337</v>
      </c>
      <c r="D18" s="65" t="str">
        <f t="shared" si="3"/>
        <v>venerdì</v>
      </c>
      <c r="E18" s="65"/>
      <c r="F18" s="65">
        <v>0.33300000000000002</v>
      </c>
      <c r="G18" s="65" t="s">
        <v>532</v>
      </c>
      <c r="H18" s="65" t="s">
        <v>579</v>
      </c>
      <c r="I18" s="65" t="s">
        <v>523</v>
      </c>
      <c r="J18" s="74">
        <v>0.91666666666666663</v>
      </c>
      <c r="K18" s="65">
        <v>2</v>
      </c>
      <c r="L18" s="65" t="s">
        <v>588</v>
      </c>
      <c r="M18" s="65">
        <v>-2</v>
      </c>
      <c r="N18" s="65" t="s">
        <v>589</v>
      </c>
      <c r="O18" s="63">
        <v>43798</v>
      </c>
      <c r="P18" s="74">
        <v>0.58333333333333337</v>
      </c>
      <c r="Q18" s="65" t="str">
        <f t="shared" si="4"/>
        <v>venerdì</v>
      </c>
      <c r="R18" s="65">
        <v>-1</v>
      </c>
      <c r="S18" s="65">
        <v>-1</v>
      </c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7"/>
      <c r="BP18" s="67"/>
      <c r="BQ18" s="67"/>
      <c r="BR18" s="67"/>
      <c r="BS18" s="67"/>
      <c r="BT18" s="68"/>
      <c r="BU18" s="68"/>
      <c r="BV18" s="68"/>
      <c r="BW18" s="68"/>
      <c r="BX18" s="68"/>
      <c r="BY18" s="68"/>
      <c r="BZ18" s="68"/>
      <c r="CA18" s="68"/>
    </row>
    <row r="19" spans="1:79" s="66" customFormat="1" ht="24.95" customHeight="1" x14ac:dyDescent="0.25">
      <c r="A19" s="62" t="s">
        <v>27</v>
      </c>
      <c r="B19" s="63">
        <v>43815</v>
      </c>
      <c r="C19" s="64">
        <v>0.91666666666666663</v>
      </c>
      <c r="D19" s="65" t="str">
        <f t="shared" si="3"/>
        <v>lunedì</v>
      </c>
      <c r="E19" s="65"/>
      <c r="F19" s="65">
        <v>0.33300000000000002</v>
      </c>
      <c r="G19" s="65" t="s">
        <v>532</v>
      </c>
      <c r="H19" s="65" t="s">
        <v>579</v>
      </c>
      <c r="I19" s="65" t="s">
        <v>523</v>
      </c>
      <c r="J19" s="74">
        <v>0.25</v>
      </c>
      <c r="K19" s="65">
        <v>2</v>
      </c>
      <c r="L19" s="65" t="s">
        <v>588</v>
      </c>
      <c r="M19" s="65">
        <v>2</v>
      </c>
      <c r="N19" s="65" t="s">
        <v>589</v>
      </c>
      <c r="O19" s="63">
        <v>43815</v>
      </c>
      <c r="P19" s="74">
        <v>0.91666666666666663</v>
      </c>
      <c r="Q19" s="65" t="str">
        <f t="shared" si="4"/>
        <v>lunedì</v>
      </c>
      <c r="R19" s="65">
        <v>2</v>
      </c>
      <c r="S19" s="65">
        <v>-1</v>
      </c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7"/>
      <c r="BP19" s="67"/>
      <c r="BQ19" s="67"/>
      <c r="BR19" s="67"/>
      <c r="BS19" s="67"/>
      <c r="BT19" s="68"/>
      <c r="BU19" s="68"/>
      <c r="BV19" s="68"/>
      <c r="BW19" s="68"/>
      <c r="BX19" s="68"/>
      <c r="BY19" s="68"/>
      <c r="BZ19" s="68"/>
      <c r="CA19" s="68"/>
    </row>
    <row r="20" spans="1:79" s="66" customFormat="1" ht="24.95" customHeight="1" x14ac:dyDescent="0.25">
      <c r="A20" s="62" t="s">
        <v>28</v>
      </c>
      <c r="B20" s="63">
        <v>43839</v>
      </c>
      <c r="C20" s="64">
        <v>0.91666666666666663</v>
      </c>
      <c r="D20" s="65" t="str">
        <f t="shared" si="3"/>
        <v>giovedì</v>
      </c>
      <c r="E20" s="65"/>
      <c r="F20" s="65">
        <v>0.33300000000000002</v>
      </c>
      <c r="G20" s="65" t="s">
        <v>532</v>
      </c>
      <c r="H20" s="65" t="s">
        <v>579</v>
      </c>
      <c r="I20" s="65" t="s">
        <v>529</v>
      </c>
      <c r="J20" s="74">
        <v>0.25</v>
      </c>
      <c r="K20" s="65">
        <v>2</v>
      </c>
      <c r="L20" s="65" t="s">
        <v>586</v>
      </c>
      <c r="M20" s="65">
        <v>-1</v>
      </c>
      <c r="N20" s="65" t="s">
        <v>589</v>
      </c>
      <c r="O20" s="63">
        <v>43840</v>
      </c>
      <c r="P20" s="74">
        <v>0.25</v>
      </c>
      <c r="Q20" s="65" t="str">
        <f t="shared" si="4"/>
        <v>venerdì</v>
      </c>
      <c r="R20" s="65">
        <v>-2</v>
      </c>
      <c r="S20" s="65">
        <v>-1</v>
      </c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7"/>
      <c r="BP20" s="67"/>
      <c r="BQ20" s="67"/>
      <c r="BR20" s="67"/>
      <c r="BS20" s="67"/>
      <c r="BT20" s="68"/>
      <c r="BU20" s="68"/>
      <c r="BV20" s="68"/>
      <c r="BW20" s="68"/>
      <c r="BX20" s="68"/>
      <c r="BY20" s="68"/>
      <c r="BZ20" s="68"/>
      <c r="CA20" s="68"/>
    </row>
    <row r="21" spans="1:79" s="66" customFormat="1" ht="24.95" customHeight="1" x14ac:dyDescent="0.25">
      <c r="A21" s="62" t="s">
        <v>29</v>
      </c>
      <c r="B21" s="63">
        <v>43846</v>
      </c>
      <c r="C21" s="64">
        <v>0.58333333333333337</v>
      </c>
      <c r="D21" s="65" t="str">
        <f t="shared" si="3"/>
        <v>giovedì</v>
      </c>
      <c r="E21" s="65"/>
      <c r="F21" s="65">
        <v>0.33300000000000002</v>
      </c>
      <c r="G21" s="65" t="s">
        <v>532</v>
      </c>
      <c r="H21" s="65" t="s">
        <v>579</v>
      </c>
      <c r="I21" s="65" t="s">
        <v>523</v>
      </c>
      <c r="J21" s="74">
        <v>0.58333333333333337</v>
      </c>
      <c r="K21" s="65">
        <v>3</v>
      </c>
      <c r="L21" s="65" t="s">
        <v>588</v>
      </c>
      <c r="M21" s="65">
        <v>1</v>
      </c>
      <c r="N21" s="65" t="s">
        <v>589</v>
      </c>
      <c r="O21" s="63">
        <v>43847</v>
      </c>
      <c r="P21" s="74">
        <v>0.58333333333333337</v>
      </c>
      <c r="Q21" s="65" t="str">
        <f t="shared" si="4"/>
        <v>venerdì</v>
      </c>
      <c r="R21" s="65">
        <v>2</v>
      </c>
      <c r="S21" s="65">
        <v>-1</v>
      </c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7"/>
      <c r="BP21" s="67"/>
      <c r="BQ21" s="67"/>
      <c r="BR21" s="67"/>
      <c r="BS21" s="67"/>
      <c r="BT21" s="68"/>
      <c r="BU21" s="68"/>
      <c r="BV21" s="68"/>
      <c r="BW21" s="68"/>
      <c r="BX21" s="68"/>
      <c r="BY21" s="68"/>
      <c r="BZ21" s="68"/>
      <c r="CA21" s="68"/>
    </row>
    <row r="22" spans="1:79" s="66" customFormat="1" ht="24.95" customHeight="1" x14ac:dyDescent="0.25">
      <c r="A22" s="62" t="s">
        <v>30</v>
      </c>
      <c r="B22" s="63">
        <v>43850</v>
      </c>
      <c r="C22" s="64">
        <v>0.91666666666666663</v>
      </c>
      <c r="D22" s="65" t="str">
        <f t="shared" si="3"/>
        <v>lunedì</v>
      </c>
      <c r="E22" s="65"/>
      <c r="F22" s="65">
        <v>0.33300000000000002</v>
      </c>
      <c r="G22" s="65" t="s">
        <v>532</v>
      </c>
      <c r="H22" s="65" t="s">
        <v>579</v>
      </c>
      <c r="I22" s="65" t="s">
        <v>529</v>
      </c>
      <c r="J22" s="74">
        <v>0.25</v>
      </c>
      <c r="K22" s="65">
        <v>2</v>
      </c>
      <c r="L22" s="65" t="s">
        <v>588</v>
      </c>
      <c r="M22" s="65">
        <v>-1</v>
      </c>
      <c r="N22" s="65" t="s">
        <v>589</v>
      </c>
      <c r="O22" s="63">
        <v>43851</v>
      </c>
      <c r="P22" s="74">
        <v>0.25</v>
      </c>
      <c r="Q22" s="65" t="str">
        <f t="shared" si="4"/>
        <v>martedì</v>
      </c>
      <c r="R22" s="65">
        <v>-1</v>
      </c>
      <c r="S22" s="65">
        <v>2</v>
      </c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7"/>
      <c r="BP22" s="67"/>
      <c r="BQ22" s="67"/>
      <c r="BR22" s="67"/>
      <c r="BS22" s="67"/>
      <c r="BT22" s="68"/>
      <c r="BU22" s="68"/>
      <c r="BV22" s="68"/>
      <c r="BW22" s="68"/>
      <c r="BX22" s="68"/>
      <c r="BY22" s="68"/>
      <c r="BZ22" s="68"/>
      <c r="CA22" s="68"/>
    </row>
    <row r="23" spans="1:79" s="66" customFormat="1" ht="24.95" customHeight="1" x14ac:dyDescent="0.25">
      <c r="A23" s="62" t="s">
        <v>31</v>
      </c>
      <c r="B23" s="63">
        <v>43852</v>
      </c>
      <c r="C23" s="64">
        <v>0.58333333333333337</v>
      </c>
      <c r="D23" s="65" t="str">
        <f t="shared" si="3"/>
        <v>mercoledì</v>
      </c>
      <c r="E23" s="65"/>
      <c r="F23" s="65">
        <v>0.33300000000000002</v>
      </c>
      <c r="G23" s="65" t="s">
        <v>532</v>
      </c>
      <c r="H23" s="65" t="s">
        <v>579</v>
      </c>
      <c r="I23" s="65" t="s">
        <v>523</v>
      </c>
      <c r="J23" s="74">
        <v>0.25</v>
      </c>
      <c r="K23" s="65">
        <v>1</v>
      </c>
      <c r="L23" s="65" t="s">
        <v>588</v>
      </c>
      <c r="M23" s="65">
        <v>-2</v>
      </c>
      <c r="N23" s="65" t="s">
        <v>589</v>
      </c>
      <c r="O23" s="63">
        <v>43852</v>
      </c>
      <c r="P23" s="74">
        <v>0.91666666666666663</v>
      </c>
      <c r="Q23" s="65" t="str">
        <f t="shared" si="4"/>
        <v>mercoledì</v>
      </c>
      <c r="R23" s="65">
        <v>-1</v>
      </c>
      <c r="S23" s="65">
        <v>2</v>
      </c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7"/>
      <c r="BP23" s="67"/>
      <c r="BQ23" s="67"/>
      <c r="BR23" s="67"/>
      <c r="BS23" s="67"/>
      <c r="BT23" s="68"/>
      <c r="BU23" s="68"/>
      <c r="BV23" s="68"/>
      <c r="BW23" s="68"/>
      <c r="BX23" s="68"/>
      <c r="BY23" s="68"/>
      <c r="BZ23" s="68"/>
      <c r="CA23" s="68"/>
    </row>
    <row r="24" spans="1:79" s="66" customFormat="1" ht="24.95" customHeight="1" x14ac:dyDescent="0.25">
      <c r="A24" s="62" t="s">
        <v>32</v>
      </c>
      <c r="B24" s="63">
        <v>43867</v>
      </c>
      <c r="C24" s="64">
        <v>0.58333333333333337</v>
      </c>
      <c r="D24" s="65" t="str">
        <f t="shared" si="3"/>
        <v>giovedì</v>
      </c>
      <c r="E24" s="65"/>
      <c r="F24" s="65">
        <v>0.33300000000000002</v>
      </c>
      <c r="G24" s="65" t="s">
        <v>532</v>
      </c>
      <c r="H24" s="65" t="s">
        <v>579</v>
      </c>
      <c r="I24" s="65" t="s">
        <v>523</v>
      </c>
      <c r="J24" s="74">
        <v>0.25</v>
      </c>
      <c r="K24" s="65">
        <v>4</v>
      </c>
      <c r="L24" s="65" t="s">
        <v>586</v>
      </c>
      <c r="M24" s="65">
        <v>-3</v>
      </c>
      <c r="N24" s="65" t="s">
        <v>589</v>
      </c>
      <c r="O24" s="63">
        <v>43867</v>
      </c>
      <c r="P24" s="74">
        <v>0.91666666666666663</v>
      </c>
      <c r="Q24" s="65" t="str">
        <f t="shared" si="4"/>
        <v>giovedì</v>
      </c>
      <c r="R24" s="65">
        <v>-1</v>
      </c>
      <c r="S24" s="65">
        <v>-1</v>
      </c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7"/>
      <c r="BP24" s="67"/>
      <c r="BQ24" s="67"/>
      <c r="BR24" s="67"/>
      <c r="BS24" s="67"/>
      <c r="BT24" s="68"/>
      <c r="BU24" s="68"/>
      <c r="BV24" s="68"/>
      <c r="BW24" s="68"/>
      <c r="BX24" s="68"/>
      <c r="BY24" s="68"/>
      <c r="BZ24" s="68"/>
      <c r="CA24" s="68"/>
    </row>
    <row r="25" spans="1:79" s="66" customFormat="1" ht="24.95" customHeight="1" x14ac:dyDescent="0.25">
      <c r="A25" s="62" t="s">
        <v>33</v>
      </c>
      <c r="B25" s="63">
        <v>43895</v>
      </c>
      <c r="C25" s="64">
        <v>0.58333333333333337</v>
      </c>
      <c r="D25" s="65" t="str">
        <f t="shared" si="3"/>
        <v>giovedì</v>
      </c>
      <c r="E25" s="65"/>
      <c r="F25" s="65">
        <v>0.33300000000000002</v>
      </c>
      <c r="G25" s="65" t="s">
        <v>532</v>
      </c>
      <c r="H25" s="65" t="s">
        <v>579</v>
      </c>
      <c r="I25" s="65" t="s">
        <v>523</v>
      </c>
      <c r="J25" s="74">
        <v>0.25</v>
      </c>
      <c r="K25" s="65">
        <v>4</v>
      </c>
      <c r="L25" s="65" t="s">
        <v>588</v>
      </c>
      <c r="M25" s="65">
        <v>-2</v>
      </c>
      <c r="N25" s="65" t="s">
        <v>587</v>
      </c>
      <c r="O25" s="63">
        <v>43898</v>
      </c>
      <c r="P25" s="64">
        <v>0.91666666666666663</v>
      </c>
      <c r="Q25" s="65" t="str">
        <f t="shared" si="4"/>
        <v>domenica</v>
      </c>
      <c r="R25" s="65">
        <v>-1</v>
      </c>
      <c r="S25" s="65">
        <v>-0.5</v>
      </c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7"/>
      <c r="BP25" s="67"/>
      <c r="BQ25" s="67"/>
      <c r="BR25" s="67"/>
      <c r="BS25" s="67"/>
      <c r="BT25" s="68"/>
      <c r="BU25" s="68"/>
      <c r="BV25" s="68"/>
      <c r="BW25" s="68"/>
      <c r="BX25" s="68"/>
      <c r="BY25" s="68"/>
      <c r="BZ25" s="68"/>
      <c r="CA25" s="68"/>
    </row>
    <row r="26" spans="1:79" s="66" customFormat="1" ht="24.95" customHeight="1" x14ac:dyDescent="0.25">
      <c r="A26" s="62" t="s">
        <v>34</v>
      </c>
      <c r="B26" s="63">
        <v>43927</v>
      </c>
      <c r="C26" s="64">
        <v>0.29166666666666669</v>
      </c>
      <c r="D26" s="65" t="str">
        <f t="shared" si="3"/>
        <v>lunedì</v>
      </c>
      <c r="E26" s="65"/>
      <c r="F26" s="65">
        <v>0.33300000000000002</v>
      </c>
      <c r="G26" s="65" t="s">
        <v>532</v>
      </c>
      <c r="H26" s="65" t="s">
        <v>579</v>
      </c>
      <c r="I26" s="65" t="s">
        <v>529</v>
      </c>
      <c r="J26" s="74">
        <v>0.29166666666666669</v>
      </c>
      <c r="K26" s="65">
        <v>6</v>
      </c>
      <c r="L26" s="65" t="s">
        <v>588</v>
      </c>
      <c r="M26" s="65">
        <v>-2</v>
      </c>
      <c r="N26" s="65" t="s">
        <v>587</v>
      </c>
      <c r="O26" s="63">
        <v>43927</v>
      </c>
      <c r="P26" s="74">
        <v>0.95833333333333337</v>
      </c>
      <c r="Q26" s="65" t="str">
        <f t="shared" si="4"/>
        <v>lunedì</v>
      </c>
      <c r="R26" s="65">
        <v>-3</v>
      </c>
      <c r="S26" s="65">
        <v>-1</v>
      </c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7"/>
      <c r="BP26" s="67"/>
      <c r="BQ26" s="67"/>
      <c r="BR26" s="67"/>
      <c r="BS26" s="67"/>
      <c r="BT26" s="68"/>
      <c r="BU26" s="68"/>
      <c r="BV26" s="68"/>
      <c r="BW26" s="68"/>
      <c r="BX26" s="68"/>
      <c r="BY26" s="68"/>
      <c r="BZ26" s="68"/>
      <c r="CA26" s="68"/>
    </row>
    <row r="27" spans="1:79" s="66" customFormat="1" ht="24.95" customHeight="1" x14ac:dyDescent="0.25">
      <c r="A27" s="62" t="s">
        <v>35</v>
      </c>
      <c r="B27" s="63">
        <v>43936</v>
      </c>
      <c r="C27" s="64">
        <v>0.29166666666666669</v>
      </c>
      <c r="D27" s="65" t="str">
        <f t="shared" si="3"/>
        <v>mercoledì</v>
      </c>
      <c r="E27" s="65"/>
      <c r="F27" s="65">
        <v>0.33300000000000002</v>
      </c>
      <c r="G27" s="65" t="s">
        <v>532</v>
      </c>
      <c r="H27" s="65" t="s">
        <v>579</v>
      </c>
      <c r="I27" s="65" t="s">
        <v>523</v>
      </c>
      <c r="J27" s="74">
        <v>0.29166666666666669</v>
      </c>
      <c r="K27" s="65">
        <v>6</v>
      </c>
      <c r="L27" s="65" t="s">
        <v>588</v>
      </c>
      <c r="M27" s="65">
        <v>1</v>
      </c>
      <c r="N27" s="65" t="s">
        <v>589</v>
      </c>
      <c r="O27" s="63">
        <v>43936</v>
      </c>
      <c r="P27" s="64">
        <v>0.29166666666666669</v>
      </c>
      <c r="Q27" s="65" t="str">
        <f t="shared" si="4"/>
        <v>mercoledì</v>
      </c>
      <c r="R27" s="65">
        <v>1</v>
      </c>
      <c r="S27" s="65">
        <v>-1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7"/>
      <c r="BP27" s="67"/>
      <c r="BQ27" s="67"/>
      <c r="BR27" s="67"/>
      <c r="BS27" s="67"/>
      <c r="BT27" s="68"/>
      <c r="BU27" s="68"/>
      <c r="BV27" s="68"/>
      <c r="BW27" s="68"/>
      <c r="BX27" s="68"/>
      <c r="BY27" s="68"/>
      <c r="BZ27" s="68"/>
      <c r="CA27" s="68"/>
    </row>
    <row r="28" spans="1:79" s="66" customFormat="1" ht="24.95" customHeight="1" x14ac:dyDescent="0.25">
      <c r="A28" s="62" t="s">
        <v>36</v>
      </c>
      <c r="B28" s="63">
        <v>43950</v>
      </c>
      <c r="C28" s="64">
        <v>0.95833333333333337</v>
      </c>
      <c r="D28" s="65" t="str">
        <f t="shared" si="3"/>
        <v>mercoledì</v>
      </c>
      <c r="E28" s="65"/>
      <c r="F28" s="65">
        <v>0.33300000000000002</v>
      </c>
      <c r="G28" s="65" t="s">
        <v>532</v>
      </c>
      <c r="H28" s="65" t="s">
        <v>579</v>
      </c>
      <c r="I28" s="65" t="s">
        <v>523</v>
      </c>
      <c r="J28" s="74">
        <v>0.625</v>
      </c>
      <c r="K28" s="65">
        <v>1</v>
      </c>
      <c r="L28" s="65" t="s">
        <v>586</v>
      </c>
      <c r="M28" s="65">
        <v>2</v>
      </c>
      <c r="N28" s="65" t="s">
        <v>589</v>
      </c>
      <c r="O28" s="63">
        <v>43951</v>
      </c>
      <c r="P28" s="74">
        <v>0.29166666666666669</v>
      </c>
      <c r="Q28" s="65" t="str">
        <f t="shared" si="4"/>
        <v>giovedì</v>
      </c>
      <c r="R28" s="65">
        <v>3</v>
      </c>
      <c r="S28" s="65">
        <v>-0.5</v>
      </c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7"/>
      <c r="BP28" s="67"/>
      <c r="BQ28" s="67"/>
      <c r="BR28" s="67"/>
      <c r="BS28" s="67"/>
      <c r="BT28" s="68"/>
      <c r="BU28" s="68"/>
      <c r="BV28" s="68"/>
      <c r="BW28" s="68"/>
      <c r="BX28" s="68"/>
      <c r="BY28" s="68"/>
      <c r="BZ28" s="68"/>
      <c r="CA28" s="68"/>
    </row>
    <row r="29" spans="1:79" s="66" customFormat="1" ht="24.95" customHeight="1" x14ac:dyDescent="0.25">
      <c r="A29" s="62" t="s">
        <v>37</v>
      </c>
      <c r="B29" s="63">
        <v>43963</v>
      </c>
      <c r="C29" s="64">
        <v>0.29166666666666669</v>
      </c>
      <c r="D29" s="65" t="str">
        <f t="shared" si="3"/>
        <v>martedì</v>
      </c>
      <c r="E29" s="65"/>
      <c r="F29" s="65">
        <v>0.33300000000000002</v>
      </c>
      <c r="G29" s="65" t="s">
        <v>532</v>
      </c>
      <c r="H29" s="65" t="s">
        <v>579</v>
      </c>
      <c r="I29" s="65" t="s">
        <v>529</v>
      </c>
      <c r="J29" s="74">
        <v>0.29166666666666669</v>
      </c>
      <c r="K29" s="65">
        <v>3</v>
      </c>
      <c r="L29" s="65" t="s">
        <v>586</v>
      </c>
      <c r="M29" s="65">
        <v>2</v>
      </c>
      <c r="N29" s="65" t="s">
        <v>589</v>
      </c>
      <c r="O29" s="63">
        <v>43963</v>
      </c>
      <c r="P29" s="74">
        <v>0.95833333333333337</v>
      </c>
      <c r="Q29" s="65" t="str">
        <f t="shared" si="4"/>
        <v>martedì</v>
      </c>
      <c r="R29" s="65">
        <v>1</v>
      </c>
      <c r="S29" s="65">
        <v>2</v>
      </c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7"/>
      <c r="BP29" s="67"/>
      <c r="BQ29" s="67"/>
      <c r="BR29" s="67"/>
      <c r="BS29" s="67"/>
      <c r="BT29" s="68"/>
      <c r="BU29" s="68"/>
      <c r="BV29" s="68"/>
      <c r="BW29" s="68"/>
      <c r="BX29" s="68"/>
      <c r="BY29" s="68"/>
      <c r="BZ29" s="68"/>
      <c r="CA29" s="68"/>
    </row>
    <row r="30" spans="1:79" s="66" customFormat="1" ht="24.95" customHeight="1" x14ac:dyDescent="0.25">
      <c r="A30" s="62" t="s">
        <v>38</v>
      </c>
      <c r="B30" s="63">
        <v>43966</v>
      </c>
      <c r="C30" s="64">
        <v>0.29166666666666669</v>
      </c>
      <c r="D30" s="65" t="str">
        <f t="shared" si="3"/>
        <v>venerdì</v>
      </c>
      <c r="E30" s="65"/>
      <c r="F30" s="65">
        <v>0.33300000000000002</v>
      </c>
      <c r="G30" s="65" t="s">
        <v>532</v>
      </c>
      <c r="H30" s="65" t="s">
        <v>579</v>
      </c>
      <c r="I30" s="65" t="s">
        <v>523</v>
      </c>
      <c r="J30" s="74">
        <v>0.625</v>
      </c>
      <c r="K30" s="65">
        <v>2</v>
      </c>
      <c r="L30" s="65" t="s">
        <v>586</v>
      </c>
      <c r="M30" s="65">
        <v>1</v>
      </c>
      <c r="N30" s="65" t="s">
        <v>589</v>
      </c>
      <c r="O30" s="63">
        <v>43969</v>
      </c>
      <c r="P30" s="74">
        <v>0.625</v>
      </c>
      <c r="Q30" s="65" t="str">
        <f t="shared" si="4"/>
        <v>lunedì</v>
      </c>
      <c r="R30" s="65">
        <v>2</v>
      </c>
      <c r="S30" s="65">
        <v>2</v>
      </c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7"/>
      <c r="BP30" s="67"/>
      <c r="BQ30" s="67"/>
      <c r="BR30" s="67"/>
      <c r="BS30" s="67"/>
      <c r="BT30" s="68"/>
      <c r="BU30" s="68"/>
      <c r="BV30" s="68"/>
      <c r="BW30" s="68"/>
      <c r="BX30" s="68"/>
      <c r="BY30" s="68"/>
      <c r="BZ30" s="68"/>
      <c r="CA30" s="68"/>
    </row>
    <row r="31" spans="1:79" s="66" customFormat="1" ht="24.95" customHeight="1" x14ac:dyDescent="0.25">
      <c r="A31" s="62" t="s">
        <v>39</v>
      </c>
      <c r="B31" s="63">
        <v>43985</v>
      </c>
      <c r="C31" s="64">
        <v>0.625</v>
      </c>
      <c r="D31" s="65" t="str">
        <f t="shared" si="3"/>
        <v>mercoledì</v>
      </c>
      <c r="E31" s="65"/>
      <c r="F31" s="65">
        <v>0.33300000000000002</v>
      </c>
      <c r="G31" s="65" t="s">
        <v>532</v>
      </c>
      <c r="H31" s="65" t="s">
        <v>579</v>
      </c>
      <c r="I31" s="65" t="s">
        <v>529</v>
      </c>
      <c r="J31" s="74">
        <v>0.29166666666666669</v>
      </c>
      <c r="K31" s="65">
        <v>1</v>
      </c>
      <c r="L31" s="65" t="s">
        <v>586</v>
      </c>
      <c r="M31" s="65" t="s">
        <v>590</v>
      </c>
      <c r="N31" s="65" t="s">
        <v>589</v>
      </c>
      <c r="O31" s="63">
        <v>43987</v>
      </c>
      <c r="P31" s="74">
        <v>0.29166666666666669</v>
      </c>
      <c r="Q31" s="65" t="str">
        <f t="shared" si="4"/>
        <v>venerdì</v>
      </c>
      <c r="R31" s="65">
        <v>-3</v>
      </c>
      <c r="S31" s="65">
        <v>-1</v>
      </c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7"/>
      <c r="BP31" s="67"/>
      <c r="BQ31" s="67"/>
      <c r="BR31" s="67"/>
      <c r="BS31" s="67"/>
      <c r="BT31" s="68"/>
      <c r="BU31" s="68"/>
      <c r="BV31" s="68"/>
      <c r="BW31" s="68"/>
      <c r="BX31" s="68"/>
      <c r="BY31" s="68"/>
      <c r="BZ31" s="68"/>
      <c r="CA31" s="68"/>
    </row>
    <row r="32" spans="1:79" s="66" customFormat="1" ht="24.95" customHeight="1" x14ac:dyDescent="0.25">
      <c r="A32" s="62" t="s">
        <v>40</v>
      </c>
      <c r="B32" s="63">
        <v>44012</v>
      </c>
      <c r="C32" s="64">
        <v>0.29166666666666669</v>
      </c>
      <c r="D32" s="65" t="str">
        <f t="shared" si="3"/>
        <v>martedì</v>
      </c>
      <c r="E32" s="65"/>
      <c r="F32" s="65">
        <v>0.33300000000000002</v>
      </c>
      <c r="G32" s="65" t="s">
        <v>532</v>
      </c>
      <c r="H32" s="65" t="s">
        <v>579</v>
      </c>
      <c r="I32" s="65" t="s">
        <v>523</v>
      </c>
      <c r="J32" s="74">
        <v>0.95833333333333337</v>
      </c>
      <c r="K32" s="65">
        <v>1</v>
      </c>
      <c r="L32" s="65" t="s">
        <v>588</v>
      </c>
      <c r="M32" s="65">
        <v>2</v>
      </c>
      <c r="N32" s="65" t="s">
        <v>589</v>
      </c>
      <c r="O32" s="63">
        <v>44012</v>
      </c>
      <c r="P32" s="64">
        <v>0.29166666666666669</v>
      </c>
      <c r="Q32" s="65" t="str">
        <f t="shared" si="4"/>
        <v>martedì</v>
      </c>
      <c r="R32" s="65">
        <v>2</v>
      </c>
      <c r="S32" s="65">
        <v>-1</v>
      </c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7"/>
      <c r="BP32" s="67"/>
      <c r="BQ32" s="67"/>
      <c r="BR32" s="67"/>
      <c r="BS32" s="67"/>
      <c r="BT32" s="68"/>
      <c r="BU32" s="68"/>
      <c r="BV32" s="68"/>
      <c r="BW32" s="68"/>
      <c r="BX32" s="68"/>
      <c r="BY32" s="68"/>
      <c r="BZ32" s="68"/>
      <c r="CA32" s="68"/>
    </row>
    <row r="33" spans="1:79" s="66" customFormat="1" ht="24.95" customHeight="1" x14ac:dyDescent="0.25">
      <c r="A33" s="62" t="s">
        <v>41</v>
      </c>
      <c r="B33" s="63">
        <v>44038</v>
      </c>
      <c r="C33" s="64">
        <v>0.95833333333333337</v>
      </c>
      <c r="D33" s="65" t="str">
        <f t="shared" si="3"/>
        <v>domenica</v>
      </c>
      <c r="E33" s="65"/>
      <c r="F33" s="65">
        <v>0.33300000000000002</v>
      </c>
      <c r="G33" s="65" t="s">
        <v>532</v>
      </c>
      <c r="H33" s="65" t="s">
        <v>579</v>
      </c>
      <c r="I33" s="65" t="s">
        <v>529</v>
      </c>
      <c r="J33" s="74">
        <v>0.29166666666666669</v>
      </c>
      <c r="K33" s="65">
        <v>5</v>
      </c>
      <c r="L33" s="65" t="s">
        <v>586</v>
      </c>
      <c r="M33" s="65" t="s">
        <v>590</v>
      </c>
      <c r="N33" s="65" t="s">
        <v>587</v>
      </c>
      <c r="O33" s="63">
        <v>44039</v>
      </c>
      <c r="P33" s="74">
        <v>0.95833333333333337</v>
      </c>
      <c r="Q33" s="65" t="str">
        <f t="shared" si="4"/>
        <v>lunedì</v>
      </c>
      <c r="R33" s="65">
        <v>-3</v>
      </c>
      <c r="S33" s="65">
        <v>-1</v>
      </c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7"/>
      <c r="BP33" s="67"/>
      <c r="BQ33" s="67"/>
      <c r="BR33" s="67"/>
      <c r="BS33" s="67"/>
      <c r="BT33" s="68"/>
      <c r="BU33" s="68"/>
      <c r="BV33" s="68"/>
      <c r="BW33" s="68"/>
      <c r="BX33" s="68"/>
      <c r="BY33" s="68"/>
      <c r="BZ33" s="68"/>
      <c r="CA33" s="68"/>
    </row>
    <row r="34" spans="1:79" s="66" customFormat="1" ht="24.95" customHeight="1" x14ac:dyDescent="0.25">
      <c r="A34" s="62" t="s">
        <v>43</v>
      </c>
      <c r="B34" s="63">
        <v>44055</v>
      </c>
      <c r="C34" s="64">
        <v>0.625</v>
      </c>
      <c r="D34" s="65" t="str">
        <f t="shared" si="3"/>
        <v>mercoledì</v>
      </c>
      <c r="E34" s="65"/>
      <c r="F34" s="65">
        <v>0.33300000000000002</v>
      </c>
      <c r="G34" s="65" t="s">
        <v>532</v>
      </c>
      <c r="H34" s="65" t="s">
        <v>579</v>
      </c>
      <c r="I34" s="65" t="s">
        <v>529</v>
      </c>
      <c r="J34" s="74">
        <v>0.625</v>
      </c>
      <c r="K34" s="65">
        <v>3</v>
      </c>
      <c r="L34" s="65" t="s">
        <v>586</v>
      </c>
      <c r="M34" s="65">
        <v>3</v>
      </c>
      <c r="N34" s="65" t="s">
        <v>589</v>
      </c>
      <c r="O34" s="63">
        <v>44059</v>
      </c>
      <c r="P34" s="74">
        <v>0.95833333333333337</v>
      </c>
      <c r="Q34" s="65" t="str">
        <f t="shared" si="4"/>
        <v>domenica</v>
      </c>
      <c r="R34" s="65">
        <v>2</v>
      </c>
      <c r="S34" s="65">
        <v>-0.5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7"/>
      <c r="BP34" s="67"/>
      <c r="BQ34" s="67"/>
      <c r="BR34" s="67"/>
      <c r="BS34" s="67"/>
      <c r="BT34" s="68"/>
      <c r="BU34" s="68"/>
      <c r="BV34" s="68"/>
      <c r="BW34" s="68"/>
      <c r="BX34" s="68"/>
      <c r="BY34" s="68"/>
      <c r="BZ34" s="68"/>
      <c r="CA34" s="68"/>
    </row>
    <row r="35" spans="1:79" s="66" customFormat="1" ht="24.95" customHeight="1" x14ac:dyDescent="0.25">
      <c r="A35" s="62" t="s">
        <v>44</v>
      </c>
      <c r="B35" s="63">
        <v>44064</v>
      </c>
      <c r="C35" s="64">
        <v>0.29166666666666669</v>
      </c>
      <c r="D35" s="65" t="str">
        <f t="shared" si="3"/>
        <v>venerdì</v>
      </c>
      <c r="E35" s="65"/>
      <c r="F35" s="65">
        <v>0.33300000000000002</v>
      </c>
      <c r="G35" s="65" t="s">
        <v>532</v>
      </c>
      <c r="H35" s="65" t="s">
        <v>579</v>
      </c>
      <c r="I35" s="65" t="s">
        <v>523</v>
      </c>
      <c r="J35" s="74">
        <v>0.625</v>
      </c>
      <c r="K35" s="65">
        <v>2</v>
      </c>
      <c r="L35" s="65" t="s">
        <v>586</v>
      </c>
      <c r="M35" s="65">
        <v>2</v>
      </c>
      <c r="N35" s="65" t="s">
        <v>589</v>
      </c>
      <c r="O35" s="63">
        <v>44069</v>
      </c>
      <c r="P35" s="74">
        <v>0.95833333333333337</v>
      </c>
      <c r="Q35" s="65" t="str">
        <f t="shared" si="4"/>
        <v>mercoledì</v>
      </c>
      <c r="R35" s="65">
        <v>3</v>
      </c>
      <c r="S35" s="65">
        <v>2</v>
      </c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7"/>
      <c r="BP35" s="67"/>
      <c r="BQ35" s="67"/>
      <c r="BR35" s="67"/>
      <c r="BS35" s="67"/>
      <c r="BT35" s="68"/>
      <c r="BU35" s="68"/>
      <c r="BV35" s="68"/>
      <c r="BW35" s="68"/>
      <c r="BX35" s="68"/>
      <c r="BY35" s="68"/>
      <c r="BZ35" s="68"/>
      <c r="CA35" s="68"/>
    </row>
    <row r="36" spans="1:79" s="66" customFormat="1" ht="24.95" customHeight="1" x14ac:dyDescent="0.25">
      <c r="A36" s="62" t="s">
        <v>42</v>
      </c>
      <c r="B36" s="63">
        <v>44085</v>
      </c>
      <c r="C36" s="64">
        <v>0.29166666666666669</v>
      </c>
      <c r="D36" s="65" t="str">
        <f t="shared" si="3"/>
        <v>venerdì</v>
      </c>
      <c r="E36" s="65"/>
      <c r="F36" s="65">
        <v>0.33300000000000002</v>
      </c>
      <c r="G36" s="65" t="s">
        <v>532</v>
      </c>
      <c r="H36" s="65" t="s">
        <v>579</v>
      </c>
      <c r="I36" s="65" t="s">
        <v>529</v>
      </c>
      <c r="J36" s="74">
        <v>0.625</v>
      </c>
      <c r="K36" s="65">
        <v>2</v>
      </c>
      <c r="L36" s="65" t="s">
        <v>586</v>
      </c>
      <c r="M36" s="65">
        <v>2</v>
      </c>
      <c r="N36" s="65" t="s">
        <v>589</v>
      </c>
      <c r="O36" s="63">
        <v>44089</v>
      </c>
      <c r="P36" s="74">
        <v>0.29166666666666669</v>
      </c>
      <c r="Q36" s="65" t="str">
        <f t="shared" si="4"/>
        <v>martedì</v>
      </c>
      <c r="R36" s="65">
        <v>1</v>
      </c>
      <c r="S36" s="65">
        <v>-1</v>
      </c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7"/>
      <c r="BP36" s="67"/>
      <c r="BQ36" s="67"/>
      <c r="BR36" s="67"/>
      <c r="BS36" s="67"/>
      <c r="BT36" s="68"/>
      <c r="BU36" s="68"/>
      <c r="BV36" s="68"/>
      <c r="BW36" s="68"/>
      <c r="BX36" s="68"/>
      <c r="BY36" s="68"/>
      <c r="BZ36" s="68"/>
      <c r="CA36" s="68"/>
    </row>
    <row r="37" spans="1:79" s="66" customFormat="1" ht="24.95" customHeight="1" x14ac:dyDescent="0.25">
      <c r="A37" s="62" t="s">
        <v>45</v>
      </c>
      <c r="B37" s="63">
        <v>44092</v>
      </c>
      <c r="C37" s="64">
        <v>0.625</v>
      </c>
      <c r="D37" s="65" t="str">
        <f t="shared" si="3"/>
        <v>venerdì</v>
      </c>
      <c r="E37" s="65"/>
      <c r="F37" s="65">
        <v>0.33300000000000002</v>
      </c>
      <c r="G37" s="65" t="s">
        <v>532</v>
      </c>
      <c r="H37" s="65" t="s">
        <v>579</v>
      </c>
      <c r="I37" s="65" t="s">
        <v>529</v>
      </c>
      <c r="J37" s="74">
        <v>0.29166666666666669</v>
      </c>
      <c r="K37" s="65">
        <v>1</v>
      </c>
      <c r="L37" s="65" t="s">
        <v>588</v>
      </c>
      <c r="M37" s="65">
        <v>3</v>
      </c>
      <c r="N37" s="65" t="s">
        <v>589</v>
      </c>
      <c r="O37" s="63">
        <v>44095</v>
      </c>
      <c r="P37" s="74">
        <v>0.29166666666666669</v>
      </c>
      <c r="Q37" s="65" t="str">
        <f t="shared" si="4"/>
        <v>lunedì</v>
      </c>
      <c r="R37" s="65">
        <v>2</v>
      </c>
      <c r="S37" s="65">
        <v>2</v>
      </c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7"/>
      <c r="BP37" s="67"/>
      <c r="BQ37" s="67"/>
      <c r="BR37" s="67"/>
      <c r="BS37" s="67"/>
      <c r="BT37" s="68"/>
      <c r="BU37" s="68"/>
      <c r="BV37" s="68"/>
      <c r="BW37" s="68"/>
      <c r="BX37" s="68"/>
      <c r="BY37" s="68"/>
      <c r="BZ37" s="68"/>
      <c r="CA37" s="68"/>
    </row>
    <row r="38" spans="1:79" s="66" customFormat="1" ht="24.95" customHeight="1" x14ac:dyDescent="0.25">
      <c r="A38" s="62" t="s">
        <v>46</v>
      </c>
      <c r="B38" s="63">
        <v>44101</v>
      </c>
      <c r="C38" s="64">
        <v>0.95833333333333337</v>
      </c>
      <c r="D38" s="65" t="str">
        <f t="shared" si="3"/>
        <v>domenica</v>
      </c>
      <c r="E38" s="65"/>
      <c r="F38" s="65">
        <v>0.33300000000000002</v>
      </c>
      <c r="G38" s="65" t="s">
        <v>532</v>
      </c>
      <c r="H38" s="65" t="s">
        <v>579</v>
      </c>
      <c r="I38" s="65" t="s">
        <v>529</v>
      </c>
      <c r="J38" s="74">
        <v>0.29166666666666669</v>
      </c>
      <c r="K38" s="65">
        <v>2</v>
      </c>
      <c r="L38" s="65" t="s">
        <v>586</v>
      </c>
      <c r="M38" s="65">
        <v>-2</v>
      </c>
      <c r="N38" s="65" t="s">
        <v>587</v>
      </c>
      <c r="O38" s="63">
        <v>44102</v>
      </c>
      <c r="P38" s="74">
        <v>0.95833333333333337</v>
      </c>
      <c r="Q38" s="65" t="str">
        <f t="shared" si="4"/>
        <v>lunedì</v>
      </c>
      <c r="R38" s="65">
        <v>-3</v>
      </c>
      <c r="S38" s="65">
        <v>-1</v>
      </c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7"/>
      <c r="BP38" s="67"/>
      <c r="BQ38" s="67"/>
      <c r="BR38" s="67"/>
      <c r="BS38" s="67"/>
      <c r="BT38" s="68"/>
      <c r="BU38" s="68"/>
      <c r="BV38" s="68"/>
      <c r="BW38" s="68"/>
      <c r="BX38" s="68"/>
      <c r="BY38" s="68"/>
      <c r="BZ38" s="68"/>
      <c r="CA38" s="68"/>
    </row>
    <row r="39" spans="1:79" s="66" customFormat="1" ht="24.95" customHeight="1" x14ac:dyDescent="0.25">
      <c r="A39" s="62" t="s">
        <v>47</v>
      </c>
      <c r="B39" s="63">
        <v>44125</v>
      </c>
      <c r="C39" s="64">
        <v>0.29166666666666669</v>
      </c>
      <c r="D39" s="65" t="str">
        <f t="shared" si="3"/>
        <v>mercoledì</v>
      </c>
      <c r="E39" s="65"/>
      <c r="F39" s="65">
        <v>0.33300000000000002</v>
      </c>
      <c r="G39" s="65" t="s">
        <v>532</v>
      </c>
      <c r="H39" s="65" t="s">
        <v>579</v>
      </c>
      <c r="I39" s="65" t="s">
        <v>529</v>
      </c>
      <c r="J39" s="74">
        <v>0.625</v>
      </c>
      <c r="K39" s="65">
        <v>5</v>
      </c>
      <c r="L39" s="65" t="s">
        <v>586</v>
      </c>
      <c r="M39" s="65">
        <v>-1</v>
      </c>
      <c r="N39" s="65" t="s">
        <v>589</v>
      </c>
      <c r="O39" s="63">
        <v>44125</v>
      </c>
      <c r="P39" s="74">
        <v>0.625</v>
      </c>
      <c r="Q39" s="65" t="str">
        <f t="shared" si="4"/>
        <v>mercoledì</v>
      </c>
      <c r="R39" s="65">
        <v>-2</v>
      </c>
      <c r="S39" s="65">
        <v>-1</v>
      </c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7"/>
      <c r="BP39" s="67"/>
      <c r="BQ39" s="67"/>
      <c r="BR39" s="67"/>
      <c r="BS39" s="67"/>
      <c r="BT39" s="68"/>
      <c r="BU39" s="68"/>
      <c r="BV39" s="68"/>
      <c r="BW39" s="68"/>
      <c r="BX39" s="68"/>
      <c r="BY39" s="68"/>
      <c r="BZ39" s="68"/>
      <c r="CA39" s="68"/>
    </row>
    <row r="40" spans="1:79" s="66" customFormat="1" ht="24.95" customHeight="1" x14ac:dyDescent="0.25">
      <c r="A40" s="62" t="s">
        <v>48</v>
      </c>
      <c r="B40" s="63">
        <v>44126</v>
      </c>
      <c r="C40" s="64">
        <v>0.29166666666666669</v>
      </c>
      <c r="D40" s="65" t="str">
        <f t="shared" si="3"/>
        <v>giovedì</v>
      </c>
      <c r="E40" s="65"/>
      <c r="F40" s="65">
        <v>0.33300000000000002</v>
      </c>
      <c r="G40" s="65" t="s">
        <v>532</v>
      </c>
      <c r="H40" s="65" t="s">
        <v>579</v>
      </c>
      <c r="I40" s="65" t="s">
        <v>529</v>
      </c>
      <c r="J40" s="74">
        <v>0.95833333333333337</v>
      </c>
      <c r="K40" s="65">
        <v>1</v>
      </c>
      <c r="L40" s="65" t="s">
        <v>588</v>
      </c>
      <c r="M40" s="65">
        <v>-1</v>
      </c>
      <c r="N40" s="65" t="s">
        <v>589</v>
      </c>
      <c r="O40" s="63">
        <v>44127</v>
      </c>
      <c r="P40" s="74">
        <v>0.29166666666666669</v>
      </c>
      <c r="Q40" s="65" t="str">
        <f t="shared" si="4"/>
        <v>venerdì</v>
      </c>
      <c r="R40" s="65">
        <v>-2</v>
      </c>
      <c r="S40" s="65">
        <v>-1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7"/>
      <c r="BP40" s="67"/>
      <c r="BQ40" s="67"/>
      <c r="BR40" s="67"/>
      <c r="BS40" s="67"/>
      <c r="BT40" s="68"/>
      <c r="BU40" s="68"/>
      <c r="BV40" s="68"/>
      <c r="BW40" s="68"/>
      <c r="BX40" s="68"/>
      <c r="BY40" s="68"/>
      <c r="BZ40" s="68"/>
      <c r="CA40" s="68"/>
    </row>
    <row r="41" spans="1:79" s="66" customFormat="1" ht="24.95" customHeight="1" x14ac:dyDescent="0.25">
      <c r="A41" s="62" t="s">
        <v>49</v>
      </c>
      <c r="B41" s="63">
        <v>44146</v>
      </c>
      <c r="C41" s="64">
        <v>0.25</v>
      </c>
      <c r="D41" s="65" t="str">
        <f t="shared" si="3"/>
        <v>mercoledì</v>
      </c>
      <c r="E41" s="65"/>
      <c r="F41" s="65">
        <v>0.33300000000000002</v>
      </c>
      <c r="G41" s="65" t="s">
        <v>532</v>
      </c>
      <c r="H41" s="65" t="s">
        <v>579</v>
      </c>
      <c r="I41" s="65" t="s">
        <v>523</v>
      </c>
      <c r="J41" s="74">
        <v>0.91666666666666663</v>
      </c>
      <c r="K41" s="65">
        <v>1</v>
      </c>
      <c r="L41" s="65" t="s">
        <v>588</v>
      </c>
      <c r="M41" s="65">
        <v>2</v>
      </c>
      <c r="N41" s="65" t="s">
        <v>589</v>
      </c>
      <c r="O41" s="63">
        <v>44147</v>
      </c>
      <c r="P41" s="74">
        <v>0.25</v>
      </c>
      <c r="Q41" s="65" t="str">
        <f t="shared" si="4"/>
        <v>giovedì</v>
      </c>
      <c r="R41" s="65">
        <v>3</v>
      </c>
      <c r="S41" s="65">
        <v>-1</v>
      </c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7"/>
      <c r="BP41" s="67"/>
      <c r="BQ41" s="67"/>
      <c r="BR41" s="67"/>
      <c r="BS41" s="67"/>
      <c r="BT41" s="68"/>
      <c r="BU41" s="68"/>
      <c r="BV41" s="68"/>
      <c r="BW41" s="68"/>
      <c r="BX41" s="68"/>
      <c r="BY41" s="68"/>
      <c r="BZ41" s="68"/>
      <c r="CA41" s="68"/>
    </row>
    <row r="42" spans="1:79" s="66" customFormat="1" ht="24.95" customHeight="1" x14ac:dyDescent="0.25">
      <c r="A42" s="62" t="s">
        <v>50</v>
      </c>
      <c r="B42" s="63">
        <v>44158</v>
      </c>
      <c r="C42" s="64">
        <v>0.58333333333333337</v>
      </c>
      <c r="D42" s="65" t="str">
        <f t="shared" si="3"/>
        <v>lunedì</v>
      </c>
      <c r="E42" s="65"/>
      <c r="F42" s="65">
        <v>0.33300000000000002</v>
      </c>
      <c r="G42" s="65" t="s">
        <v>532</v>
      </c>
      <c r="H42" s="65" t="s">
        <v>579</v>
      </c>
      <c r="I42" s="65" t="s">
        <v>523</v>
      </c>
      <c r="J42" s="74">
        <v>0.25</v>
      </c>
      <c r="K42" s="65">
        <v>4</v>
      </c>
      <c r="L42" s="65" t="s">
        <v>586</v>
      </c>
      <c r="M42" s="65">
        <v>2</v>
      </c>
      <c r="N42" s="65" t="s">
        <v>589</v>
      </c>
      <c r="O42" s="63">
        <v>44159</v>
      </c>
      <c r="P42" s="74">
        <v>0.25</v>
      </c>
      <c r="Q42" s="65" t="str">
        <f t="shared" si="4"/>
        <v>martedì</v>
      </c>
      <c r="R42" s="65">
        <v>3</v>
      </c>
      <c r="S42" s="65">
        <v>2</v>
      </c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7"/>
      <c r="BP42" s="67"/>
      <c r="BQ42" s="67"/>
      <c r="BR42" s="67"/>
      <c r="BS42" s="67"/>
      <c r="BT42" s="68"/>
      <c r="BU42" s="68"/>
      <c r="BV42" s="68"/>
      <c r="BW42" s="68"/>
      <c r="BX42" s="68"/>
      <c r="BY42" s="68"/>
      <c r="BZ42" s="68"/>
      <c r="CA42" s="68"/>
    </row>
    <row r="43" spans="1:79" s="66" customFormat="1" ht="24.95" customHeight="1" x14ac:dyDescent="0.25">
      <c r="A43" s="62" t="s">
        <v>51</v>
      </c>
      <c r="B43" s="65"/>
      <c r="C43" s="64"/>
      <c r="D43" s="65"/>
      <c r="E43" s="65"/>
      <c r="F43" s="65">
        <v>0.33300000000000002</v>
      </c>
      <c r="G43" s="65" t="s">
        <v>532</v>
      </c>
      <c r="H43" s="65" t="s">
        <v>579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7"/>
      <c r="BP43" s="67"/>
      <c r="BQ43" s="67"/>
      <c r="BR43" s="67"/>
      <c r="BS43" s="67"/>
      <c r="BT43" s="68"/>
      <c r="BU43" s="68"/>
      <c r="BV43" s="68"/>
      <c r="BW43" s="68"/>
      <c r="BX43" s="68"/>
      <c r="BY43" s="68"/>
      <c r="BZ43" s="68"/>
      <c r="CA43" s="68"/>
    </row>
    <row r="44" spans="1:79" s="66" customFormat="1" ht="24.95" customHeight="1" x14ac:dyDescent="0.25">
      <c r="A44" s="62" t="s">
        <v>52</v>
      </c>
      <c r="B44" s="65"/>
      <c r="C44" s="64"/>
      <c r="D44" s="65"/>
      <c r="E44" s="65"/>
      <c r="F44" s="65">
        <v>0.33300000000000002</v>
      </c>
      <c r="G44" s="65" t="s">
        <v>532</v>
      </c>
      <c r="H44" s="65" t="s">
        <v>579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7"/>
      <c r="BP44" s="67"/>
      <c r="BQ44" s="67"/>
      <c r="BR44" s="67"/>
      <c r="BS44" s="67"/>
      <c r="BT44" s="68"/>
      <c r="BU44" s="68"/>
      <c r="BV44" s="68"/>
      <c r="BW44" s="68"/>
      <c r="BX44" s="68"/>
      <c r="BY44" s="68"/>
      <c r="BZ44" s="68"/>
      <c r="CA44" s="68"/>
    </row>
    <row r="45" spans="1:79" s="66" customFormat="1" ht="24.95" customHeight="1" x14ac:dyDescent="0.25">
      <c r="A45" s="62" t="s">
        <v>53</v>
      </c>
      <c r="B45" s="65"/>
      <c r="C45" s="64"/>
      <c r="D45" s="65"/>
      <c r="E45" s="65"/>
      <c r="F45" s="65">
        <v>0.33300000000000002</v>
      </c>
      <c r="G45" s="65" t="s">
        <v>532</v>
      </c>
      <c r="H45" s="65" t="s">
        <v>579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7"/>
      <c r="BP45" s="67"/>
      <c r="BQ45" s="67"/>
      <c r="BR45" s="67"/>
      <c r="BS45" s="67"/>
      <c r="BT45" s="68"/>
      <c r="BU45" s="68"/>
      <c r="BV45" s="68"/>
      <c r="BW45" s="68"/>
      <c r="BX45" s="68"/>
      <c r="BY45" s="68"/>
      <c r="BZ45" s="68"/>
      <c r="CA45" s="68"/>
    </row>
    <row r="46" spans="1:79" s="66" customFormat="1" ht="24.95" customHeight="1" x14ac:dyDescent="0.25">
      <c r="A46" s="62" t="s">
        <v>54</v>
      </c>
      <c r="B46" s="65"/>
      <c r="C46" s="64"/>
      <c r="D46" s="65"/>
      <c r="E46" s="65"/>
      <c r="F46" s="65">
        <v>0.33300000000000002</v>
      </c>
      <c r="G46" s="65" t="s">
        <v>532</v>
      </c>
      <c r="H46" s="65" t="s">
        <v>579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7"/>
      <c r="BP46" s="67"/>
      <c r="BQ46" s="67"/>
      <c r="BR46" s="67"/>
      <c r="BS46" s="67"/>
      <c r="BT46" s="68"/>
      <c r="BU46" s="68"/>
      <c r="BV46" s="68"/>
      <c r="BW46" s="68"/>
      <c r="BX46" s="68"/>
      <c r="BY46" s="68"/>
      <c r="BZ46" s="68"/>
      <c r="CA46" s="68"/>
    </row>
    <row r="47" spans="1:79" s="66" customFormat="1" ht="24.95" customHeight="1" x14ac:dyDescent="0.25">
      <c r="A47" s="62" t="s">
        <v>55</v>
      </c>
      <c r="B47" s="65"/>
      <c r="C47" s="64"/>
      <c r="D47" s="65"/>
      <c r="E47" s="65"/>
      <c r="F47" s="65">
        <v>0.33300000000000002</v>
      </c>
      <c r="G47" s="65" t="s">
        <v>532</v>
      </c>
      <c r="H47" s="65" t="s">
        <v>579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7"/>
      <c r="BP47" s="67"/>
      <c r="BQ47" s="67"/>
      <c r="BR47" s="67"/>
      <c r="BS47" s="67"/>
      <c r="BT47" s="68"/>
      <c r="BU47" s="68"/>
      <c r="BV47" s="68"/>
      <c r="BW47" s="68"/>
      <c r="BX47" s="68"/>
      <c r="BY47" s="68"/>
      <c r="BZ47" s="68"/>
      <c r="CA47" s="68"/>
    </row>
    <row r="48" spans="1:79" s="66" customFormat="1" ht="24.95" customHeight="1" x14ac:dyDescent="0.25">
      <c r="A48" s="62" t="s">
        <v>56</v>
      </c>
      <c r="B48" s="65"/>
      <c r="C48" s="64"/>
      <c r="D48" s="65"/>
      <c r="E48" s="65"/>
      <c r="F48" s="65">
        <v>0.33300000000000002</v>
      </c>
      <c r="G48" s="65" t="s">
        <v>532</v>
      </c>
      <c r="H48" s="65" t="s">
        <v>579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7"/>
      <c r="BP48" s="67"/>
      <c r="BQ48" s="67"/>
      <c r="BR48" s="67"/>
      <c r="BS48" s="67"/>
      <c r="BT48" s="68"/>
      <c r="BU48" s="68"/>
      <c r="BV48" s="68"/>
      <c r="BW48" s="68"/>
      <c r="BX48" s="68"/>
      <c r="BY48" s="68"/>
      <c r="BZ48" s="68"/>
      <c r="CA48" s="68"/>
    </row>
    <row r="49" spans="1:79" s="66" customFormat="1" ht="24.95" customHeight="1" x14ac:dyDescent="0.25">
      <c r="A49" s="62" t="s">
        <v>57</v>
      </c>
      <c r="B49" s="65"/>
      <c r="C49" s="64"/>
      <c r="D49" s="65"/>
      <c r="E49" s="65"/>
      <c r="F49" s="65">
        <v>0.33300000000000002</v>
      </c>
      <c r="G49" s="65" t="s">
        <v>532</v>
      </c>
      <c r="H49" s="65" t="s">
        <v>579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7"/>
      <c r="BP49" s="67"/>
      <c r="BQ49" s="67"/>
      <c r="BR49" s="67"/>
      <c r="BS49" s="67"/>
      <c r="BT49" s="68"/>
      <c r="BU49" s="68"/>
      <c r="BV49" s="68"/>
      <c r="BW49" s="68"/>
      <c r="BX49" s="68"/>
      <c r="BY49" s="68"/>
      <c r="BZ49" s="68"/>
      <c r="CA49" s="68"/>
    </row>
    <row r="50" spans="1:79" s="66" customFormat="1" ht="24.95" customHeight="1" x14ac:dyDescent="0.25">
      <c r="A50" s="62" t="s">
        <v>58</v>
      </c>
      <c r="B50" s="65"/>
      <c r="C50" s="64"/>
      <c r="D50" s="65"/>
      <c r="E50" s="65"/>
      <c r="F50" s="65">
        <v>0.33300000000000002</v>
      </c>
      <c r="G50" s="65" t="s">
        <v>532</v>
      </c>
      <c r="H50" s="65" t="s">
        <v>579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7"/>
      <c r="BP50" s="67"/>
      <c r="BQ50" s="67"/>
      <c r="BR50" s="67"/>
      <c r="BS50" s="67"/>
      <c r="BT50" s="68"/>
      <c r="BU50" s="68"/>
      <c r="BV50" s="68"/>
      <c r="BW50" s="68"/>
      <c r="BX50" s="68"/>
      <c r="BY50" s="68"/>
      <c r="BZ50" s="68"/>
      <c r="CA50" s="68"/>
    </row>
    <row r="51" spans="1:79" s="66" customFormat="1" ht="24.95" customHeight="1" x14ac:dyDescent="0.25">
      <c r="A51" s="62" t="s">
        <v>59</v>
      </c>
      <c r="B51" s="65"/>
      <c r="C51" s="64"/>
      <c r="D51" s="65"/>
      <c r="E51" s="65"/>
      <c r="F51" s="65">
        <v>0.33300000000000002</v>
      </c>
      <c r="G51" s="65" t="s">
        <v>532</v>
      </c>
      <c r="H51" s="65" t="s">
        <v>579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7"/>
      <c r="BP51" s="67"/>
      <c r="BQ51" s="67"/>
      <c r="BR51" s="67"/>
      <c r="BS51" s="67"/>
      <c r="BT51" s="68"/>
      <c r="BU51" s="68"/>
      <c r="BV51" s="68"/>
      <c r="BW51" s="68"/>
      <c r="BX51" s="68"/>
      <c r="BY51" s="68"/>
      <c r="BZ51" s="68"/>
      <c r="CA51" s="68"/>
    </row>
    <row r="52" spans="1:79" s="66" customFormat="1" ht="24.95" customHeight="1" x14ac:dyDescent="0.25">
      <c r="A52" s="62" t="s">
        <v>60</v>
      </c>
      <c r="B52" s="65"/>
      <c r="C52" s="64"/>
      <c r="D52" s="65"/>
      <c r="E52" s="65"/>
      <c r="F52" s="65">
        <v>0.33300000000000002</v>
      </c>
      <c r="G52" s="65" t="s">
        <v>532</v>
      </c>
      <c r="H52" s="65" t="s">
        <v>579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7"/>
      <c r="BP52" s="67"/>
      <c r="BQ52" s="67"/>
      <c r="BR52" s="67"/>
      <c r="BS52" s="67"/>
      <c r="BT52" s="68"/>
      <c r="BU52" s="68"/>
      <c r="BV52" s="68"/>
      <c r="BW52" s="68"/>
      <c r="BX52" s="68"/>
      <c r="BY52" s="68"/>
      <c r="BZ52" s="68"/>
      <c r="CA52" s="68"/>
    </row>
    <row r="53" spans="1:79" s="66" customFormat="1" ht="24.95" customHeight="1" x14ac:dyDescent="0.25">
      <c r="A53" s="62" t="s">
        <v>61</v>
      </c>
      <c r="B53" s="65"/>
      <c r="C53" s="64"/>
      <c r="D53" s="65"/>
      <c r="E53" s="65"/>
      <c r="F53" s="65">
        <v>0.33300000000000002</v>
      </c>
      <c r="G53" s="65" t="s">
        <v>532</v>
      </c>
      <c r="H53" s="65" t="s">
        <v>579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7"/>
      <c r="BP53" s="67"/>
      <c r="BQ53" s="67"/>
      <c r="BR53" s="67"/>
      <c r="BS53" s="67"/>
      <c r="BT53" s="68"/>
      <c r="BU53" s="68"/>
      <c r="BV53" s="68"/>
      <c r="BW53" s="68"/>
      <c r="BX53" s="68"/>
      <c r="BY53" s="68"/>
      <c r="BZ53" s="68"/>
      <c r="CA53" s="68"/>
    </row>
    <row r="54" spans="1:79" s="66" customFormat="1" ht="24.95" customHeight="1" x14ac:dyDescent="0.25">
      <c r="A54" s="62" t="s">
        <v>62</v>
      </c>
      <c r="B54" s="65"/>
      <c r="C54" s="64"/>
      <c r="D54" s="65"/>
      <c r="E54" s="65"/>
      <c r="F54" s="65">
        <v>0.33300000000000002</v>
      </c>
      <c r="G54" s="65" t="s">
        <v>532</v>
      </c>
      <c r="H54" s="65" t="s">
        <v>579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7"/>
      <c r="BP54" s="67"/>
      <c r="BQ54" s="67"/>
      <c r="BR54" s="67"/>
      <c r="BS54" s="67"/>
      <c r="BT54" s="68"/>
      <c r="BU54" s="68"/>
      <c r="BV54" s="68"/>
      <c r="BW54" s="68"/>
      <c r="BX54" s="68"/>
      <c r="BY54" s="68"/>
      <c r="BZ54" s="68"/>
      <c r="CA54" s="68"/>
    </row>
    <row r="55" spans="1:79" s="66" customFormat="1" ht="24.95" customHeight="1" x14ac:dyDescent="0.25">
      <c r="A55" s="62" t="s">
        <v>63</v>
      </c>
      <c r="B55" s="65"/>
      <c r="C55" s="64"/>
      <c r="D55" s="65"/>
      <c r="E55" s="65"/>
      <c r="F55" s="65">
        <v>0.33300000000000002</v>
      </c>
      <c r="G55" s="65" t="s">
        <v>532</v>
      </c>
      <c r="H55" s="65" t="s">
        <v>579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7"/>
      <c r="BP55" s="67"/>
      <c r="BQ55" s="67"/>
      <c r="BR55" s="67"/>
      <c r="BS55" s="67"/>
      <c r="BT55" s="68"/>
      <c r="BU55" s="68"/>
      <c r="BV55" s="68"/>
      <c r="BW55" s="68"/>
      <c r="BX55" s="68"/>
      <c r="BY55" s="68"/>
      <c r="BZ55" s="68"/>
      <c r="CA55" s="68"/>
    </row>
    <row r="56" spans="1:79" s="66" customFormat="1" ht="24.95" customHeight="1" x14ac:dyDescent="0.25">
      <c r="A56" s="62" t="s">
        <v>64</v>
      </c>
      <c r="B56" s="65"/>
      <c r="C56" s="64"/>
      <c r="D56" s="65"/>
      <c r="E56" s="65"/>
      <c r="F56" s="65">
        <v>0.33300000000000002</v>
      </c>
      <c r="G56" s="65" t="s">
        <v>532</v>
      </c>
      <c r="H56" s="65" t="s">
        <v>579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7"/>
      <c r="BP56" s="67"/>
      <c r="BQ56" s="67"/>
      <c r="BR56" s="67"/>
      <c r="BS56" s="67"/>
      <c r="BT56" s="68"/>
      <c r="BU56" s="68"/>
      <c r="BV56" s="68"/>
      <c r="BW56" s="68"/>
      <c r="BX56" s="68"/>
      <c r="BY56" s="68"/>
      <c r="BZ56" s="68"/>
      <c r="CA56" s="68"/>
    </row>
    <row r="57" spans="1:79" s="66" customFormat="1" ht="24.95" customHeight="1" x14ac:dyDescent="0.25">
      <c r="A57" s="62" t="s">
        <v>65</v>
      </c>
      <c r="B57" s="65"/>
      <c r="C57" s="64"/>
      <c r="D57" s="65"/>
      <c r="E57" s="65"/>
      <c r="F57" s="65">
        <v>0.33300000000000002</v>
      </c>
      <c r="G57" s="65" t="s">
        <v>532</v>
      </c>
      <c r="H57" s="65" t="s">
        <v>579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7"/>
      <c r="BP57" s="67"/>
      <c r="BQ57" s="67"/>
      <c r="BR57" s="67"/>
      <c r="BS57" s="67"/>
      <c r="BT57" s="68"/>
      <c r="BU57" s="68"/>
      <c r="BV57" s="68"/>
      <c r="BW57" s="68"/>
      <c r="BX57" s="68"/>
      <c r="BY57" s="68"/>
      <c r="BZ57" s="68"/>
      <c r="CA57" s="68"/>
    </row>
    <row r="58" spans="1:79" s="66" customFormat="1" ht="24.95" customHeight="1" x14ac:dyDescent="0.25">
      <c r="A58" s="62" t="s">
        <v>66</v>
      </c>
      <c r="B58" s="65"/>
      <c r="C58" s="64"/>
      <c r="D58" s="65"/>
      <c r="E58" s="65"/>
      <c r="F58" s="65">
        <v>0.33300000000000002</v>
      </c>
      <c r="G58" s="65" t="s">
        <v>532</v>
      </c>
      <c r="H58" s="65" t="s">
        <v>579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7"/>
      <c r="BP58" s="67"/>
      <c r="BQ58" s="67"/>
      <c r="BR58" s="67"/>
      <c r="BS58" s="67"/>
      <c r="BT58" s="68"/>
      <c r="BU58" s="68"/>
      <c r="BV58" s="68"/>
      <c r="BW58" s="68"/>
      <c r="BX58" s="68"/>
      <c r="BY58" s="68"/>
      <c r="BZ58" s="68"/>
      <c r="CA58" s="68"/>
    </row>
    <row r="59" spans="1:79" s="66" customFormat="1" ht="24.95" customHeight="1" x14ac:dyDescent="0.25">
      <c r="A59" s="62" t="s">
        <v>67</v>
      </c>
      <c r="B59" s="65"/>
      <c r="C59" s="64"/>
      <c r="D59" s="65"/>
      <c r="E59" s="65"/>
      <c r="F59" s="65">
        <v>0.33300000000000002</v>
      </c>
      <c r="G59" s="65" t="s">
        <v>532</v>
      </c>
      <c r="H59" s="65" t="s">
        <v>579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7"/>
      <c r="BP59" s="67"/>
      <c r="BQ59" s="67"/>
      <c r="BR59" s="67"/>
      <c r="BS59" s="67"/>
      <c r="BT59" s="68"/>
      <c r="BU59" s="68"/>
      <c r="BV59" s="68"/>
      <c r="BW59" s="68"/>
      <c r="BX59" s="68"/>
      <c r="BY59" s="68"/>
      <c r="BZ59" s="68"/>
      <c r="CA59" s="68"/>
    </row>
    <row r="60" spans="1:79" s="66" customFormat="1" ht="24.95" customHeight="1" x14ac:dyDescent="0.25">
      <c r="A60" s="62" t="s">
        <v>68</v>
      </c>
      <c r="B60" s="65"/>
      <c r="C60" s="64"/>
      <c r="D60" s="65"/>
      <c r="E60" s="65"/>
      <c r="F60" s="65">
        <v>0.33300000000000002</v>
      </c>
      <c r="G60" s="65" t="s">
        <v>532</v>
      </c>
      <c r="H60" s="65" t="s">
        <v>579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7"/>
      <c r="BP60" s="67"/>
      <c r="BQ60" s="67"/>
      <c r="BR60" s="67"/>
      <c r="BS60" s="67"/>
      <c r="BT60" s="68"/>
      <c r="BU60" s="68"/>
      <c r="BV60" s="68"/>
      <c r="BW60" s="68"/>
      <c r="BX60" s="68"/>
      <c r="BY60" s="68"/>
      <c r="BZ60" s="68"/>
      <c r="CA60" s="68"/>
    </row>
    <row r="61" spans="1:79" s="66" customFormat="1" ht="24.95" customHeight="1" x14ac:dyDescent="0.25">
      <c r="A61" s="62" t="s">
        <v>69</v>
      </c>
      <c r="B61" s="65"/>
      <c r="C61" s="64"/>
      <c r="D61" s="65"/>
      <c r="E61" s="65"/>
      <c r="F61" s="65">
        <v>0.33300000000000002</v>
      </c>
      <c r="G61" s="65" t="s">
        <v>532</v>
      </c>
      <c r="H61" s="65" t="s">
        <v>579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7"/>
      <c r="BP61" s="67"/>
      <c r="BQ61" s="67"/>
      <c r="BR61" s="67"/>
      <c r="BS61" s="67"/>
      <c r="BT61" s="68"/>
      <c r="BU61" s="68"/>
      <c r="BV61" s="68"/>
      <c r="BW61" s="68"/>
      <c r="BX61" s="68"/>
      <c r="BY61" s="68"/>
      <c r="BZ61" s="68"/>
      <c r="CA61" s="68"/>
    </row>
    <row r="62" spans="1:79" s="66" customFormat="1" ht="24.95" customHeight="1" x14ac:dyDescent="0.25">
      <c r="A62" s="62" t="s">
        <v>70</v>
      </c>
      <c r="B62" s="65"/>
      <c r="C62" s="64"/>
      <c r="D62" s="65"/>
      <c r="E62" s="65"/>
      <c r="F62" s="65">
        <v>0.33300000000000002</v>
      </c>
      <c r="G62" s="65" t="s">
        <v>532</v>
      </c>
      <c r="H62" s="65" t="s">
        <v>579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7"/>
      <c r="BP62" s="67"/>
      <c r="BQ62" s="67"/>
      <c r="BR62" s="67"/>
      <c r="BS62" s="67"/>
      <c r="BT62" s="68"/>
      <c r="BU62" s="68"/>
      <c r="BV62" s="68"/>
      <c r="BW62" s="68"/>
      <c r="BX62" s="68"/>
      <c r="BY62" s="68"/>
      <c r="BZ62" s="68"/>
      <c r="CA62" s="68"/>
    </row>
    <row r="63" spans="1:79" s="66" customFormat="1" ht="24.95" customHeight="1" x14ac:dyDescent="0.25">
      <c r="A63" s="62" t="s">
        <v>71</v>
      </c>
      <c r="B63" s="65"/>
      <c r="C63" s="64"/>
      <c r="D63" s="65"/>
      <c r="E63" s="65"/>
      <c r="F63" s="65">
        <v>0.33300000000000002</v>
      </c>
      <c r="G63" s="65" t="s">
        <v>532</v>
      </c>
      <c r="H63" s="65" t="s">
        <v>579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7"/>
      <c r="BP63" s="67"/>
      <c r="BQ63" s="67"/>
      <c r="BR63" s="67"/>
      <c r="BS63" s="67"/>
      <c r="BT63" s="68"/>
      <c r="BU63" s="68"/>
      <c r="BV63" s="68"/>
      <c r="BW63" s="68"/>
      <c r="BX63" s="68"/>
      <c r="BY63" s="68"/>
      <c r="BZ63" s="68"/>
      <c r="CA63" s="68"/>
    </row>
    <row r="64" spans="1:79" s="66" customFormat="1" ht="24.95" customHeight="1" x14ac:dyDescent="0.25">
      <c r="A64" s="62" t="s">
        <v>72</v>
      </c>
      <c r="B64" s="65"/>
      <c r="C64" s="64"/>
      <c r="D64" s="65"/>
      <c r="E64" s="65"/>
      <c r="F64" s="65">
        <v>0.33300000000000002</v>
      </c>
      <c r="G64" s="65" t="s">
        <v>532</v>
      </c>
      <c r="H64" s="65" t="s">
        <v>579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7"/>
      <c r="BP64" s="67"/>
      <c r="BQ64" s="67"/>
      <c r="BR64" s="67"/>
      <c r="BS64" s="67"/>
      <c r="BT64" s="68"/>
      <c r="BU64" s="68"/>
      <c r="BV64" s="68"/>
      <c r="BW64" s="68"/>
      <c r="BX64" s="68"/>
      <c r="BY64" s="68"/>
      <c r="BZ64" s="68"/>
      <c r="CA64" s="68"/>
    </row>
    <row r="65" spans="1:79" s="66" customFormat="1" ht="24.95" customHeight="1" x14ac:dyDescent="0.25">
      <c r="A65" s="62" t="s">
        <v>73</v>
      </c>
      <c r="B65" s="65"/>
      <c r="C65" s="64"/>
      <c r="D65" s="65"/>
      <c r="E65" s="65"/>
      <c r="F65" s="65">
        <v>0.33300000000000002</v>
      </c>
      <c r="G65" s="65" t="s">
        <v>532</v>
      </c>
      <c r="H65" s="65" t="s">
        <v>579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7"/>
      <c r="BP65" s="67"/>
      <c r="BQ65" s="67"/>
      <c r="BR65" s="67"/>
      <c r="BS65" s="67"/>
      <c r="BT65" s="68"/>
      <c r="BU65" s="68"/>
      <c r="BV65" s="68"/>
      <c r="BW65" s="68"/>
      <c r="BX65" s="68"/>
      <c r="BY65" s="68"/>
      <c r="BZ65" s="68"/>
      <c r="CA65" s="68"/>
    </row>
    <row r="66" spans="1:79" s="66" customFormat="1" ht="24.95" customHeight="1" x14ac:dyDescent="0.25">
      <c r="A66" s="62" t="s">
        <v>74</v>
      </c>
      <c r="B66" s="65"/>
      <c r="C66" s="64"/>
      <c r="D66" s="65"/>
      <c r="E66" s="65"/>
      <c r="F66" s="65">
        <v>0.33300000000000002</v>
      </c>
      <c r="G66" s="65" t="s">
        <v>532</v>
      </c>
      <c r="H66" s="65" t="s">
        <v>579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7"/>
      <c r="BP66" s="67"/>
      <c r="BQ66" s="67"/>
      <c r="BR66" s="67"/>
      <c r="BS66" s="67"/>
      <c r="BT66" s="68"/>
      <c r="BU66" s="68"/>
      <c r="BV66" s="68"/>
      <c r="BW66" s="68"/>
      <c r="BX66" s="68"/>
      <c r="BY66" s="68"/>
      <c r="BZ66" s="68"/>
      <c r="CA66" s="68"/>
    </row>
    <row r="67" spans="1:79" s="66" customFormat="1" ht="24.95" customHeight="1" x14ac:dyDescent="0.25">
      <c r="A67" s="62" t="s">
        <v>76</v>
      </c>
      <c r="B67" s="65"/>
      <c r="C67" s="64"/>
      <c r="D67" s="65"/>
      <c r="E67" s="65"/>
      <c r="F67" s="65">
        <v>0.33300000000000002</v>
      </c>
      <c r="G67" s="65" t="s">
        <v>532</v>
      </c>
      <c r="H67" s="65" t="s">
        <v>579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7"/>
      <c r="BP67" s="67"/>
      <c r="BQ67" s="67"/>
      <c r="BR67" s="67"/>
      <c r="BS67" s="67"/>
      <c r="BT67" s="68"/>
      <c r="BU67" s="68"/>
      <c r="BV67" s="68"/>
      <c r="BW67" s="68"/>
      <c r="BX67" s="68"/>
      <c r="BY67" s="68"/>
      <c r="BZ67" s="68"/>
      <c r="CA67" s="68"/>
    </row>
    <row r="68" spans="1:79" s="66" customFormat="1" ht="24.95" customHeight="1" x14ac:dyDescent="0.25">
      <c r="A68" s="62" t="s">
        <v>75</v>
      </c>
      <c r="B68" s="65"/>
      <c r="C68" s="64"/>
      <c r="D68" s="65"/>
      <c r="E68" s="65"/>
      <c r="F68" s="65">
        <v>0.33300000000000002</v>
      </c>
      <c r="G68" s="65" t="s">
        <v>532</v>
      </c>
      <c r="H68" s="65" t="s">
        <v>579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7"/>
      <c r="BP68" s="67"/>
      <c r="BQ68" s="67"/>
      <c r="BR68" s="67"/>
      <c r="BS68" s="67"/>
      <c r="BT68" s="68"/>
      <c r="BU68" s="68"/>
      <c r="BV68" s="68"/>
      <c r="BW68" s="68"/>
      <c r="BX68" s="68"/>
      <c r="BY68" s="68"/>
      <c r="BZ68" s="68"/>
      <c r="CA68" s="68"/>
    </row>
    <row r="69" spans="1:79" s="66" customFormat="1" ht="24.95" customHeight="1" x14ac:dyDescent="0.25">
      <c r="A69" s="62" t="s">
        <v>77</v>
      </c>
      <c r="B69" s="65"/>
      <c r="C69" s="64"/>
      <c r="D69" s="65"/>
      <c r="E69" s="65"/>
      <c r="F69" s="65">
        <v>0.33300000000000002</v>
      </c>
      <c r="G69" s="65" t="s">
        <v>532</v>
      </c>
      <c r="H69" s="65" t="s">
        <v>579</v>
      </c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7"/>
      <c r="BP69" s="67"/>
      <c r="BQ69" s="67"/>
      <c r="BR69" s="67"/>
      <c r="BS69" s="67"/>
      <c r="BT69" s="68"/>
      <c r="BU69" s="68"/>
      <c r="BV69" s="68"/>
      <c r="BW69" s="68"/>
      <c r="BX69" s="68"/>
      <c r="BY69" s="68"/>
      <c r="BZ69" s="68"/>
      <c r="CA69" s="68"/>
    </row>
    <row r="70" spans="1:79" s="66" customFormat="1" ht="24.95" customHeight="1" x14ac:dyDescent="0.25">
      <c r="A70" s="62" t="s">
        <v>80</v>
      </c>
      <c r="B70" s="65"/>
      <c r="C70" s="64"/>
      <c r="D70" s="65"/>
      <c r="E70" s="65"/>
      <c r="F70" s="65">
        <v>0.33300000000000002</v>
      </c>
      <c r="G70" s="65" t="s">
        <v>532</v>
      </c>
      <c r="H70" s="65" t="s">
        <v>579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7"/>
      <c r="BP70" s="67"/>
      <c r="BQ70" s="67"/>
      <c r="BR70" s="67"/>
      <c r="BS70" s="67"/>
      <c r="BT70" s="68"/>
      <c r="BU70" s="68"/>
      <c r="BV70" s="68"/>
      <c r="BW70" s="68"/>
      <c r="BX70" s="68"/>
      <c r="BY70" s="68"/>
      <c r="BZ70" s="68"/>
      <c r="CA70" s="68"/>
    </row>
    <row r="71" spans="1:79" s="66" customFormat="1" ht="24.95" customHeight="1" x14ac:dyDescent="0.25">
      <c r="A71" s="62" t="s">
        <v>78</v>
      </c>
      <c r="B71" s="65"/>
      <c r="C71" s="64"/>
      <c r="D71" s="65"/>
      <c r="E71" s="65"/>
      <c r="F71" s="65">
        <v>0.33300000000000002</v>
      </c>
      <c r="G71" s="65" t="s">
        <v>532</v>
      </c>
      <c r="H71" s="65" t="s">
        <v>579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7"/>
      <c r="BP71" s="67"/>
      <c r="BQ71" s="67"/>
      <c r="BR71" s="67"/>
      <c r="BS71" s="67"/>
      <c r="BT71" s="68"/>
      <c r="BU71" s="68"/>
      <c r="BV71" s="68"/>
      <c r="BW71" s="68"/>
      <c r="BX71" s="68"/>
      <c r="BY71" s="68"/>
      <c r="BZ71" s="68"/>
      <c r="CA71" s="68"/>
    </row>
    <row r="72" spans="1:79" s="66" customFormat="1" ht="24.95" customHeight="1" x14ac:dyDescent="0.25">
      <c r="A72" s="62" t="s">
        <v>79</v>
      </c>
      <c r="B72" s="65"/>
      <c r="C72" s="64"/>
      <c r="D72" s="65"/>
      <c r="E72" s="65"/>
      <c r="F72" s="65">
        <v>0.33300000000000002</v>
      </c>
      <c r="G72" s="65" t="s">
        <v>532</v>
      </c>
      <c r="H72" s="65" t="s">
        <v>579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7"/>
      <c r="BP72" s="67"/>
      <c r="BQ72" s="67"/>
      <c r="BR72" s="67"/>
      <c r="BS72" s="67"/>
      <c r="BT72" s="68"/>
      <c r="BU72" s="68"/>
      <c r="BV72" s="68"/>
      <c r="BW72" s="68"/>
      <c r="BX72" s="68"/>
      <c r="BY72" s="68"/>
      <c r="BZ72" s="68"/>
      <c r="CA72" s="68"/>
    </row>
    <row r="73" spans="1:79" s="66" customFormat="1" ht="24.95" customHeight="1" x14ac:dyDescent="0.25">
      <c r="A73" s="62" t="s">
        <v>81</v>
      </c>
      <c r="B73" s="65"/>
      <c r="C73" s="64"/>
      <c r="D73" s="65"/>
      <c r="E73" s="65"/>
      <c r="F73" s="65">
        <v>0.33300000000000002</v>
      </c>
      <c r="G73" s="65" t="s">
        <v>532</v>
      </c>
      <c r="H73" s="65" t="s">
        <v>579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7"/>
      <c r="BP73" s="67"/>
      <c r="BQ73" s="67"/>
      <c r="BR73" s="67"/>
      <c r="BS73" s="67"/>
      <c r="BT73" s="68"/>
      <c r="BU73" s="68"/>
      <c r="BV73" s="68"/>
      <c r="BW73" s="68"/>
      <c r="BX73" s="68"/>
      <c r="BY73" s="68"/>
      <c r="BZ73" s="68"/>
      <c r="CA73" s="68"/>
    </row>
    <row r="74" spans="1:79" s="66" customFormat="1" ht="24.95" customHeight="1" x14ac:dyDescent="0.25">
      <c r="A74" s="62" t="s">
        <v>82</v>
      </c>
      <c r="B74" s="65"/>
      <c r="C74" s="64"/>
      <c r="D74" s="65"/>
      <c r="E74" s="65"/>
      <c r="F74" s="65">
        <v>0.33300000000000002</v>
      </c>
      <c r="G74" s="65" t="s">
        <v>532</v>
      </c>
      <c r="H74" s="65" t="s">
        <v>579</v>
      </c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7"/>
      <c r="BP74" s="67"/>
      <c r="BQ74" s="67"/>
      <c r="BR74" s="67"/>
      <c r="BS74" s="67"/>
      <c r="BT74" s="68"/>
      <c r="BU74" s="68"/>
      <c r="BV74" s="68"/>
      <c r="BW74" s="68"/>
      <c r="BX74" s="68"/>
      <c r="BY74" s="68"/>
      <c r="BZ74" s="68"/>
      <c r="CA74" s="68"/>
    </row>
    <row r="75" spans="1:79" s="66" customFormat="1" ht="24.95" customHeight="1" x14ac:dyDescent="0.25">
      <c r="A75" s="62" t="s">
        <v>85</v>
      </c>
      <c r="B75" s="65"/>
      <c r="C75" s="64"/>
      <c r="D75" s="65"/>
      <c r="E75" s="65"/>
      <c r="F75" s="65">
        <v>0.33300000000000002</v>
      </c>
      <c r="G75" s="65" t="s">
        <v>532</v>
      </c>
      <c r="H75" s="65" t="s">
        <v>579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7"/>
      <c r="BP75" s="67"/>
      <c r="BQ75" s="67"/>
      <c r="BR75" s="67"/>
      <c r="BS75" s="67"/>
      <c r="BT75" s="68"/>
      <c r="BU75" s="68"/>
      <c r="BV75" s="68"/>
      <c r="BW75" s="68"/>
      <c r="BX75" s="68"/>
      <c r="BY75" s="68"/>
      <c r="BZ75" s="68"/>
      <c r="CA75" s="68"/>
    </row>
    <row r="76" spans="1:79" s="66" customFormat="1" ht="24.95" customHeight="1" x14ac:dyDescent="0.25">
      <c r="A76" s="62" t="s">
        <v>87</v>
      </c>
      <c r="B76" s="65"/>
      <c r="C76" s="64"/>
      <c r="D76" s="65"/>
      <c r="E76" s="65"/>
      <c r="F76" s="65">
        <v>0.33300000000000002</v>
      </c>
      <c r="G76" s="65" t="s">
        <v>532</v>
      </c>
      <c r="H76" s="65" t="s">
        <v>579</v>
      </c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7"/>
      <c r="BP76" s="67"/>
      <c r="BQ76" s="67"/>
      <c r="BR76" s="67"/>
      <c r="BS76" s="67"/>
      <c r="BT76" s="68"/>
      <c r="BU76" s="68"/>
      <c r="BV76" s="68"/>
      <c r="BW76" s="68"/>
      <c r="BX76" s="68"/>
      <c r="BY76" s="68"/>
      <c r="BZ76" s="68"/>
      <c r="CA76" s="68"/>
    </row>
    <row r="77" spans="1:79" s="66" customFormat="1" ht="24.95" customHeight="1" x14ac:dyDescent="0.25">
      <c r="A77" s="62" t="s">
        <v>83</v>
      </c>
      <c r="B77" s="65"/>
      <c r="C77" s="64"/>
      <c r="D77" s="65"/>
      <c r="E77" s="65"/>
      <c r="F77" s="65">
        <v>0.33300000000000002</v>
      </c>
      <c r="G77" s="65" t="s">
        <v>532</v>
      </c>
      <c r="H77" s="65" t="s">
        <v>579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7"/>
      <c r="BP77" s="67"/>
      <c r="BQ77" s="67"/>
      <c r="BR77" s="67"/>
      <c r="BS77" s="67"/>
      <c r="BT77" s="68"/>
      <c r="BU77" s="68"/>
      <c r="BV77" s="68"/>
      <c r="BW77" s="68"/>
      <c r="BX77" s="68"/>
      <c r="BY77" s="68"/>
      <c r="BZ77" s="68"/>
      <c r="CA77" s="68"/>
    </row>
    <row r="78" spans="1:79" s="66" customFormat="1" ht="24.95" customHeight="1" x14ac:dyDescent="0.25">
      <c r="A78" s="62" t="s">
        <v>84</v>
      </c>
      <c r="B78" s="65"/>
      <c r="C78" s="64"/>
      <c r="D78" s="65"/>
      <c r="E78" s="65"/>
      <c r="F78" s="65">
        <v>0.33300000000000002</v>
      </c>
      <c r="G78" s="65" t="s">
        <v>532</v>
      </c>
      <c r="H78" s="65" t="s">
        <v>579</v>
      </c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7"/>
      <c r="BP78" s="67"/>
      <c r="BQ78" s="67"/>
      <c r="BR78" s="67"/>
      <c r="BS78" s="67"/>
      <c r="BT78" s="68"/>
      <c r="BU78" s="68"/>
      <c r="BV78" s="68"/>
      <c r="BW78" s="68"/>
      <c r="BX78" s="68"/>
      <c r="BY78" s="68"/>
      <c r="BZ78" s="68"/>
      <c r="CA78" s="68"/>
    </row>
    <row r="79" spans="1:79" s="66" customFormat="1" ht="24.95" customHeight="1" x14ac:dyDescent="0.25">
      <c r="A79" s="62" t="s">
        <v>86</v>
      </c>
      <c r="B79" s="65"/>
      <c r="C79" s="64"/>
      <c r="D79" s="65"/>
      <c r="E79" s="65"/>
      <c r="F79" s="65">
        <v>0.33300000000000002</v>
      </c>
      <c r="G79" s="65" t="s">
        <v>532</v>
      </c>
      <c r="H79" s="65" t="s">
        <v>579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7"/>
      <c r="BP79" s="67"/>
      <c r="BQ79" s="67"/>
      <c r="BR79" s="67"/>
      <c r="BS79" s="67"/>
      <c r="BT79" s="68"/>
      <c r="BU79" s="68"/>
      <c r="BV79" s="68"/>
      <c r="BW79" s="68"/>
      <c r="BX79" s="68"/>
      <c r="BY79" s="68"/>
      <c r="BZ79" s="68"/>
      <c r="CA79" s="68"/>
    </row>
    <row r="80" spans="1:79" s="66" customFormat="1" ht="24.95" customHeight="1" x14ac:dyDescent="0.25">
      <c r="A80" s="62" t="s">
        <v>93</v>
      </c>
      <c r="B80" s="65"/>
      <c r="C80" s="64"/>
      <c r="D80" s="65"/>
      <c r="E80" s="65"/>
      <c r="F80" s="65">
        <v>0.33300000000000002</v>
      </c>
      <c r="G80" s="65" t="s">
        <v>532</v>
      </c>
      <c r="H80" s="65" t="s">
        <v>579</v>
      </c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7"/>
      <c r="BP80" s="67"/>
      <c r="BQ80" s="67"/>
      <c r="BR80" s="67"/>
      <c r="BS80" s="67"/>
      <c r="BT80" s="68"/>
      <c r="BU80" s="68"/>
      <c r="BV80" s="68"/>
      <c r="BW80" s="68"/>
      <c r="BX80" s="68"/>
      <c r="BY80" s="68"/>
      <c r="BZ80" s="68"/>
      <c r="CA80" s="68"/>
    </row>
    <row r="81" spans="1:79" s="66" customFormat="1" ht="24.95" customHeight="1" x14ac:dyDescent="0.25">
      <c r="A81" s="62" t="s">
        <v>88</v>
      </c>
      <c r="B81" s="65"/>
      <c r="C81" s="64"/>
      <c r="D81" s="65"/>
      <c r="E81" s="65"/>
      <c r="F81" s="65">
        <v>0.33300000000000002</v>
      </c>
      <c r="G81" s="65" t="s">
        <v>532</v>
      </c>
      <c r="H81" s="65" t="s">
        <v>579</v>
      </c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7"/>
      <c r="BP81" s="67"/>
      <c r="BQ81" s="67"/>
      <c r="BR81" s="67"/>
      <c r="BS81" s="67"/>
      <c r="BT81" s="68"/>
      <c r="BU81" s="68"/>
      <c r="BV81" s="68"/>
      <c r="BW81" s="68"/>
      <c r="BX81" s="68"/>
      <c r="BY81" s="68"/>
      <c r="BZ81" s="68"/>
      <c r="CA81" s="68"/>
    </row>
    <row r="82" spans="1:79" s="66" customFormat="1" ht="24.95" customHeight="1" x14ac:dyDescent="0.25">
      <c r="A82" s="62" t="s">
        <v>89</v>
      </c>
      <c r="B82" s="65"/>
      <c r="C82" s="64"/>
      <c r="D82" s="65"/>
      <c r="E82" s="65"/>
      <c r="F82" s="65">
        <v>0.33300000000000002</v>
      </c>
      <c r="G82" s="65" t="s">
        <v>532</v>
      </c>
      <c r="H82" s="65" t="s">
        <v>579</v>
      </c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7"/>
      <c r="BP82" s="67"/>
      <c r="BQ82" s="67"/>
      <c r="BR82" s="67"/>
      <c r="BS82" s="67"/>
      <c r="BT82" s="68"/>
      <c r="BU82" s="68"/>
      <c r="BV82" s="68"/>
      <c r="BW82" s="68"/>
      <c r="BX82" s="68"/>
      <c r="BY82" s="68"/>
      <c r="BZ82" s="68"/>
      <c r="CA82" s="68"/>
    </row>
    <row r="83" spans="1:79" s="66" customFormat="1" ht="24.95" customHeight="1" x14ac:dyDescent="0.25">
      <c r="A83" s="62" t="s">
        <v>98</v>
      </c>
      <c r="B83" s="65"/>
      <c r="C83" s="64"/>
      <c r="D83" s="65"/>
      <c r="E83" s="65"/>
      <c r="F83" s="65">
        <v>0.33300000000000002</v>
      </c>
      <c r="G83" s="65" t="s">
        <v>532</v>
      </c>
      <c r="H83" s="65" t="s">
        <v>579</v>
      </c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7"/>
      <c r="BP83" s="67"/>
      <c r="BQ83" s="67"/>
      <c r="BR83" s="67"/>
      <c r="BS83" s="67"/>
      <c r="BT83" s="68"/>
      <c r="BU83" s="68"/>
      <c r="BV83" s="68"/>
      <c r="BW83" s="68"/>
      <c r="BX83" s="68"/>
      <c r="BY83" s="68"/>
      <c r="BZ83" s="68"/>
      <c r="CA83" s="68"/>
    </row>
    <row r="84" spans="1:79" s="66" customFormat="1" ht="24.95" customHeight="1" x14ac:dyDescent="0.25">
      <c r="A84" s="62" t="s">
        <v>90</v>
      </c>
      <c r="B84" s="65"/>
      <c r="C84" s="64"/>
      <c r="D84" s="65"/>
      <c r="E84" s="65"/>
      <c r="F84" s="65">
        <v>0.33300000000000002</v>
      </c>
      <c r="G84" s="65" t="s">
        <v>532</v>
      </c>
      <c r="H84" s="65" t="s">
        <v>579</v>
      </c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7"/>
      <c r="BP84" s="67"/>
      <c r="BQ84" s="67"/>
      <c r="BR84" s="67"/>
      <c r="BS84" s="67"/>
      <c r="BT84" s="68"/>
      <c r="BU84" s="68"/>
      <c r="BV84" s="68"/>
      <c r="BW84" s="68"/>
      <c r="BX84" s="68"/>
      <c r="BY84" s="68"/>
      <c r="BZ84" s="68"/>
      <c r="CA84" s="68"/>
    </row>
    <row r="85" spans="1:79" s="66" customFormat="1" ht="24.95" customHeight="1" x14ac:dyDescent="0.25">
      <c r="A85" s="62" t="s">
        <v>91</v>
      </c>
      <c r="B85" s="65"/>
      <c r="C85" s="64"/>
      <c r="D85" s="65"/>
      <c r="E85" s="65"/>
      <c r="F85" s="65">
        <v>0.33300000000000002</v>
      </c>
      <c r="G85" s="65" t="s">
        <v>532</v>
      </c>
      <c r="H85" s="65" t="s">
        <v>579</v>
      </c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7"/>
      <c r="BP85" s="67"/>
      <c r="BQ85" s="67"/>
      <c r="BR85" s="67"/>
      <c r="BS85" s="67"/>
      <c r="BT85" s="68"/>
      <c r="BU85" s="68"/>
      <c r="BV85" s="68"/>
      <c r="BW85" s="68"/>
      <c r="BX85" s="68"/>
      <c r="BY85" s="68"/>
      <c r="BZ85" s="68"/>
      <c r="CA85" s="68"/>
    </row>
    <row r="86" spans="1:79" s="66" customFormat="1" ht="24.95" customHeight="1" x14ac:dyDescent="0.25">
      <c r="A86" s="62" t="s">
        <v>101</v>
      </c>
      <c r="B86" s="65"/>
      <c r="C86" s="64"/>
      <c r="D86" s="65"/>
      <c r="E86" s="65"/>
      <c r="F86" s="65">
        <v>0.33300000000000002</v>
      </c>
      <c r="G86" s="65" t="s">
        <v>532</v>
      </c>
      <c r="H86" s="65" t="s">
        <v>579</v>
      </c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7"/>
      <c r="BP86" s="67"/>
      <c r="BQ86" s="67"/>
      <c r="BR86" s="67"/>
      <c r="BS86" s="67"/>
      <c r="BT86" s="68"/>
      <c r="BU86" s="68"/>
      <c r="BV86" s="68"/>
      <c r="BW86" s="68"/>
      <c r="BX86" s="68"/>
      <c r="BY86" s="68"/>
      <c r="BZ86" s="68"/>
      <c r="CA86" s="68"/>
    </row>
    <row r="87" spans="1:79" s="66" customFormat="1" ht="24.95" customHeight="1" x14ac:dyDescent="0.25">
      <c r="A87" s="62" t="s">
        <v>92</v>
      </c>
      <c r="B87" s="65"/>
      <c r="C87" s="64"/>
      <c r="D87" s="65"/>
      <c r="E87" s="65"/>
      <c r="F87" s="65">
        <v>0.33300000000000002</v>
      </c>
      <c r="G87" s="65" t="s">
        <v>532</v>
      </c>
      <c r="H87" s="65" t="s">
        <v>579</v>
      </c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7"/>
      <c r="BP87" s="67"/>
      <c r="BQ87" s="67"/>
      <c r="BR87" s="67"/>
      <c r="BS87" s="67"/>
      <c r="BT87" s="68"/>
      <c r="BU87" s="68"/>
      <c r="BV87" s="68"/>
      <c r="BW87" s="68"/>
      <c r="BX87" s="68"/>
      <c r="BY87" s="68"/>
      <c r="BZ87" s="68"/>
      <c r="CA87" s="68"/>
    </row>
    <row r="88" spans="1:79" s="66" customFormat="1" ht="24.95" customHeight="1" x14ac:dyDescent="0.25">
      <c r="A88" s="62" t="s">
        <v>94</v>
      </c>
      <c r="B88" s="65"/>
      <c r="C88" s="64"/>
      <c r="D88" s="65"/>
      <c r="E88" s="65"/>
      <c r="F88" s="65">
        <v>0.33300000000000002</v>
      </c>
      <c r="G88" s="65" t="s">
        <v>532</v>
      </c>
      <c r="H88" s="65" t="s">
        <v>579</v>
      </c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7"/>
      <c r="BP88" s="67"/>
      <c r="BQ88" s="67"/>
      <c r="BR88" s="67"/>
      <c r="BS88" s="67"/>
      <c r="BT88" s="68"/>
      <c r="BU88" s="68"/>
      <c r="BV88" s="68"/>
      <c r="BW88" s="68"/>
      <c r="BX88" s="68"/>
      <c r="BY88" s="68"/>
      <c r="BZ88" s="68"/>
      <c r="CA88" s="68"/>
    </row>
    <row r="89" spans="1:79" s="66" customFormat="1" ht="24.95" customHeight="1" x14ac:dyDescent="0.25">
      <c r="A89" s="62" t="s">
        <v>103</v>
      </c>
      <c r="B89" s="65"/>
      <c r="C89" s="64"/>
      <c r="D89" s="65"/>
      <c r="E89" s="65"/>
      <c r="F89" s="65">
        <v>0.33300000000000002</v>
      </c>
      <c r="G89" s="65" t="s">
        <v>532</v>
      </c>
      <c r="H89" s="65" t="s">
        <v>579</v>
      </c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7"/>
      <c r="BP89" s="67"/>
      <c r="BQ89" s="67"/>
      <c r="BR89" s="67"/>
      <c r="BS89" s="67"/>
      <c r="BT89" s="68"/>
      <c r="BU89" s="68"/>
      <c r="BV89" s="68"/>
      <c r="BW89" s="68"/>
      <c r="BX89" s="68"/>
      <c r="BY89" s="68"/>
      <c r="BZ89" s="68"/>
      <c r="CA89" s="68"/>
    </row>
    <row r="90" spans="1:79" s="66" customFormat="1" ht="24.95" customHeight="1" x14ac:dyDescent="0.25">
      <c r="A90" s="62" t="s">
        <v>95</v>
      </c>
      <c r="B90" s="65"/>
      <c r="C90" s="64"/>
      <c r="D90" s="65"/>
      <c r="E90" s="65"/>
      <c r="F90" s="65">
        <v>0.33300000000000002</v>
      </c>
      <c r="G90" s="65" t="s">
        <v>532</v>
      </c>
      <c r="H90" s="65" t="s">
        <v>579</v>
      </c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7"/>
      <c r="BP90" s="67"/>
      <c r="BQ90" s="67"/>
      <c r="BR90" s="67"/>
      <c r="BS90" s="67"/>
      <c r="BT90" s="68"/>
      <c r="BU90" s="68"/>
      <c r="BV90" s="68"/>
      <c r="BW90" s="68"/>
      <c r="BX90" s="68"/>
      <c r="BY90" s="68"/>
      <c r="BZ90" s="68"/>
      <c r="CA90" s="68"/>
    </row>
    <row r="91" spans="1:79" s="66" customFormat="1" ht="24.95" customHeight="1" x14ac:dyDescent="0.25">
      <c r="A91" s="62" t="s">
        <v>96</v>
      </c>
      <c r="B91" s="65"/>
      <c r="C91" s="64"/>
      <c r="D91" s="65"/>
      <c r="E91" s="65"/>
      <c r="F91" s="65">
        <v>0.33300000000000002</v>
      </c>
      <c r="G91" s="65" t="s">
        <v>532</v>
      </c>
      <c r="H91" s="65" t="s">
        <v>579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7"/>
      <c r="BP91" s="67"/>
      <c r="BQ91" s="67"/>
      <c r="BR91" s="67"/>
      <c r="BS91" s="67"/>
      <c r="BT91" s="68"/>
      <c r="BU91" s="68"/>
      <c r="BV91" s="68"/>
      <c r="BW91" s="68"/>
      <c r="BX91" s="68"/>
      <c r="BY91" s="68"/>
      <c r="BZ91" s="68"/>
      <c r="CA91" s="68"/>
    </row>
    <row r="92" spans="1:79" s="66" customFormat="1" ht="24.95" customHeight="1" x14ac:dyDescent="0.25">
      <c r="A92" s="62" t="s">
        <v>97</v>
      </c>
      <c r="B92" s="65"/>
      <c r="C92" s="64"/>
      <c r="D92" s="65"/>
      <c r="E92" s="65"/>
      <c r="F92" s="65">
        <v>0.33300000000000002</v>
      </c>
      <c r="G92" s="65" t="s">
        <v>532</v>
      </c>
      <c r="H92" s="65" t="s">
        <v>579</v>
      </c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7"/>
      <c r="BP92" s="67"/>
      <c r="BQ92" s="67"/>
      <c r="BR92" s="67"/>
      <c r="BS92" s="67"/>
      <c r="BT92" s="68"/>
      <c r="BU92" s="68"/>
      <c r="BV92" s="68"/>
      <c r="BW92" s="68"/>
      <c r="BX92" s="68"/>
      <c r="BY92" s="68"/>
      <c r="BZ92" s="68"/>
      <c r="CA92" s="68"/>
    </row>
    <row r="93" spans="1:79" s="66" customFormat="1" ht="24.95" customHeight="1" x14ac:dyDescent="0.25">
      <c r="A93" s="62" t="s">
        <v>99</v>
      </c>
      <c r="B93" s="65"/>
      <c r="C93" s="64"/>
      <c r="D93" s="65"/>
      <c r="E93" s="65"/>
      <c r="F93" s="65">
        <v>0.33300000000000002</v>
      </c>
      <c r="G93" s="65" t="s">
        <v>532</v>
      </c>
      <c r="H93" s="65" t="s">
        <v>579</v>
      </c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7"/>
      <c r="BP93" s="67"/>
      <c r="BQ93" s="67"/>
      <c r="BR93" s="67"/>
      <c r="BS93" s="67"/>
      <c r="BT93" s="68"/>
      <c r="BU93" s="68"/>
      <c r="BV93" s="68"/>
      <c r="BW93" s="68"/>
      <c r="BX93" s="68"/>
      <c r="BY93" s="68"/>
      <c r="BZ93" s="68"/>
      <c r="CA93" s="68"/>
    </row>
    <row r="94" spans="1:79" s="66" customFormat="1" ht="24.95" customHeight="1" x14ac:dyDescent="0.25">
      <c r="A94" s="62" t="s">
        <v>100</v>
      </c>
      <c r="B94" s="65"/>
      <c r="C94" s="64"/>
      <c r="D94" s="65"/>
      <c r="E94" s="65"/>
      <c r="F94" s="65">
        <v>0.33300000000000002</v>
      </c>
      <c r="G94" s="65" t="s">
        <v>532</v>
      </c>
      <c r="H94" s="65" t="s">
        <v>579</v>
      </c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7"/>
      <c r="BP94" s="67"/>
      <c r="BQ94" s="67"/>
      <c r="BR94" s="67"/>
      <c r="BS94" s="67"/>
      <c r="BT94" s="68"/>
      <c r="BU94" s="68"/>
      <c r="BV94" s="68"/>
      <c r="BW94" s="68"/>
      <c r="BX94" s="68"/>
      <c r="BY94" s="68"/>
      <c r="BZ94" s="68"/>
      <c r="CA94" s="68"/>
    </row>
    <row r="95" spans="1:79" s="66" customFormat="1" ht="24.95" customHeight="1" x14ac:dyDescent="0.25">
      <c r="A95" s="62" t="s">
        <v>102</v>
      </c>
      <c r="B95" s="65"/>
      <c r="C95" s="64"/>
      <c r="D95" s="65"/>
      <c r="E95" s="65"/>
      <c r="F95" s="65">
        <v>0.33300000000000002</v>
      </c>
      <c r="G95" s="65" t="s">
        <v>532</v>
      </c>
      <c r="H95" s="65" t="s">
        <v>579</v>
      </c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7"/>
      <c r="BP95" s="67"/>
      <c r="BQ95" s="67"/>
      <c r="BR95" s="67"/>
      <c r="BS95" s="67"/>
      <c r="BT95" s="68"/>
      <c r="BU95" s="68"/>
      <c r="BV95" s="68"/>
      <c r="BW95" s="68"/>
      <c r="BX95" s="68"/>
      <c r="BY95" s="68"/>
      <c r="BZ95" s="68"/>
      <c r="CA95" s="68"/>
    </row>
    <row r="96" spans="1:79" s="66" customFormat="1" ht="24.95" customHeight="1" x14ac:dyDescent="0.25">
      <c r="A96" s="62" t="s">
        <v>104</v>
      </c>
      <c r="B96" s="65"/>
      <c r="C96" s="64"/>
      <c r="D96" s="65"/>
      <c r="E96" s="65"/>
      <c r="F96" s="65">
        <v>0.33300000000000002</v>
      </c>
      <c r="G96" s="65" t="s">
        <v>532</v>
      </c>
      <c r="H96" s="65" t="s">
        <v>579</v>
      </c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7"/>
      <c r="BP96" s="67"/>
      <c r="BQ96" s="67"/>
      <c r="BR96" s="67"/>
      <c r="BS96" s="67"/>
      <c r="BT96" s="68"/>
      <c r="BU96" s="68"/>
      <c r="BV96" s="68"/>
      <c r="BW96" s="68"/>
      <c r="BX96" s="68"/>
      <c r="BY96" s="68"/>
      <c r="BZ96" s="68"/>
      <c r="CA96" s="68"/>
    </row>
    <row r="97" spans="1:79" s="66" customFormat="1" ht="24.95" customHeight="1" x14ac:dyDescent="0.25">
      <c r="A97" s="62" t="s">
        <v>105</v>
      </c>
      <c r="B97" s="65"/>
      <c r="C97" s="64"/>
      <c r="D97" s="65"/>
      <c r="E97" s="65"/>
      <c r="F97" s="65">
        <v>0.33300000000000002</v>
      </c>
      <c r="G97" s="65" t="s">
        <v>532</v>
      </c>
      <c r="H97" s="65" t="s">
        <v>579</v>
      </c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7"/>
      <c r="BP97" s="67"/>
      <c r="BQ97" s="67"/>
      <c r="BR97" s="67"/>
      <c r="BS97" s="67"/>
      <c r="BT97" s="68"/>
      <c r="BU97" s="68"/>
      <c r="BV97" s="68"/>
      <c r="BW97" s="68"/>
      <c r="BX97" s="68"/>
      <c r="BY97" s="68"/>
      <c r="BZ97" s="68"/>
      <c r="CA97" s="68"/>
    </row>
    <row r="98" spans="1:79" s="66" customFormat="1" ht="24.95" customHeight="1" x14ac:dyDescent="0.25">
      <c r="A98" s="62" t="s">
        <v>106</v>
      </c>
      <c r="B98" s="65"/>
      <c r="C98" s="64"/>
      <c r="D98" s="65"/>
      <c r="E98" s="65"/>
      <c r="F98" s="65">
        <v>0.33300000000000002</v>
      </c>
      <c r="G98" s="65" t="s">
        <v>532</v>
      </c>
      <c r="H98" s="65" t="s">
        <v>579</v>
      </c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7"/>
      <c r="BP98" s="67"/>
      <c r="BQ98" s="67"/>
      <c r="BR98" s="67"/>
      <c r="BS98" s="67"/>
      <c r="BT98" s="68"/>
      <c r="BU98" s="68"/>
      <c r="BV98" s="68"/>
      <c r="BW98" s="68"/>
      <c r="BX98" s="68"/>
      <c r="BY98" s="68"/>
      <c r="BZ98" s="68"/>
      <c r="CA98" s="68"/>
    </row>
    <row r="99" spans="1:79" s="66" customFormat="1" ht="24.95" customHeight="1" x14ac:dyDescent="0.25">
      <c r="A99" s="62" t="s">
        <v>107</v>
      </c>
      <c r="B99" s="65"/>
      <c r="C99" s="64"/>
      <c r="D99" s="65"/>
      <c r="E99" s="65"/>
      <c r="F99" s="65">
        <v>0.33300000000000002</v>
      </c>
      <c r="G99" s="65" t="s">
        <v>532</v>
      </c>
      <c r="H99" s="65" t="s">
        <v>579</v>
      </c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7"/>
      <c r="BP99" s="67"/>
      <c r="BQ99" s="67"/>
      <c r="BR99" s="67"/>
      <c r="BS99" s="67"/>
      <c r="BT99" s="68"/>
      <c r="BU99" s="68"/>
      <c r="BV99" s="68"/>
      <c r="BW99" s="68"/>
      <c r="BX99" s="68"/>
      <c r="BY99" s="68"/>
      <c r="BZ99" s="68"/>
      <c r="CA99" s="68"/>
    </row>
    <row r="100" spans="1:79" s="66" customFormat="1" ht="24.95" customHeight="1" x14ac:dyDescent="0.25">
      <c r="A100" s="62" t="s">
        <v>108</v>
      </c>
      <c r="B100" s="65"/>
      <c r="C100" s="64"/>
      <c r="D100" s="65"/>
      <c r="E100" s="65"/>
      <c r="F100" s="65">
        <v>0.33300000000000002</v>
      </c>
      <c r="G100" s="65" t="s">
        <v>532</v>
      </c>
      <c r="H100" s="65" t="s">
        <v>579</v>
      </c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7"/>
      <c r="BP100" s="67"/>
      <c r="BQ100" s="67"/>
      <c r="BR100" s="67"/>
      <c r="BS100" s="67"/>
      <c r="BT100" s="68"/>
      <c r="BU100" s="68"/>
      <c r="BV100" s="68"/>
      <c r="BW100" s="68"/>
      <c r="BX100" s="68"/>
      <c r="BY100" s="68"/>
      <c r="BZ100" s="68"/>
      <c r="CA100" s="68"/>
    </row>
    <row r="101" spans="1:79" s="66" customFormat="1" ht="24.95" customHeight="1" x14ac:dyDescent="0.25">
      <c r="A101" s="62" t="s">
        <v>109</v>
      </c>
      <c r="B101" s="65"/>
      <c r="C101" s="64"/>
      <c r="D101" s="65"/>
      <c r="E101" s="65"/>
      <c r="F101" s="65">
        <v>0.33300000000000002</v>
      </c>
      <c r="G101" s="65" t="s">
        <v>532</v>
      </c>
      <c r="H101" s="65" t="s">
        <v>579</v>
      </c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7"/>
      <c r="BP101" s="67"/>
      <c r="BQ101" s="67"/>
      <c r="BR101" s="67"/>
      <c r="BS101" s="67"/>
      <c r="BT101" s="68"/>
      <c r="BU101" s="68"/>
      <c r="BV101" s="68"/>
      <c r="BW101" s="68"/>
      <c r="BX101" s="68"/>
      <c r="BY101" s="68"/>
      <c r="BZ101" s="68"/>
      <c r="CA101" s="68"/>
    </row>
    <row r="102" spans="1:79" s="66" customFormat="1" ht="24.95" customHeight="1" x14ac:dyDescent="0.25">
      <c r="A102" s="62" t="s">
        <v>110</v>
      </c>
      <c r="B102" s="65"/>
      <c r="C102" s="64"/>
      <c r="D102" s="65"/>
      <c r="E102" s="65"/>
      <c r="F102" s="65">
        <v>0.33300000000000002</v>
      </c>
      <c r="G102" s="65" t="s">
        <v>532</v>
      </c>
      <c r="H102" s="65" t="s">
        <v>579</v>
      </c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7"/>
      <c r="BP102" s="67"/>
      <c r="BQ102" s="67"/>
      <c r="BR102" s="67"/>
      <c r="BS102" s="67"/>
      <c r="BT102" s="68"/>
      <c r="BU102" s="68"/>
      <c r="BV102" s="68"/>
      <c r="BW102" s="68"/>
      <c r="BX102" s="68"/>
      <c r="BY102" s="68"/>
      <c r="BZ102" s="68"/>
      <c r="CA102" s="68"/>
    </row>
    <row r="103" spans="1:79" s="66" customFormat="1" ht="24.95" customHeight="1" x14ac:dyDescent="0.25">
      <c r="A103" s="62" t="s">
        <v>111</v>
      </c>
      <c r="B103" s="65"/>
      <c r="C103" s="64"/>
      <c r="D103" s="65"/>
      <c r="E103" s="65"/>
      <c r="F103" s="65">
        <v>0.33300000000000002</v>
      </c>
      <c r="G103" s="65" t="s">
        <v>532</v>
      </c>
      <c r="H103" s="65" t="s">
        <v>579</v>
      </c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7"/>
      <c r="BP103" s="67"/>
      <c r="BQ103" s="67"/>
      <c r="BR103" s="67"/>
      <c r="BS103" s="67"/>
      <c r="BT103" s="68"/>
      <c r="BU103" s="68"/>
      <c r="BV103" s="68"/>
      <c r="BW103" s="68"/>
      <c r="BX103" s="68"/>
      <c r="BY103" s="68"/>
      <c r="BZ103" s="68"/>
      <c r="CA103" s="68"/>
    </row>
    <row r="104" spans="1:79" s="66" customFormat="1" ht="24.95" customHeight="1" x14ac:dyDescent="0.25">
      <c r="A104" s="62" t="s">
        <v>112</v>
      </c>
      <c r="B104" s="65"/>
      <c r="C104" s="64"/>
      <c r="D104" s="65"/>
      <c r="E104" s="65"/>
      <c r="F104" s="65">
        <v>0.33300000000000002</v>
      </c>
      <c r="G104" s="65" t="s">
        <v>532</v>
      </c>
      <c r="H104" s="65" t="s">
        <v>579</v>
      </c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7"/>
      <c r="BP104" s="67"/>
      <c r="BQ104" s="67"/>
      <c r="BR104" s="67"/>
      <c r="BS104" s="67"/>
      <c r="BT104" s="68"/>
      <c r="BU104" s="68"/>
      <c r="BV104" s="68"/>
      <c r="BW104" s="68"/>
      <c r="BX104" s="68"/>
      <c r="BY104" s="68"/>
      <c r="BZ104" s="68"/>
      <c r="CA104" s="68"/>
    </row>
    <row r="105" spans="1:79" s="66" customFormat="1" ht="24.95" customHeight="1" x14ac:dyDescent="0.25">
      <c r="A105" s="62" t="s">
        <v>113</v>
      </c>
      <c r="B105" s="65"/>
      <c r="C105" s="64"/>
      <c r="D105" s="65"/>
      <c r="E105" s="65"/>
      <c r="F105" s="65">
        <v>0.33300000000000002</v>
      </c>
      <c r="G105" s="65" t="s">
        <v>532</v>
      </c>
      <c r="H105" s="65" t="s">
        <v>579</v>
      </c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7"/>
      <c r="BP105" s="67"/>
      <c r="BQ105" s="67"/>
      <c r="BR105" s="67"/>
      <c r="BS105" s="67"/>
      <c r="BT105" s="68"/>
      <c r="BU105" s="68"/>
      <c r="BV105" s="68"/>
      <c r="BW105" s="68"/>
      <c r="BX105" s="68"/>
      <c r="BY105" s="68"/>
      <c r="BZ105" s="68"/>
      <c r="CA105" s="68"/>
    </row>
    <row r="106" spans="1:79" s="66" customFormat="1" ht="24.95" customHeight="1" x14ac:dyDescent="0.25">
      <c r="A106" s="62" t="s">
        <v>114</v>
      </c>
      <c r="B106" s="65"/>
      <c r="C106" s="64"/>
      <c r="D106" s="65"/>
      <c r="E106" s="65"/>
      <c r="F106" s="65">
        <v>0.33300000000000002</v>
      </c>
      <c r="G106" s="65" t="s">
        <v>532</v>
      </c>
      <c r="H106" s="65" t="s">
        <v>579</v>
      </c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7"/>
      <c r="BP106" s="67"/>
      <c r="BQ106" s="67"/>
      <c r="BR106" s="67"/>
      <c r="BS106" s="67"/>
      <c r="BT106" s="68"/>
      <c r="BU106" s="68"/>
      <c r="BV106" s="68"/>
      <c r="BW106" s="68"/>
      <c r="BX106" s="68"/>
      <c r="BY106" s="68"/>
      <c r="BZ106" s="68"/>
      <c r="CA106" s="68"/>
    </row>
    <row r="107" spans="1:79" s="66" customFormat="1" ht="24.95" customHeight="1" x14ac:dyDescent="0.25">
      <c r="A107" s="62" t="s">
        <v>115</v>
      </c>
      <c r="B107" s="65"/>
      <c r="C107" s="64"/>
      <c r="D107" s="65"/>
      <c r="E107" s="65"/>
      <c r="F107" s="65">
        <v>0.33300000000000002</v>
      </c>
      <c r="G107" s="65" t="s">
        <v>532</v>
      </c>
      <c r="H107" s="65" t="s">
        <v>579</v>
      </c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7"/>
      <c r="BP107" s="67"/>
      <c r="BQ107" s="67"/>
      <c r="BR107" s="67"/>
      <c r="BS107" s="67"/>
      <c r="BT107" s="68"/>
      <c r="BU107" s="68"/>
      <c r="BV107" s="68"/>
      <c r="BW107" s="68"/>
      <c r="BX107" s="68"/>
      <c r="BY107" s="68"/>
      <c r="BZ107" s="68"/>
      <c r="CA107" s="68"/>
    </row>
    <row r="108" spans="1:79" s="66" customFormat="1" ht="24.95" customHeight="1" x14ac:dyDescent="0.25">
      <c r="A108" s="62" t="s">
        <v>116</v>
      </c>
      <c r="B108" s="65"/>
      <c r="C108" s="64"/>
      <c r="D108" s="65"/>
      <c r="E108" s="65"/>
      <c r="F108" s="65">
        <v>0.33300000000000002</v>
      </c>
      <c r="G108" s="65" t="s">
        <v>532</v>
      </c>
      <c r="H108" s="65" t="s">
        <v>579</v>
      </c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7"/>
      <c r="BP108" s="67"/>
      <c r="BQ108" s="67"/>
      <c r="BR108" s="67"/>
      <c r="BS108" s="67"/>
      <c r="BT108" s="68"/>
      <c r="BU108" s="68"/>
      <c r="BV108" s="68"/>
      <c r="BW108" s="68"/>
      <c r="BX108" s="68"/>
      <c r="BY108" s="68"/>
      <c r="BZ108" s="68"/>
      <c r="CA108" s="68"/>
    </row>
    <row r="109" spans="1:79" s="66" customFormat="1" ht="24.95" customHeight="1" x14ac:dyDescent="0.25">
      <c r="A109" s="62" t="s">
        <v>117</v>
      </c>
      <c r="B109" s="65"/>
      <c r="C109" s="64"/>
      <c r="D109" s="65"/>
      <c r="E109" s="65"/>
      <c r="F109" s="65">
        <v>0.33300000000000002</v>
      </c>
      <c r="G109" s="65" t="s">
        <v>532</v>
      </c>
      <c r="H109" s="65" t="s">
        <v>579</v>
      </c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7"/>
      <c r="BP109" s="67"/>
      <c r="BQ109" s="67"/>
      <c r="BR109" s="67"/>
      <c r="BS109" s="67"/>
      <c r="BT109" s="68"/>
      <c r="BU109" s="68"/>
      <c r="BV109" s="68"/>
      <c r="BW109" s="68"/>
      <c r="BX109" s="68"/>
      <c r="BY109" s="68"/>
      <c r="BZ109" s="68"/>
      <c r="CA109" s="68"/>
    </row>
    <row r="110" spans="1:79" s="66" customFormat="1" ht="24.95" customHeight="1" x14ac:dyDescent="0.25">
      <c r="A110" s="62" t="s">
        <v>118</v>
      </c>
      <c r="B110" s="65"/>
      <c r="C110" s="64"/>
      <c r="D110" s="65"/>
      <c r="E110" s="65"/>
      <c r="F110" s="65">
        <v>0.33300000000000002</v>
      </c>
      <c r="G110" s="65" t="s">
        <v>532</v>
      </c>
      <c r="H110" s="65" t="s">
        <v>579</v>
      </c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7"/>
      <c r="BP110" s="67"/>
      <c r="BQ110" s="67"/>
      <c r="BR110" s="67"/>
      <c r="BS110" s="67"/>
      <c r="BT110" s="68"/>
      <c r="BU110" s="68"/>
      <c r="BV110" s="68"/>
      <c r="BW110" s="68"/>
      <c r="BX110" s="68"/>
      <c r="BY110" s="68"/>
      <c r="BZ110" s="68"/>
      <c r="CA110" s="68"/>
    </row>
    <row r="111" spans="1:79" s="66" customFormat="1" ht="24.95" customHeight="1" x14ac:dyDescent="0.25">
      <c r="A111" s="62" t="s">
        <v>119</v>
      </c>
      <c r="B111" s="65"/>
      <c r="C111" s="64"/>
      <c r="D111" s="65"/>
      <c r="E111" s="65"/>
      <c r="F111" s="65">
        <v>0.33300000000000002</v>
      </c>
      <c r="G111" s="65" t="s">
        <v>532</v>
      </c>
      <c r="H111" s="65" t="s">
        <v>579</v>
      </c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7"/>
      <c r="BP111" s="67"/>
      <c r="BQ111" s="67"/>
      <c r="BR111" s="67"/>
      <c r="BS111" s="67"/>
      <c r="BT111" s="68"/>
      <c r="BU111" s="68"/>
      <c r="BV111" s="68"/>
      <c r="BW111" s="68"/>
      <c r="BX111" s="68"/>
      <c r="BY111" s="68"/>
      <c r="BZ111" s="68"/>
      <c r="CA111" s="68"/>
    </row>
    <row r="112" spans="1:79" s="66" customFormat="1" ht="24.95" customHeight="1" x14ac:dyDescent="0.25">
      <c r="A112" s="62" t="s">
        <v>120</v>
      </c>
      <c r="B112" s="65"/>
      <c r="C112" s="64"/>
      <c r="D112" s="65"/>
      <c r="E112" s="65"/>
      <c r="F112" s="65">
        <v>0.33300000000000002</v>
      </c>
      <c r="G112" s="65" t="s">
        <v>532</v>
      </c>
      <c r="H112" s="65" t="s">
        <v>579</v>
      </c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7"/>
      <c r="BP112" s="67"/>
      <c r="BQ112" s="67"/>
      <c r="BR112" s="67"/>
      <c r="BS112" s="67"/>
      <c r="BT112" s="68"/>
      <c r="BU112" s="68"/>
      <c r="BV112" s="68"/>
      <c r="BW112" s="68"/>
      <c r="BX112" s="68"/>
      <c r="BY112" s="68"/>
      <c r="BZ112" s="68"/>
      <c r="CA112" s="68"/>
    </row>
    <row r="113" spans="1:79" s="66" customFormat="1" ht="24.95" customHeight="1" x14ac:dyDescent="0.25">
      <c r="A113" s="62" t="s">
        <v>121</v>
      </c>
      <c r="B113" s="65"/>
      <c r="C113" s="64"/>
      <c r="D113" s="65"/>
      <c r="E113" s="65"/>
      <c r="F113" s="65">
        <v>0.33300000000000002</v>
      </c>
      <c r="G113" s="65" t="s">
        <v>532</v>
      </c>
      <c r="H113" s="65" t="s">
        <v>579</v>
      </c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7"/>
      <c r="BP113" s="67"/>
      <c r="BQ113" s="67"/>
      <c r="BR113" s="67"/>
      <c r="BS113" s="67"/>
      <c r="BT113" s="68"/>
      <c r="BU113" s="68"/>
      <c r="BV113" s="68"/>
      <c r="BW113" s="68"/>
      <c r="BX113" s="68"/>
      <c r="BY113" s="68"/>
      <c r="BZ113" s="68"/>
      <c r="CA113" s="68"/>
    </row>
    <row r="114" spans="1:79" s="66" customFormat="1" ht="24.95" customHeight="1" x14ac:dyDescent="0.25">
      <c r="A114" s="62" t="s">
        <v>122</v>
      </c>
      <c r="B114" s="65"/>
      <c r="C114" s="64"/>
      <c r="D114" s="65"/>
      <c r="E114" s="65"/>
      <c r="F114" s="65">
        <v>0.33300000000000002</v>
      </c>
      <c r="G114" s="65" t="s">
        <v>532</v>
      </c>
      <c r="H114" s="65" t="s">
        <v>579</v>
      </c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7"/>
      <c r="BP114" s="67"/>
      <c r="BQ114" s="67"/>
      <c r="BR114" s="67"/>
      <c r="BS114" s="67"/>
      <c r="BT114" s="68"/>
      <c r="BU114" s="68"/>
      <c r="BV114" s="68"/>
      <c r="BW114" s="68"/>
      <c r="BX114" s="68"/>
      <c r="BY114" s="68"/>
      <c r="BZ114" s="68"/>
      <c r="CA114" s="68"/>
    </row>
    <row r="115" spans="1:79" s="66" customFormat="1" ht="24.95" customHeight="1" x14ac:dyDescent="0.25">
      <c r="A115" s="62" t="s">
        <v>123</v>
      </c>
      <c r="B115" s="65"/>
      <c r="C115" s="64"/>
      <c r="D115" s="65"/>
      <c r="E115" s="65"/>
      <c r="F115" s="65">
        <v>0.33300000000000002</v>
      </c>
      <c r="G115" s="65" t="s">
        <v>532</v>
      </c>
      <c r="H115" s="65" t="s">
        <v>579</v>
      </c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7"/>
      <c r="BP115" s="67"/>
      <c r="BQ115" s="67"/>
      <c r="BR115" s="67"/>
      <c r="BS115" s="67"/>
      <c r="BT115" s="68"/>
      <c r="BU115" s="68"/>
      <c r="BV115" s="68"/>
      <c r="BW115" s="68"/>
      <c r="BX115" s="68"/>
      <c r="BY115" s="68"/>
      <c r="BZ115" s="68"/>
      <c r="CA115" s="68"/>
    </row>
    <row r="116" spans="1:79" s="66" customFormat="1" ht="24.95" customHeight="1" x14ac:dyDescent="0.25">
      <c r="A116" s="62" t="s">
        <v>124</v>
      </c>
      <c r="B116" s="65"/>
      <c r="C116" s="64"/>
      <c r="D116" s="65"/>
      <c r="E116" s="65"/>
      <c r="F116" s="65">
        <v>0.33300000000000002</v>
      </c>
      <c r="G116" s="65" t="s">
        <v>532</v>
      </c>
      <c r="H116" s="65" t="s">
        <v>579</v>
      </c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7"/>
      <c r="BP116" s="67"/>
      <c r="BQ116" s="67"/>
      <c r="BR116" s="67"/>
      <c r="BS116" s="67"/>
      <c r="BT116" s="68"/>
      <c r="BU116" s="68"/>
      <c r="BV116" s="68"/>
      <c r="BW116" s="68"/>
      <c r="BX116" s="68"/>
      <c r="BY116" s="68"/>
      <c r="BZ116" s="68"/>
      <c r="CA116" s="68"/>
    </row>
    <row r="117" spans="1:79" s="66" customFormat="1" ht="24.95" customHeight="1" x14ac:dyDescent="0.25">
      <c r="A117" s="62" t="s">
        <v>125</v>
      </c>
      <c r="B117" s="65"/>
      <c r="C117" s="64"/>
      <c r="D117" s="65"/>
      <c r="E117" s="65"/>
      <c r="F117" s="65">
        <v>0.33300000000000002</v>
      </c>
      <c r="G117" s="65" t="s">
        <v>532</v>
      </c>
      <c r="H117" s="65" t="s">
        <v>579</v>
      </c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7"/>
      <c r="BP117" s="67"/>
      <c r="BQ117" s="67"/>
      <c r="BR117" s="67"/>
      <c r="BS117" s="67"/>
      <c r="BT117" s="68"/>
      <c r="BU117" s="68"/>
      <c r="BV117" s="68"/>
      <c r="BW117" s="68"/>
      <c r="BX117" s="68"/>
      <c r="BY117" s="68"/>
      <c r="BZ117" s="68"/>
      <c r="CA117" s="68"/>
    </row>
    <row r="118" spans="1:79" s="66" customFormat="1" ht="24.95" customHeight="1" x14ac:dyDescent="0.25">
      <c r="A118" s="62" t="s">
        <v>126</v>
      </c>
      <c r="B118" s="65"/>
      <c r="C118" s="64"/>
      <c r="D118" s="65"/>
      <c r="E118" s="65"/>
      <c r="F118" s="65">
        <v>0.33300000000000002</v>
      </c>
      <c r="G118" s="65" t="s">
        <v>532</v>
      </c>
      <c r="H118" s="65" t="s">
        <v>579</v>
      </c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7"/>
      <c r="BP118" s="67"/>
      <c r="BQ118" s="67"/>
      <c r="BR118" s="67"/>
      <c r="BS118" s="67"/>
      <c r="BT118" s="68"/>
      <c r="BU118" s="68"/>
      <c r="BV118" s="68"/>
      <c r="BW118" s="68"/>
      <c r="BX118" s="68"/>
      <c r="BY118" s="68"/>
      <c r="BZ118" s="68"/>
      <c r="CA118" s="68"/>
    </row>
    <row r="119" spans="1:79" s="66" customFormat="1" ht="24.95" customHeight="1" x14ac:dyDescent="0.25">
      <c r="A119" s="62" t="s">
        <v>135</v>
      </c>
      <c r="B119" s="65"/>
      <c r="C119" s="64"/>
      <c r="D119" s="65"/>
      <c r="E119" s="65"/>
      <c r="F119" s="65">
        <v>0.33300000000000002</v>
      </c>
      <c r="G119" s="65" t="s">
        <v>532</v>
      </c>
      <c r="H119" s="65" t="s">
        <v>579</v>
      </c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7"/>
      <c r="BP119" s="67"/>
      <c r="BQ119" s="67"/>
      <c r="BR119" s="67"/>
      <c r="BS119" s="67"/>
      <c r="BT119" s="68"/>
      <c r="BU119" s="68"/>
      <c r="BV119" s="68"/>
      <c r="BW119" s="68"/>
      <c r="BX119" s="68"/>
      <c r="BY119" s="68"/>
      <c r="BZ119" s="68"/>
      <c r="CA119" s="68"/>
    </row>
    <row r="120" spans="1:79" s="66" customFormat="1" ht="24.95" customHeight="1" x14ac:dyDescent="0.25">
      <c r="A120" s="62" t="s">
        <v>127</v>
      </c>
      <c r="B120" s="65"/>
      <c r="C120" s="64"/>
      <c r="D120" s="65"/>
      <c r="E120" s="65"/>
      <c r="F120" s="65">
        <v>0.33300000000000002</v>
      </c>
      <c r="G120" s="65" t="s">
        <v>532</v>
      </c>
      <c r="H120" s="65" t="s">
        <v>579</v>
      </c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7"/>
      <c r="BP120" s="67"/>
      <c r="BQ120" s="67"/>
      <c r="BR120" s="67"/>
      <c r="BS120" s="67"/>
      <c r="BT120" s="68"/>
      <c r="BU120" s="68"/>
      <c r="BV120" s="68"/>
      <c r="BW120" s="68"/>
      <c r="BX120" s="68"/>
      <c r="BY120" s="68"/>
      <c r="BZ120" s="68"/>
      <c r="CA120" s="68"/>
    </row>
    <row r="121" spans="1:79" s="66" customFormat="1" ht="24.95" customHeight="1" x14ac:dyDescent="0.25">
      <c r="A121" s="62" t="s">
        <v>137</v>
      </c>
      <c r="B121" s="65"/>
      <c r="C121" s="64"/>
      <c r="D121" s="65"/>
      <c r="E121" s="65"/>
      <c r="F121" s="65">
        <v>0.33300000000000002</v>
      </c>
      <c r="G121" s="65" t="s">
        <v>532</v>
      </c>
      <c r="H121" s="65" t="s">
        <v>579</v>
      </c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7"/>
      <c r="BP121" s="67"/>
      <c r="BQ121" s="67"/>
      <c r="BR121" s="67"/>
      <c r="BS121" s="67"/>
      <c r="BT121" s="68"/>
      <c r="BU121" s="68"/>
      <c r="BV121" s="68"/>
      <c r="BW121" s="68"/>
      <c r="BX121" s="68"/>
      <c r="BY121" s="68"/>
      <c r="BZ121" s="68"/>
      <c r="CA121" s="68"/>
    </row>
    <row r="122" spans="1:79" s="66" customFormat="1" ht="24.95" customHeight="1" x14ac:dyDescent="0.25">
      <c r="A122" s="62" t="s">
        <v>128</v>
      </c>
      <c r="B122" s="65"/>
      <c r="C122" s="64"/>
      <c r="D122" s="65"/>
      <c r="E122" s="65"/>
      <c r="F122" s="65">
        <v>0.33300000000000002</v>
      </c>
      <c r="G122" s="65" t="s">
        <v>532</v>
      </c>
      <c r="H122" s="65" t="s">
        <v>579</v>
      </c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7"/>
      <c r="BP122" s="67"/>
      <c r="BQ122" s="67"/>
      <c r="BR122" s="67"/>
      <c r="BS122" s="67"/>
      <c r="BT122" s="68"/>
      <c r="BU122" s="68"/>
      <c r="BV122" s="68"/>
      <c r="BW122" s="68"/>
      <c r="BX122" s="68"/>
      <c r="BY122" s="68"/>
      <c r="BZ122" s="68"/>
      <c r="CA122" s="68"/>
    </row>
    <row r="123" spans="1:79" s="66" customFormat="1" ht="24.95" customHeight="1" x14ac:dyDescent="0.25">
      <c r="A123" s="62" t="s">
        <v>129</v>
      </c>
      <c r="B123" s="65"/>
      <c r="C123" s="64"/>
      <c r="D123" s="65"/>
      <c r="E123" s="65"/>
      <c r="F123" s="65">
        <v>0.33300000000000002</v>
      </c>
      <c r="G123" s="65" t="s">
        <v>532</v>
      </c>
      <c r="H123" s="65" t="s">
        <v>579</v>
      </c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7"/>
      <c r="BP123" s="67"/>
      <c r="BQ123" s="67"/>
      <c r="BR123" s="67"/>
      <c r="BS123" s="67"/>
      <c r="BT123" s="68"/>
      <c r="BU123" s="68"/>
      <c r="BV123" s="68"/>
      <c r="BW123" s="68"/>
      <c r="BX123" s="68"/>
      <c r="BY123" s="68"/>
      <c r="BZ123" s="68"/>
      <c r="CA123" s="68"/>
    </row>
    <row r="124" spans="1:79" s="66" customFormat="1" ht="24.95" customHeight="1" x14ac:dyDescent="0.25">
      <c r="A124" s="62" t="s">
        <v>130</v>
      </c>
      <c r="B124" s="65"/>
      <c r="C124" s="64"/>
      <c r="D124" s="65"/>
      <c r="E124" s="65"/>
      <c r="F124" s="65">
        <v>0.33300000000000002</v>
      </c>
      <c r="G124" s="65" t="s">
        <v>532</v>
      </c>
      <c r="H124" s="65" t="s">
        <v>579</v>
      </c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7"/>
      <c r="BP124" s="67"/>
      <c r="BQ124" s="67"/>
      <c r="BR124" s="67"/>
      <c r="BS124" s="67"/>
      <c r="BT124" s="68"/>
      <c r="BU124" s="68"/>
      <c r="BV124" s="68"/>
      <c r="BW124" s="68"/>
      <c r="BX124" s="68"/>
      <c r="BY124" s="68"/>
      <c r="BZ124" s="68"/>
      <c r="CA124" s="68"/>
    </row>
    <row r="125" spans="1:79" s="66" customFormat="1" ht="24.95" customHeight="1" x14ac:dyDescent="0.25">
      <c r="A125" s="62" t="s">
        <v>131</v>
      </c>
      <c r="B125" s="65"/>
      <c r="C125" s="64"/>
      <c r="D125" s="65"/>
      <c r="E125" s="65"/>
      <c r="F125" s="65">
        <v>0.33300000000000002</v>
      </c>
      <c r="G125" s="65" t="s">
        <v>532</v>
      </c>
      <c r="H125" s="65" t="s">
        <v>579</v>
      </c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7"/>
      <c r="BP125" s="67"/>
      <c r="BQ125" s="67"/>
      <c r="BR125" s="67"/>
      <c r="BS125" s="67"/>
      <c r="BT125" s="68"/>
      <c r="BU125" s="68"/>
      <c r="BV125" s="68"/>
      <c r="BW125" s="68"/>
      <c r="BX125" s="68"/>
      <c r="BY125" s="68"/>
      <c r="BZ125" s="68"/>
      <c r="CA125" s="68"/>
    </row>
    <row r="126" spans="1:79" s="66" customFormat="1" ht="24.95" customHeight="1" x14ac:dyDescent="0.25">
      <c r="A126" s="62" t="s">
        <v>132</v>
      </c>
      <c r="B126" s="65"/>
      <c r="C126" s="64"/>
      <c r="D126" s="65"/>
      <c r="E126" s="65"/>
      <c r="F126" s="65">
        <v>0.33300000000000002</v>
      </c>
      <c r="G126" s="65" t="s">
        <v>532</v>
      </c>
      <c r="H126" s="65" t="s">
        <v>579</v>
      </c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7"/>
      <c r="BP126" s="67"/>
      <c r="BQ126" s="67"/>
      <c r="BR126" s="67"/>
      <c r="BS126" s="67"/>
      <c r="BT126" s="68"/>
      <c r="BU126" s="68"/>
      <c r="BV126" s="68"/>
      <c r="BW126" s="68"/>
      <c r="BX126" s="68"/>
      <c r="BY126" s="68"/>
      <c r="BZ126" s="68"/>
      <c r="CA126" s="68"/>
    </row>
    <row r="127" spans="1:79" s="66" customFormat="1" ht="24.95" customHeight="1" x14ac:dyDescent="0.25">
      <c r="A127" s="62" t="s">
        <v>133</v>
      </c>
      <c r="B127" s="65"/>
      <c r="C127" s="64"/>
      <c r="D127" s="65"/>
      <c r="E127" s="65"/>
      <c r="F127" s="65">
        <v>0.33300000000000002</v>
      </c>
      <c r="G127" s="65" t="s">
        <v>532</v>
      </c>
      <c r="H127" s="65" t="s">
        <v>579</v>
      </c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7"/>
      <c r="BP127" s="67"/>
      <c r="BQ127" s="67"/>
      <c r="BR127" s="67"/>
      <c r="BS127" s="67"/>
      <c r="BT127" s="68"/>
      <c r="BU127" s="68"/>
      <c r="BV127" s="68"/>
      <c r="BW127" s="68"/>
      <c r="BX127" s="68"/>
      <c r="BY127" s="68"/>
      <c r="BZ127" s="68"/>
      <c r="CA127" s="68"/>
    </row>
    <row r="128" spans="1:79" s="66" customFormat="1" ht="24.95" customHeight="1" x14ac:dyDescent="0.25">
      <c r="A128" s="62" t="s">
        <v>134</v>
      </c>
      <c r="B128" s="65"/>
      <c r="C128" s="64"/>
      <c r="D128" s="65"/>
      <c r="E128" s="65"/>
      <c r="F128" s="65">
        <v>0.33300000000000002</v>
      </c>
      <c r="G128" s="65" t="s">
        <v>532</v>
      </c>
      <c r="H128" s="65" t="s">
        <v>579</v>
      </c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7"/>
      <c r="BP128" s="67"/>
      <c r="BQ128" s="67"/>
      <c r="BR128" s="67"/>
      <c r="BS128" s="67"/>
      <c r="BT128" s="68"/>
      <c r="BU128" s="68"/>
      <c r="BV128" s="68"/>
      <c r="BW128" s="68"/>
      <c r="BX128" s="68"/>
      <c r="BY128" s="68"/>
      <c r="BZ128" s="68"/>
      <c r="CA128" s="68"/>
    </row>
    <row r="129" spans="1:79" s="66" customFormat="1" ht="24.95" customHeight="1" x14ac:dyDescent="0.25">
      <c r="A129" s="62" t="s">
        <v>136</v>
      </c>
      <c r="B129" s="65"/>
      <c r="C129" s="64"/>
      <c r="D129" s="65"/>
      <c r="E129" s="65"/>
      <c r="F129" s="65">
        <v>0.33300000000000002</v>
      </c>
      <c r="G129" s="65" t="s">
        <v>532</v>
      </c>
      <c r="H129" s="65" t="s">
        <v>579</v>
      </c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7"/>
      <c r="BP129" s="67"/>
      <c r="BQ129" s="67"/>
      <c r="BR129" s="67"/>
      <c r="BS129" s="67"/>
      <c r="BT129" s="68"/>
      <c r="BU129" s="68"/>
      <c r="BV129" s="68"/>
      <c r="BW129" s="68"/>
      <c r="BX129" s="68"/>
      <c r="BY129" s="68"/>
      <c r="BZ129" s="68"/>
      <c r="CA129" s="68"/>
    </row>
    <row r="130" spans="1:79" s="66" customFormat="1" ht="24.95" customHeight="1" x14ac:dyDescent="0.25">
      <c r="A130" s="62" t="s">
        <v>138</v>
      </c>
      <c r="B130" s="65"/>
      <c r="C130" s="64"/>
      <c r="D130" s="65"/>
      <c r="E130" s="65"/>
      <c r="F130" s="65">
        <v>0.33300000000000002</v>
      </c>
      <c r="G130" s="65" t="s">
        <v>532</v>
      </c>
      <c r="H130" s="65" t="s">
        <v>579</v>
      </c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7"/>
      <c r="BP130" s="67"/>
      <c r="BQ130" s="67"/>
      <c r="BR130" s="67"/>
      <c r="BS130" s="67"/>
      <c r="BT130" s="68"/>
      <c r="BU130" s="68"/>
      <c r="BV130" s="68"/>
      <c r="BW130" s="68"/>
      <c r="BX130" s="68"/>
      <c r="BY130" s="68"/>
      <c r="BZ130" s="68"/>
      <c r="CA130" s="68"/>
    </row>
    <row r="131" spans="1:79" s="66" customFormat="1" ht="24.95" customHeight="1" x14ac:dyDescent="0.25">
      <c r="A131" s="62" t="s">
        <v>139</v>
      </c>
      <c r="B131" s="65"/>
      <c r="C131" s="64"/>
      <c r="D131" s="65"/>
      <c r="E131" s="65"/>
      <c r="F131" s="65">
        <v>0.33300000000000002</v>
      </c>
      <c r="G131" s="65" t="s">
        <v>532</v>
      </c>
      <c r="H131" s="65" t="s">
        <v>579</v>
      </c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7"/>
      <c r="BP131" s="67"/>
      <c r="BQ131" s="67"/>
      <c r="BR131" s="67"/>
      <c r="BS131" s="67"/>
      <c r="BT131" s="68"/>
      <c r="BU131" s="68"/>
      <c r="BV131" s="68"/>
      <c r="BW131" s="68"/>
      <c r="BX131" s="68"/>
      <c r="BY131" s="68"/>
      <c r="BZ131" s="68"/>
      <c r="CA131" s="68"/>
    </row>
    <row r="132" spans="1:79" s="66" customFormat="1" ht="24.95" customHeight="1" x14ac:dyDescent="0.25">
      <c r="A132" s="62" t="s">
        <v>140</v>
      </c>
      <c r="B132" s="65"/>
      <c r="C132" s="64"/>
      <c r="D132" s="65"/>
      <c r="E132" s="65"/>
      <c r="F132" s="65">
        <v>0.33300000000000002</v>
      </c>
      <c r="G132" s="65" t="s">
        <v>532</v>
      </c>
      <c r="H132" s="65" t="s">
        <v>579</v>
      </c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7"/>
      <c r="BP132" s="67"/>
      <c r="BQ132" s="67"/>
      <c r="BR132" s="67"/>
      <c r="BS132" s="67"/>
      <c r="BT132" s="68"/>
      <c r="BU132" s="68"/>
      <c r="BV132" s="68"/>
      <c r="BW132" s="68"/>
      <c r="BX132" s="68"/>
      <c r="BY132" s="68"/>
      <c r="BZ132" s="68"/>
      <c r="CA132" s="68"/>
    </row>
    <row r="133" spans="1:79" s="66" customFormat="1" ht="24.95" customHeight="1" x14ac:dyDescent="0.25">
      <c r="A133" s="62" t="s">
        <v>141</v>
      </c>
      <c r="B133" s="65"/>
      <c r="C133" s="64"/>
      <c r="D133" s="65"/>
      <c r="E133" s="65"/>
      <c r="F133" s="65">
        <v>0.33300000000000002</v>
      </c>
      <c r="G133" s="65" t="s">
        <v>532</v>
      </c>
      <c r="H133" s="65" t="s">
        <v>579</v>
      </c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7"/>
      <c r="BP133" s="67"/>
      <c r="BQ133" s="67"/>
      <c r="BR133" s="67"/>
      <c r="BS133" s="67"/>
      <c r="BT133" s="68"/>
      <c r="BU133" s="68"/>
      <c r="BV133" s="68"/>
      <c r="BW133" s="68"/>
      <c r="BX133" s="68"/>
      <c r="BY133" s="68"/>
      <c r="BZ133" s="68"/>
      <c r="CA133" s="68"/>
    </row>
    <row r="134" spans="1:79" s="66" customFormat="1" ht="24.95" customHeight="1" x14ac:dyDescent="0.25">
      <c r="A134" s="62" t="s">
        <v>142</v>
      </c>
      <c r="B134" s="65"/>
      <c r="C134" s="64"/>
      <c r="D134" s="65"/>
      <c r="E134" s="65"/>
      <c r="F134" s="65">
        <v>0.33300000000000002</v>
      </c>
      <c r="G134" s="65" t="s">
        <v>532</v>
      </c>
      <c r="H134" s="65" t="s">
        <v>579</v>
      </c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7"/>
      <c r="BP134" s="67"/>
      <c r="BQ134" s="67"/>
      <c r="BR134" s="67"/>
      <c r="BS134" s="67"/>
      <c r="BT134" s="68"/>
      <c r="BU134" s="68"/>
      <c r="BV134" s="68"/>
      <c r="BW134" s="68"/>
      <c r="BX134" s="68"/>
      <c r="BY134" s="68"/>
      <c r="BZ134" s="68"/>
      <c r="CA134" s="68"/>
    </row>
    <row r="135" spans="1:79" s="66" customFormat="1" ht="24.95" customHeight="1" x14ac:dyDescent="0.25">
      <c r="A135" s="62" t="s">
        <v>143</v>
      </c>
      <c r="B135" s="65"/>
      <c r="C135" s="64"/>
      <c r="D135" s="65"/>
      <c r="E135" s="65"/>
      <c r="F135" s="65">
        <v>0.33300000000000002</v>
      </c>
      <c r="G135" s="65" t="s">
        <v>532</v>
      </c>
      <c r="H135" s="65" t="s">
        <v>579</v>
      </c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7"/>
      <c r="BP135" s="67"/>
      <c r="BQ135" s="67"/>
      <c r="BR135" s="67"/>
      <c r="BS135" s="67"/>
      <c r="BT135" s="68"/>
      <c r="BU135" s="68"/>
      <c r="BV135" s="68"/>
      <c r="BW135" s="68"/>
      <c r="BX135" s="68"/>
      <c r="BY135" s="68"/>
      <c r="BZ135" s="68"/>
      <c r="CA135" s="68"/>
    </row>
    <row r="136" spans="1:79" s="66" customFormat="1" ht="24.95" customHeight="1" x14ac:dyDescent="0.25">
      <c r="A136" s="62" t="s">
        <v>144</v>
      </c>
      <c r="B136" s="65"/>
      <c r="C136" s="64"/>
      <c r="D136" s="65"/>
      <c r="E136" s="65"/>
      <c r="F136" s="65">
        <v>0.33300000000000002</v>
      </c>
      <c r="G136" s="65" t="s">
        <v>532</v>
      </c>
      <c r="H136" s="65" t="s">
        <v>579</v>
      </c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7"/>
      <c r="BP136" s="67"/>
      <c r="BQ136" s="67"/>
      <c r="BR136" s="67"/>
      <c r="BS136" s="67"/>
      <c r="BT136" s="68"/>
      <c r="BU136" s="68"/>
      <c r="BV136" s="68"/>
      <c r="BW136" s="68"/>
      <c r="BX136" s="68"/>
      <c r="BY136" s="68"/>
      <c r="BZ136" s="68"/>
      <c r="CA136" s="68"/>
    </row>
    <row r="137" spans="1:79" s="66" customFormat="1" ht="24.95" customHeight="1" x14ac:dyDescent="0.25">
      <c r="A137" s="62" t="s">
        <v>145</v>
      </c>
      <c r="B137" s="65"/>
      <c r="C137" s="64"/>
      <c r="D137" s="65"/>
      <c r="E137" s="65"/>
      <c r="F137" s="65">
        <v>0.33300000000000002</v>
      </c>
      <c r="G137" s="65" t="s">
        <v>532</v>
      </c>
      <c r="H137" s="65" t="s">
        <v>579</v>
      </c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7"/>
      <c r="BP137" s="67"/>
      <c r="BQ137" s="67"/>
      <c r="BR137" s="67"/>
      <c r="BS137" s="67"/>
      <c r="BT137" s="68"/>
      <c r="BU137" s="68"/>
      <c r="BV137" s="68"/>
      <c r="BW137" s="68"/>
      <c r="BX137" s="68"/>
      <c r="BY137" s="68"/>
      <c r="BZ137" s="68"/>
      <c r="CA137" s="68"/>
    </row>
    <row r="138" spans="1:79" s="66" customFormat="1" ht="24.95" customHeight="1" x14ac:dyDescent="0.25">
      <c r="A138" s="62" t="s">
        <v>146</v>
      </c>
      <c r="B138" s="65"/>
      <c r="C138" s="64"/>
      <c r="D138" s="65"/>
      <c r="E138" s="65"/>
      <c r="F138" s="65">
        <v>0.33300000000000002</v>
      </c>
      <c r="G138" s="65" t="s">
        <v>532</v>
      </c>
      <c r="H138" s="65" t="s">
        <v>579</v>
      </c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7"/>
      <c r="BP138" s="67"/>
      <c r="BQ138" s="67"/>
      <c r="BR138" s="67"/>
      <c r="BS138" s="67"/>
      <c r="BT138" s="68"/>
      <c r="BU138" s="68"/>
      <c r="BV138" s="68"/>
      <c r="BW138" s="68"/>
      <c r="BX138" s="68"/>
      <c r="BY138" s="68"/>
      <c r="BZ138" s="68"/>
      <c r="CA138" s="68"/>
    </row>
    <row r="139" spans="1:79" s="66" customFormat="1" ht="24.95" customHeight="1" x14ac:dyDescent="0.25">
      <c r="A139" s="62" t="s">
        <v>147</v>
      </c>
      <c r="B139" s="65"/>
      <c r="C139" s="64"/>
      <c r="D139" s="65"/>
      <c r="E139" s="65"/>
      <c r="F139" s="65">
        <v>0.33300000000000002</v>
      </c>
      <c r="G139" s="65" t="s">
        <v>532</v>
      </c>
      <c r="H139" s="65" t="s">
        <v>579</v>
      </c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7"/>
      <c r="BP139" s="67"/>
      <c r="BQ139" s="67"/>
      <c r="BR139" s="67"/>
      <c r="BS139" s="67"/>
      <c r="BT139" s="68"/>
      <c r="BU139" s="68"/>
      <c r="BV139" s="68"/>
      <c r="BW139" s="68"/>
      <c r="BX139" s="68"/>
      <c r="BY139" s="68"/>
      <c r="BZ139" s="68"/>
      <c r="CA139" s="68"/>
    </row>
    <row r="140" spans="1:79" s="66" customFormat="1" ht="24.95" customHeight="1" x14ac:dyDescent="0.25">
      <c r="A140" s="62" t="s">
        <v>148</v>
      </c>
      <c r="B140" s="65"/>
      <c r="C140" s="64"/>
      <c r="D140" s="65"/>
      <c r="E140" s="65"/>
      <c r="F140" s="65">
        <v>0.33300000000000002</v>
      </c>
      <c r="G140" s="65" t="s">
        <v>532</v>
      </c>
      <c r="H140" s="65" t="s">
        <v>579</v>
      </c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7"/>
      <c r="BP140" s="67"/>
      <c r="BQ140" s="67"/>
      <c r="BR140" s="67"/>
      <c r="BS140" s="67"/>
      <c r="BT140" s="68"/>
      <c r="BU140" s="68"/>
      <c r="BV140" s="68"/>
      <c r="BW140" s="68"/>
      <c r="BX140" s="68"/>
      <c r="BY140" s="68"/>
      <c r="BZ140" s="68"/>
      <c r="CA140" s="68"/>
    </row>
    <row r="141" spans="1:79" s="66" customFormat="1" ht="24.95" customHeight="1" x14ac:dyDescent="0.25">
      <c r="A141" s="62" t="s">
        <v>149</v>
      </c>
      <c r="B141" s="65"/>
      <c r="C141" s="64"/>
      <c r="D141" s="65"/>
      <c r="E141" s="65"/>
      <c r="F141" s="65">
        <v>0.33300000000000002</v>
      </c>
      <c r="G141" s="65" t="s">
        <v>532</v>
      </c>
      <c r="H141" s="65" t="s">
        <v>579</v>
      </c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7"/>
      <c r="BP141" s="67"/>
      <c r="BQ141" s="67"/>
      <c r="BR141" s="67"/>
      <c r="BS141" s="67"/>
      <c r="BT141" s="68"/>
      <c r="BU141" s="68"/>
      <c r="BV141" s="68"/>
      <c r="BW141" s="68"/>
      <c r="BX141" s="68"/>
      <c r="BY141" s="68"/>
      <c r="BZ141" s="68"/>
      <c r="CA141" s="68"/>
    </row>
    <row r="142" spans="1:79" s="66" customFormat="1" ht="24.95" customHeight="1" x14ac:dyDescent="0.25">
      <c r="A142" s="62" t="s">
        <v>150</v>
      </c>
      <c r="B142" s="65"/>
      <c r="C142" s="64"/>
      <c r="D142" s="65"/>
      <c r="E142" s="65"/>
      <c r="F142" s="65">
        <v>0.33300000000000002</v>
      </c>
      <c r="G142" s="65" t="s">
        <v>532</v>
      </c>
      <c r="H142" s="65" t="s">
        <v>579</v>
      </c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7"/>
      <c r="BP142" s="67"/>
      <c r="BQ142" s="67"/>
      <c r="BR142" s="67"/>
      <c r="BS142" s="67"/>
      <c r="BT142" s="68"/>
      <c r="BU142" s="68"/>
      <c r="BV142" s="68"/>
      <c r="BW142" s="68"/>
      <c r="BX142" s="68"/>
      <c r="BY142" s="68"/>
      <c r="BZ142" s="68"/>
      <c r="CA142" s="68"/>
    </row>
    <row r="143" spans="1:79" s="66" customFormat="1" ht="24.95" customHeight="1" x14ac:dyDescent="0.25">
      <c r="A143" s="62" t="s">
        <v>151</v>
      </c>
      <c r="B143" s="65"/>
      <c r="C143" s="64"/>
      <c r="D143" s="65"/>
      <c r="E143" s="65"/>
      <c r="F143" s="65">
        <v>0.33300000000000002</v>
      </c>
      <c r="G143" s="65" t="s">
        <v>532</v>
      </c>
      <c r="H143" s="65" t="s">
        <v>579</v>
      </c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7"/>
      <c r="BP143" s="67"/>
      <c r="BQ143" s="67"/>
      <c r="BR143" s="67"/>
      <c r="BS143" s="67"/>
      <c r="BT143" s="68"/>
      <c r="BU143" s="68"/>
      <c r="BV143" s="68"/>
      <c r="BW143" s="68"/>
      <c r="BX143" s="68"/>
      <c r="BY143" s="68"/>
      <c r="BZ143" s="68"/>
      <c r="CA143" s="68"/>
    </row>
    <row r="144" spans="1:79" s="66" customFormat="1" ht="24.95" customHeight="1" x14ac:dyDescent="0.25">
      <c r="A144" s="62" t="s">
        <v>152</v>
      </c>
      <c r="B144" s="65"/>
      <c r="C144" s="64"/>
      <c r="D144" s="65"/>
      <c r="E144" s="65"/>
      <c r="F144" s="65">
        <v>0.33300000000000002</v>
      </c>
      <c r="G144" s="65" t="s">
        <v>532</v>
      </c>
      <c r="H144" s="65" t="s">
        <v>579</v>
      </c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7"/>
      <c r="BP144" s="67"/>
      <c r="BQ144" s="67"/>
      <c r="BR144" s="67"/>
      <c r="BS144" s="67"/>
      <c r="BT144" s="68"/>
      <c r="BU144" s="68"/>
      <c r="BV144" s="68"/>
      <c r="BW144" s="68"/>
      <c r="BX144" s="68"/>
      <c r="BY144" s="68"/>
      <c r="BZ144" s="68"/>
      <c r="CA144" s="68"/>
    </row>
    <row r="145" spans="1:79" s="66" customFormat="1" ht="24.95" customHeight="1" x14ac:dyDescent="0.25">
      <c r="A145" s="62" t="s">
        <v>153</v>
      </c>
      <c r="B145" s="65"/>
      <c r="C145" s="64"/>
      <c r="D145" s="65"/>
      <c r="E145" s="65"/>
      <c r="F145" s="65">
        <v>0.33300000000000002</v>
      </c>
      <c r="G145" s="65" t="s">
        <v>532</v>
      </c>
      <c r="H145" s="65" t="s">
        <v>579</v>
      </c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7"/>
      <c r="BP145" s="67"/>
      <c r="BQ145" s="67"/>
      <c r="BR145" s="67"/>
      <c r="BS145" s="67"/>
      <c r="BT145" s="68"/>
      <c r="BU145" s="68"/>
      <c r="BV145" s="68"/>
      <c r="BW145" s="68"/>
      <c r="BX145" s="68"/>
      <c r="BY145" s="68"/>
      <c r="BZ145" s="68"/>
      <c r="CA145" s="68"/>
    </row>
    <row r="146" spans="1:79" s="66" customFormat="1" ht="24.95" customHeight="1" x14ac:dyDescent="0.25">
      <c r="A146" s="62" t="s">
        <v>154</v>
      </c>
      <c r="B146" s="65"/>
      <c r="C146" s="64"/>
      <c r="D146" s="65"/>
      <c r="E146" s="65"/>
      <c r="F146" s="65">
        <v>0.33300000000000002</v>
      </c>
      <c r="G146" s="65" t="s">
        <v>532</v>
      </c>
      <c r="H146" s="65" t="s">
        <v>579</v>
      </c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7"/>
      <c r="BP146" s="67"/>
      <c r="BQ146" s="67"/>
      <c r="BR146" s="67"/>
      <c r="BS146" s="67"/>
      <c r="BT146" s="68"/>
      <c r="BU146" s="68"/>
      <c r="BV146" s="68"/>
      <c r="BW146" s="68"/>
      <c r="BX146" s="68"/>
      <c r="BY146" s="68"/>
      <c r="BZ146" s="68"/>
      <c r="CA146" s="68"/>
    </row>
    <row r="147" spans="1:79" s="66" customFormat="1" ht="24.95" customHeight="1" x14ac:dyDescent="0.25">
      <c r="A147" s="62" t="s">
        <v>155</v>
      </c>
      <c r="B147" s="65"/>
      <c r="C147" s="64"/>
      <c r="D147" s="65"/>
      <c r="E147" s="65"/>
      <c r="F147" s="65">
        <v>0.33300000000000002</v>
      </c>
      <c r="G147" s="65" t="s">
        <v>532</v>
      </c>
      <c r="H147" s="65" t="s">
        <v>579</v>
      </c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7"/>
      <c r="BP147" s="67"/>
      <c r="BQ147" s="67"/>
      <c r="BR147" s="67"/>
      <c r="BS147" s="67"/>
      <c r="BT147" s="68"/>
      <c r="BU147" s="68"/>
      <c r="BV147" s="68"/>
      <c r="BW147" s="68"/>
      <c r="BX147" s="68"/>
      <c r="BY147" s="68"/>
      <c r="BZ147" s="68"/>
      <c r="CA147" s="68"/>
    </row>
    <row r="148" spans="1:79" s="66" customFormat="1" ht="24.95" customHeight="1" x14ac:dyDescent="0.25">
      <c r="A148" s="62" t="s">
        <v>156</v>
      </c>
      <c r="B148" s="65"/>
      <c r="C148" s="64"/>
      <c r="D148" s="65"/>
      <c r="E148" s="65"/>
      <c r="F148" s="65">
        <v>0.33300000000000002</v>
      </c>
      <c r="G148" s="65" t="s">
        <v>532</v>
      </c>
      <c r="H148" s="65" t="s">
        <v>579</v>
      </c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7"/>
      <c r="BP148" s="67"/>
      <c r="BQ148" s="67"/>
      <c r="BR148" s="67"/>
      <c r="BS148" s="67"/>
      <c r="BT148" s="68"/>
      <c r="BU148" s="68"/>
      <c r="BV148" s="68"/>
      <c r="BW148" s="68"/>
      <c r="BX148" s="68"/>
      <c r="BY148" s="68"/>
      <c r="BZ148" s="68"/>
      <c r="CA148" s="68"/>
    </row>
    <row r="149" spans="1:79" s="66" customFormat="1" ht="24.95" customHeight="1" x14ac:dyDescent="0.25">
      <c r="A149" s="62" t="s">
        <v>157</v>
      </c>
      <c r="B149" s="65"/>
      <c r="C149" s="64"/>
      <c r="D149" s="65"/>
      <c r="E149" s="65"/>
      <c r="F149" s="65">
        <v>0.33300000000000002</v>
      </c>
      <c r="G149" s="65" t="s">
        <v>532</v>
      </c>
      <c r="H149" s="65" t="s">
        <v>579</v>
      </c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7"/>
      <c r="BP149" s="67"/>
      <c r="BQ149" s="67"/>
      <c r="BR149" s="67"/>
      <c r="BS149" s="67"/>
      <c r="BT149" s="68"/>
      <c r="BU149" s="68"/>
      <c r="BV149" s="68"/>
      <c r="BW149" s="68"/>
      <c r="BX149" s="68"/>
      <c r="BY149" s="68"/>
      <c r="BZ149" s="68"/>
      <c r="CA149" s="68"/>
    </row>
    <row r="150" spans="1:79" s="66" customFormat="1" ht="24.95" customHeight="1" x14ac:dyDescent="0.25">
      <c r="A150" s="62" t="s">
        <v>158</v>
      </c>
      <c r="B150" s="65"/>
      <c r="C150" s="64"/>
      <c r="D150" s="65"/>
      <c r="E150" s="65"/>
      <c r="F150" s="65">
        <v>0.33300000000000002</v>
      </c>
      <c r="G150" s="65" t="s">
        <v>532</v>
      </c>
      <c r="H150" s="65" t="s">
        <v>579</v>
      </c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7"/>
      <c r="BP150" s="67"/>
      <c r="BQ150" s="67"/>
      <c r="BR150" s="67"/>
      <c r="BS150" s="67"/>
      <c r="BT150" s="68"/>
      <c r="BU150" s="68"/>
      <c r="BV150" s="68"/>
      <c r="BW150" s="68"/>
      <c r="BX150" s="68"/>
      <c r="BY150" s="68"/>
      <c r="BZ150" s="68"/>
      <c r="CA150" s="68"/>
    </row>
    <row r="151" spans="1:79" s="66" customFormat="1" ht="24.95" customHeight="1" x14ac:dyDescent="0.25">
      <c r="A151" s="62" t="s">
        <v>159</v>
      </c>
      <c r="B151" s="65"/>
      <c r="C151" s="64"/>
      <c r="D151" s="65"/>
      <c r="E151" s="65"/>
      <c r="F151" s="65">
        <v>0.33300000000000002</v>
      </c>
      <c r="G151" s="65" t="s">
        <v>532</v>
      </c>
      <c r="H151" s="65" t="s">
        <v>579</v>
      </c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7"/>
      <c r="BP151" s="67"/>
      <c r="BQ151" s="67"/>
      <c r="BR151" s="67"/>
      <c r="BS151" s="67"/>
      <c r="BT151" s="68"/>
      <c r="BU151" s="68"/>
      <c r="BV151" s="68"/>
      <c r="BW151" s="68"/>
      <c r="BX151" s="68"/>
      <c r="BY151" s="68"/>
      <c r="BZ151" s="68"/>
      <c r="CA151" s="68"/>
    </row>
    <row r="152" spans="1:79" s="66" customFormat="1" ht="24.95" customHeight="1" x14ac:dyDescent="0.25">
      <c r="A152" s="62" t="s">
        <v>160</v>
      </c>
      <c r="B152" s="65"/>
      <c r="C152" s="64"/>
      <c r="D152" s="65"/>
      <c r="E152" s="65"/>
      <c r="F152" s="65">
        <v>0.33300000000000002</v>
      </c>
      <c r="G152" s="65" t="s">
        <v>532</v>
      </c>
      <c r="H152" s="65" t="s">
        <v>579</v>
      </c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7"/>
      <c r="BP152" s="67"/>
      <c r="BQ152" s="67"/>
      <c r="BR152" s="67"/>
      <c r="BS152" s="67"/>
      <c r="BT152" s="68"/>
      <c r="BU152" s="68"/>
      <c r="BV152" s="68"/>
      <c r="BW152" s="68"/>
      <c r="BX152" s="68"/>
      <c r="BY152" s="68"/>
      <c r="BZ152" s="68"/>
      <c r="CA152" s="68"/>
    </row>
    <row r="153" spans="1:79" s="66" customFormat="1" ht="24.95" customHeight="1" x14ac:dyDescent="0.25">
      <c r="A153" s="62" t="s">
        <v>161</v>
      </c>
      <c r="B153" s="65"/>
      <c r="C153" s="64"/>
      <c r="D153" s="65"/>
      <c r="E153" s="65"/>
      <c r="F153" s="65">
        <v>0.33300000000000002</v>
      </c>
      <c r="G153" s="65" t="s">
        <v>532</v>
      </c>
      <c r="H153" s="65" t="s">
        <v>579</v>
      </c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7"/>
      <c r="BP153" s="67"/>
      <c r="BQ153" s="67"/>
      <c r="BR153" s="67"/>
      <c r="BS153" s="67"/>
      <c r="BT153" s="68"/>
      <c r="BU153" s="68"/>
      <c r="BV153" s="68"/>
      <c r="BW153" s="68"/>
      <c r="BX153" s="68"/>
      <c r="BY153" s="68"/>
      <c r="BZ153" s="68"/>
      <c r="CA153" s="68"/>
    </row>
    <row r="154" spans="1:79" s="66" customFormat="1" ht="24.95" customHeight="1" x14ac:dyDescent="0.25">
      <c r="A154" s="62" t="s">
        <v>162</v>
      </c>
      <c r="B154" s="65"/>
      <c r="C154" s="64"/>
      <c r="D154" s="65"/>
      <c r="E154" s="65"/>
      <c r="F154" s="65">
        <v>0.33300000000000002</v>
      </c>
      <c r="G154" s="65" t="s">
        <v>532</v>
      </c>
      <c r="H154" s="65" t="s">
        <v>579</v>
      </c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7"/>
      <c r="BP154" s="67"/>
      <c r="BQ154" s="67"/>
      <c r="BR154" s="67"/>
      <c r="BS154" s="67"/>
      <c r="BT154" s="68"/>
      <c r="BU154" s="68"/>
      <c r="BV154" s="68"/>
      <c r="BW154" s="68"/>
      <c r="BX154" s="68"/>
      <c r="BY154" s="68"/>
      <c r="BZ154" s="68"/>
      <c r="CA154" s="68"/>
    </row>
    <row r="155" spans="1:79" s="66" customFormat="1" ht="24.95" customHeight="1" x14ac:dyDescent="0.25">
      <c r="A155" s="62" t="s">
        <v>163</v>
      </c>
      <c r="B155" s="65"/>
      <c r="C155" s="64"/>
      <c r="D155" s="65"/>
      <c r="E155" s="65"/>
      <c r="F155" s="65">
        <v>0.33300000000000002</v>
      </c>
      <c r="G155" s="65" t="s">
        <v>532</v>
      </c>
      <c r="H155" s="65" t="s">
        <v>579</v>
      </c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7"/>
      <c r="BP155" s="67"/>
      <c r="BQ155" s="67"/>
      <c r="BR155" s="67"/>
      <c r="BS155" s="67"/>
      <c r="BT155" s="68"/>
      <c r="BU155" s="68"/>
      <c r="BV155" s="68"/>
      <c r="BW155" s="68"/>
      <c r="BX155" s="68"/>
      <c r="BY155" s="68"/>
      <c r="BZ155" s="68"/>
      <c r="CA155" s="68"/>
    </row>
    <row r="156" spans="1:79" s="66" customFormat="1" ht="24.95" customHeight="1" x14ac:dyDescent="0.25">
      <c r="A156" s="62" t="s">
        <v>164</v>
      </c>
      <c r="B156" s="65"/>
      <c r="C156" s="64"/>
      <c r="D156" s="65"/>
      <c r="E156" s="65"/>
      <c r="F156" s="65">
        <v>0.33300000000000002</v>
      </c>
      <c r="G156" s="65" t="s">
        <v>532</v>
      </c>
      <c r="H156" s="65" t="s">
        <v>579</v>
      </c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7"/>
      <c r="BP156" s="67"/>
      <c r="BQ156" s="67"/>
      <c r="BR156" s="67"/>
      <c r="BS156" s="67"/>
      <c r="BT156" s="68"/>
      <c r="BU156" s="68"/>
      <c r="BV156" s="68"/>
      <c r="BW156" s="68"/>
      <c r="BX156" s="68"/>
      <c r="BY156" s="68"/>
      <c r="BZ156" s="68"/>
      <c r="CA156" s="68"/>
    </row>
    <row r="157" spans="1:79" s="66" customFormat="1" ht="24.95" customHeight="1" x14ac:dyDescent="0.25">
      <c r="A157" s="62" t="s">
        <v>165</v>
      </c>
      <c r="B157" s="65"/>
      <c r="C157" s="64"/>
      <c r="D157" s="65"/>
      <c r="E157" s="65"/>
      <c r="F157" s="65">
        <v>0.33300000000000002</v>
      </c>
      <c r="G157" s="65" t="s">
        <v>532</v>
      </c>
      <c r="H157" s="65" t="s">
        <v>579</v>
      </c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7"/>
      <c r="BP157" s="67"/>
      <c r="BQ157" s="67"/>
      <c r="BR157" s="67"/>
      <c r="BS157" s="67"/>
      <c r="BT157" s="68"/>
      <c r="BU157" s="68"/>
      <c r="BV157" s="68"/>
      <c r="BW157" s="68"/>
      <c r="BX157" s="68"/>
      <c r="BY157" s="68"/>
      <c r="BZ157" s="68"/>
      <c r="CA157" s="68"/>
    </row>
    <row r="158" spans="1:79" s="66" customFormat="1" ht="24.95" customHeight="1" x14ac:dyDescent="0.25">
      <c r="A158" s="62" t="s">
        <v>166</v>
      </c>
      <c r="B158" s="65"/>
      <c r="C158" s="64"/>
      <c r="D158" s="65"/>
      <c r="E158" s="65"/>
      <c r="F158" s="65">
        <v>0.33300000000000002</v>
      </c>
      <c r="G158" s="65" t="s">
        <v>532</v>
      </c>
      <c r="H158" s="65" t="s">
        <v>579</v>
      </c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7"/>
      <c r="BP158" s="67"/>
      <c r="BQ158" s="67"/>
      <c r="BR158" s="67"/>
      <c r="BS158" s="67"/>
      <c r="BT158" s="68"/>
      <c r="BU158" s="68"/>
      <c r="BV158" s="68"/>
      <c r="BW158" s="68"/>
      <c r="BX158" s="68"/>
      <c r="BY158" s="68"/>
      <c r="BZ158" s="68"/>
      <c r="CA158" s="68"/>
    </row>
    <row r="159" spans="1:79" s="66" customFormat="1" ht="24.95" customHeight="1" x14ac:dyDescent="0.25">
      <c r="A159" s="62" t="s">
        <v>167</v>
      </c>
      <c r="B159" s="65"/>
      <c r="C159" s="64"/>
      <c r="D159" s="65"/>
      <c r="E159" s="65"/>
      <c r="F159" s="65">
        <v>0.33300000000000002</v>
      </c>
      <c r="G159" s="65" t="s">
        <v>532</v>
      </c>
      <c r="H159" s="65" t="s">
        <v>579</v>
      </c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7"/>
      <c r="BP159" s="67"/>
      <c r="BQ159" s="67"/>
      <c r="BR159" s="67"/>
      <c r="BS159" s="67"/>
      <c r="BT159" s="68"/>
      <c r="BU159" s="68"/>
      <c r="BV159" s="68"/>
      <c r="BW159" s="68"/>
      <c r="BX159" s="68"/>
      <c r="BY159" s="68"/>
      <c r="BZ159" s="68"/>
      <c r="CA159" s="68"/>
    </row>
    <row r="160" spans="1:79" s="66" customFormat="1" ht="24.95" customHeight="1" x14ac:dyDescent="0.25">
      <c r="A160" s="62" t="s">
        <v>168</v>
      </c>
      <c r="B160" s="65"/>
      <c r="C160" s="64"/>
      <c r="D160" s="65"/>
      <c r="E160" s="65"/>
      <c r="F160" s="65">
        <v>0.33300000000000002</v>
      </c>
      <c r="G160" s="65" t="s">
        <v>532</v>
      </c>
      <c r="H160" s="65" t="s">
        <v>579</v>
      </c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7"/>
      <c r="BP160" s="67"/>
      <c r="BQ160" s="67"/>
      <c r="BR160" s="67"/>
      <c r="BS160" s="67"/>
      <c r="BT160" s="68"/>
      <c r="BU160" s="68"/>
      <c r="BV160" s="68"/>
      <c r="BW160" s="68"/>
      <c r="BX160" s="68"/>
      <c r="BY160" s="68"/>
      <c r="BZ160" s="68"/>
      <c r="CA160" s="68"/>
    </row>
    <row r="161" spans="1:79" s="66" customFormat="1" ht="24.95" customHeight="1" x14ac:dyDescent="0.25">
      <c r="A161" s="62" t="s">
        <v>169</v>
      </c>
      <c r="B161" s="65"/>
      <c r="C161" s="64"/>
      <c r="D161" s="65"/>
      <c r="E161" s="65"/>
      <c r="F161" s="65">
        <v>0.33300000000000002</v>
      </c>
      <c r="G161" s="65" t="s">
        <v>532</v>
      </c>
      <c r="H161" s="65" t="s">
        <v>579</v>
      </c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7"/>
      <c r="BP161" s="67"/>
      <c r="BQ161" s="67"/>
      <c r="BR161" s="67"/>
      <c r="BS161" s="67"/>
      <c r="BT161" s="68"/>
      <c r="BU161" s="68"/>
      <c r="BV161" s="68"/>
      <c r="BW161" s="68"/>
      <c r="BX161" s="68"/>
      <c r="BY161" s="68"/>
      <c r="BZ161" s="68"/>
      <c r="CA161" s="68"/>
    </row>
    <row r="162" spans="1:79" s="66" customFormat="1" ht="24.95" customHeight="1" x14ac:dyDescent="0.25">
      <c r="A162" s="62" t="s">
        <v>170</v>
      </c>
      <c r="B162" s="65"/>
      <c r="C162" s="64"/>
      <c r="D162" s="65"/>
      <c r="E162" s="65"/>
      <c r="F162" s="65">
        <v>0.33300000000000002</v>
      </c>
      <c r="G162" s="65" t="s">
        <v>532</v>
      </c>
      <c r="H162" s="65" t="s">
        <v>579</v>
      </c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7"/>
      <c r="BP162" s="67"/>
      <c r="BQ162" s="67"/>
      <c r="BR162" s="67"/>
      <c r="BS162" s="67"/>
      <c r="BT162" s="68"/>
      <c r="BU162" s="68"/>
      <c r="BV162" s="68"/>
      <c r="BW162" s="68"/>
      <c r="BX162" s="68"/>
      <c r="BY162" s="68"/>
      <c r="BZ162" s="68"/>
      <c r="CA162" s="68"/>
    </row>
    <row r="163" spans="1:79" s="66" customFormat="1" ht="24.95" customHeight="1" x14ac:dyDescent="0.25">
      <c r="A163" s="62" t="s">
        <v>171</v>
      </c>
      <c r="B163" s="65"/>
      <c r="C163" s="64"/>
      <c r="D163" s="65"/>
      <c r="E163" s="65"/>
      <c r="F163" s="65">
        <v>0.33300000000000002</v>
      </c>
      <c r="G163" s="65" t="s">
        <v>532</v>
      </c>
      <c r="H163" s="65" t="s">
        <v>579</v>
      </c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7"/>
      <c r="BP163" s="67"/>
      <c r="BQ163" s="67"/>
      <c r="BR163" s="67"/>
      <c r="BS163" s="67"/>
      <c r="BT163" s="68"/>
      <c r="BU163" s="68"/>
      <c r="BV163" s="68"/>
      <c r="BW163" s="68"/>
      <c r="BX163" s="68"/>
      <c r="BY163" s="68"/>
      <c r="BZ163" s="68"/>
      <c r="CA163" s="68"/>
    </row>
    <row r="164" spans="1:79" s="66" customFormat="1" ht="24.95" customHeight="1" x14ac:dyDescent="0.25">
      <c r="A164" s="62" t="s">
        <v>172</v>
      </c>
      <c r="B164" s="65"/>
      <c r="C164" s="64"/>
      <c r="D164" s="65"/>
      <c r="E164" s="65"/>
      <c r="F164" s="65">
        <v>0.33300000000000002</v>
      </c>
      <c r="G164" s="65" t="s">
        <v>532</v>
      </c>
      <c r="H164" s="65" t="s">
        <v>579</v>
      </c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7"/>
      <c r="BP164" s="67"/>
      <c r="BQ164" s="67"/>
      <c r="BR164" s="67"/>
      <c r="BS164" s="67"/>
      <c r="BT164" s="68"/>
      <c r="BU164" s="68"/>
      <c r="BV164" s="68"/>
      <c r="BW164" s="68"/>
      <c r="BX164" s="68"/>
      <c r="BY164" s="68"/>
      <c r="BZ164" s="68"/>
      <c r="CA164" s="68"/>
    </row>
    <row r="165" spans="1:79" s="66" customFormat="1" ht="24.95" customHeight="1" x14ac:dyDescent="0.25">
      <c r="A165" s="62" t="s">
        <v>180</v>
      </c>
      <c r="B165" s="65"/>
      <c r="C165" s="64"/>
      <c r="D165" s="65"/>
      <c r="E165" s="65"/>
      <c r="F165" s="65">
        <v>0.33300000000000002</v>
      </c>
      <c r="G165" s="65" t="s">
        <v>532</v>
      </c>
      <c r="H165" s="65" t="s">
        <v>579</v>
      </c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7"/>
      <c r="BP165" s="67"/>
      <c r="BQ165" s="67"/>
      <c r="BR165" s="67"/>
      <c r="BS165" s="67"/>
      <c r="BT165" s="68"/>
      <c r="BU165" s="68"/>
      <c r="BV165" s="68"/>
      <c r="BW165" s="68"/>
      <c r="BX165" s="68"/>
      <c r="BY165" s="68"/>
      <c r="BZ165" s="68"/>
      <c r="CA165" s="68"/>
    </row>
    <row r="166" spans="1:79" s="66" customFormat="1" ht="24.95" customHeight="1" x14ac:dyDescent="0.25">
      <c r="A166" s="62" t="s">
        <v>173</v>
      </c>
      <c r="B166" s="65"/>
      <c r="C166" s="64"/>
      <c r="D166" s="65"/>
      <c r="E166" s="65"/>
      <c r="F166" s="65">
        <v>0.33300000000000002</v>
      </c>
      <c r="G166" s="65" t="s">
        <v>532</v>
      </c>
      <c r="H166" s="65" t="s">
        <v>579</v>
      </c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7"/>
      <c r="BP166" s="67"/>
      <c r="BQ166" s="67"/>
      <c r="BR166" s="67"/>
      <c r="BS166" s="67"/>
      <c r="BT166" s="68"/>
      <c r="BU166" s="68"/>
      <c r="BV166" s="68"/>
      <c r="BW166" s="68"/>
      <c r="BX166" s="68"/>
      <c r="BY166" s="68"/>
      <c r="BZ166" s="68"/>
      <c r="CA166" s="68"/>
    </row>
    <row r="167" spans="1:79" s="66" customFormat="1" ht="24.95" customHeight="1" x14ac:dyDescent="0.25">
      <c r="A167" s="62" t="s">
        <v>174</v>
      </c>
      <c r="B167" s="65"/>
      <c r="C167" s="64"/>
      <c r="D167" s="65"/>
      <c r="E167" s="65"/>
      <c r="F167" s="65">
        <v>0.33300000000000002</v>
      </c>
      <c r="G167" s="65" t="s">
        <v>532</v>
      </c>
      <c r="H167" s="65" t="s">
        <v>579</v>
      </c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7"/>
      <c r="BP167" s="67"/>
      <c r="BQ167" s="67"/>
      <c r="BR167" s="67"/>
      <c r="BS167" s="67"/>
      <c r="BT167" s="68"/>
      <c r="BU167" s="68"/>
      <c r="BV167" s="68"/>
      <c r="BW167" s="68"/>
      <c r="BX167" s="68"/>
      <c r="BY167" s="68"/>
      <c r="BZ167" s="68"/>
      <c r="CA167" s="68"/>
    </row>
    <row r="168" spans="1:79" s="66" customFormat="1" ht="24.95" customHeight="1" x14ac:dyDescent="0.25">
      <c r="A168" s="62" t="s">
        <v>175</v>
      </c>
      <c r="B168" s="65"/>
      <c r="C168" s="64"/>
      <c r="D168" s="65"/>
      <c r="E168" s="65"/>
      <c r="F168" s="65">
        <v>0.33300000000000002</v>
      </c>
      <c r="G168" s="65" t="s">
        <v>532</v>
      </c>
      <c r="H168" s="65" t="s">
        <v>579</v>
      </c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7"/>
      <c r="BP168" s="67"/>
      <c r="BQ168" s="67"/>
      <c r="BR168" s="67"/>
      <c r="BS168" s="67"/>
      <c r="BT168" s="68"/>
      <c r="BU168" s="68"/>
      <c r="BV168" s="68"/>
      <c r="BW168" s="68"/>
      <c r="BX168" s="68"/>
      <c r="BY168" s="68"/>
      <c r="BZ168" s="68"/>
      <c r="CA168" s="68"/>
    </row>
    <row r="169" spans="1:79" s="66" customFormat="1" ht="24.95" customHeight="1" x14ac:dyDescent="0.25">
      <c r="A169" s="62" t="s">
        <v>176</v>
      </c>
      <c r="B169" s="65"/>
      <c r="C169" s="64"/>
      <c r="D169" s="65"/>
      <c r="E169" s="65"/>
      <c r="F169" s="65">
        <v>0.33300000000000002</v>
      </c>
      <c r="G169" s="65" t="s">
        <v>532</v>
      </c>
      <c r="H169" s="65" t="s">
        <v>579</v>
      </c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7"/>
      <c r="BP169" s="67"/>
      <c r="BQ169" s="67"/>
      <c r="BR169" s="67"/>
      <c r="BS169" s="67"/>
      <c r="BT169" s="68"/>
      <c r="BU169" s="68"/>
      <c r="BV169" s="68"/>
      <c r="BW169" s="68"/>
      <c r="BX169" s="68"/>
      <c r="BY169" s="68"/>
      <c r="BZ169" s="68"/>
      <c r="CA169" s="68"/>
    </row>
    <row r="170" spans="1:79" s="66" customFormat="1" ht="24.95" customHeight="1" x14ac:dyDescent="0.25">
      <c r="A170" s="62" t="s">
        <v>177</v>
      </c>
      <c r="B170" s="65"/>
      <c r="C170" s="64"/>
      <c r="D170" s="65"/>
      <c r="E170" s="65"/>
      <c r="F170" s="65">
        <v>0.33300000000000002</v>
      </c>
      <c r="G170" s="65" t="s">
        <v>532</v>
      </c>
      <c r="H170" s="65" t="s">
        <v>579</v>
      </c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7"/>
      <c r="BP170" s="67"/>
      <c r="BQ170" s="67"/>
      <c r="BR170" s="67"/>
      <c r="BS170" s="67"/>
      <c r="BT170" s="68"/>
      <c r="BU170" s="68"/>
      <c r="BV170" s="68"/>
      <c r="BW170" s="68"/>
      <c r="BX170" s="68"/>
      <c r="BY170" s="68"/>
      <c r="BZ170" s="68"/>
      <c r="CA170" s="68"/>
    </row>
    <row r="171" spans="1:79" s="66" customFormat="1" ht="24.95" customHeight="1" x14ac:dyDescent="0.25">
      <c r="A171" s="62" t="s">
        <v>188</v>
      </c>
      <c r="B171" s="65"/>
      <c r="C171" s="64"/>
      <c r="D171" s="65"/>
      <c r="E171" s="65"/>
      <c r="F171" s="65">
        <v>0.33300000000000002</v>
      </c>
      <c r="G171" s="65" t="s">
        <v>532</v>
      </c>
      <c r="H171" s="65" t="s">
        <v>579</v>
      </c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7"/>
      <c r="BP171" s="67"/>
      <c r="BQ171" s="67"/>
      <c r="BR171" s="67"/>
      <c r="BS171" s="67"/>
      <c r="BT171" s="68"/>
      <c r="BU171" s="68"/>
      <c r="BV171" s="68"/>
      <c r="BW171" s="68"/>
      <c r="BX171" s="68"/>
      <c r="BY171" s="68"/>
      <c r="BZ171" s="68"/>
      <c r="CA171" s="68"/>
    </row>
    <row r="172" spans="1:79" s="66" customFormat="1" ht="24.95" customHeight="1" x14ac:dyDescent="0.25">
      <c r="A172" s="62" t="s">
        <v>178</v>
      </c>
      <c r="B172" s="65"/>
      <c r="C172" s="64"/>
      <c r="D172" s="65"/>
      <c r="E172" s="65"/>
      <c r="F172" s="65">
        <v>0.33300000000000002</v>
      </c>
      <c r="G172" s="65" t="s">
        <v>532</v>
      </c>
      <c r="H172" s="65" t="s">
        <v>579</v>
      </c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7"/>
      <c r="BP172" s="67"/>
      <c r="BQ172" s="67"/>
      <c r="BR172" s="67"/>
      <c r="BS172" s="67"/>
      <c r="BT172" s="68"/>
      <c r="BU172" s="68"/>
      <c r="BV172" s="68"/>
      <c r="BW172" s="68"/>
      <c r="BX172" s="68"/>
      <c r="BY172" s="68"/>
      <c r="BZ172" s="68"/>
      <c r="CA172" s="68"/>
    </row>
    <row r="173" spans="1:79" s="66" customFormat="1" ht="24.95" customHeight="1" x14ac:dyDescent="0.25">
      <c r="A173" s="62" t="s">
        <v>179</v>
      </c>
      <c r="B173" s="65"/>
      <c r="C173" s="64"/>
      <c r="D173" s="65"/>
      <c r="E173" s="65"/>
      <c r="F173" s="65">
        <v>0.33300000000000002</v>
      </c>
      <c r="G173" s="65" t="s">
        <v>532</v>
      </c>
      <c r="H173" s="65" t="s">
        <v>579</v>
      </c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7"/>
      <c r="BP173" s="67"/>
      <c r="BQ173" s="67"/>
      <c r="BR173" s="67"/>
      <c r="BS173" s="67"/>
      <c r="BT173" s="68"/>
      <c r="BU173" s="68"/>
      <c r="BV173" s="68"/>
      <c r="BW173" s="68"/>
      <c r="BX173" s="68"/>
      <c r="BY173" s="68"/>
      <c r="BZ173" s="68"/>
      <c r="CA173" s="68"/>
    </row>
    <row r="174" spans="1:79" s="66" customFormat="1" ht="24.95" customHeight="1" x14ac:dyDescent="0.25">
      <c r="A174" s="62" t="s">
        <v>181</v>
      </c>
      <c r="B174" s="65"/>
      <c r="C174" s="64"/>
      <c r="D174" s="65"/>
      <c r="E174" s="65"/>
      <c r="F174" s="65">
        <v>0.33300000000000002</v>
      </c>
      <c r="G174" s="65" t="s">
        <v>532</v>
      </c>
      <c r="H174" s="65" t="s">
        <v>579</v>
      </c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7"/>
      <c r="BP174" s="67"/>
      <c r="BQ174" s="67"/>
      <c r="BR174" s="67"/>
      <c r="BS174" s="67"/>
      <c r="BT174" s="68"/>
      <c r="BU174" s="68"/>
      <c r="BV174" s="68"/>
      <c r="BW174" s="68"/>
      <c r="BX174" s="68"/>
      <c r="BY174" s="68"/>
      <c r="BZ174" s="68"/>
      <c r="CA174" s="68"/>
    </row>
    <row r="175" spans="1:79" s="66" customFormat="1" ht="24.95" customHeight="1" x14ac:dyDescent="0.25">
      <c r="A175" s="62" t="s">
        <v>182</v>
      </c>
      <c r="B175" s="65"/>
      <c r="C175" s="64"/>
      <c r="D175" s="65"/>
      <c r="E175" s="65"/>
      <c r="F175" s="65">
        <v>0.33300000000000002</v>
      </c>
      <c r="G175" s="65" t="s">
        <v>532</v>
      </c>
      <c r="H175" s="65" t="s">
        <v>579</v>
      </c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7"/>
      <c r="BP175" s="67"/>
      <c r="BQ175" s="67"/>
      <c r="BR175" s="67"/>
      <c r="BS175" s="67"/>
      <c r="BT175" s="68"/>
      <c r="BU175" s="68"/>
      <c r="BV175" s="68"/>
      <c r="BW175" s="68"/>
      <c r="BX175" s="68"/>
      <c r="BY175" s="68"/>
      <c r="BZ175" s="68"/>
      <c r="CA175" s="68"/>
    </row>
    <row r="176" spans="1:79" s="66" customFormat="1" ht="24.95" customHeight="1" x14ac:dyDescent="0.25">
      <c r="A176" s="62" t="s">
        <v>193</v>
      </c>
      <c r="B176" s="65"/>
      <c r="C176" s="64"/>
      <c r="D176" s="65"/>
      <c r="E176" s="65"/>
      <c r="F176" s="65">
        <v>0.33300000000000002</v>
      </c>
      <c r="G176" s="65" t="s">
        <v>532</v>
      </c>
      <c r="H176" s="65" t="s">
        <v>579</v>
      </c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7"/>
      <c r="BP176" s="67"/>
      <c r="BQ176" s="67"/>
      <c r="BR176" s="67"/>
      <c r="BS176" s="67"/>
      <c r="BT176" s="68"/>
      <c r="BU176" s="68"/>
      <c r="BV176" s="68"/>
      <c r="BW176" s="68"/>
      <c r="BX176" s="68"/>
      <c r="BY176" s="68"/>
      <c r="BZ176" s="68"/>
      <c r="CA176" s="68"/>
    </row>
    <row r="177" spans="1:79" s="66" customFormat="1" ht="24.95" customHeight="1" x14ac:dyDescent="0.25">
      <c r="A177" s="62" t="s">
        <v>183</v>
      </c>
      <c r="B177" s="65"/>
      <c r="C177" s="64"/>
      <c r="D177" s="65"/>
      <c r="E177" s="65"/>
      <c r="F177" s="65">
        <v>0.33300000000000002</v>
      </c>
      <c r="G177" s="65" t="s">
        <v>532</v>
      </c>
      <c r="H177" s="65" t="s">
        <v>579</v>
      </c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7"/>
      <c r="BP177" s="67"/>
      <c r="BQ177" s="67"/>
      <c r="BR177" s="67"/>
      <c r="BS177" s="67"/>
      <c r="BT177" s="68"/>
      <c r="BU177" s="68"/>
      <c r="BV177" s="68"/>
      <c r="BW177" s="68"/>
      <c r="BX177" s="68"/>
      <c r="BY177" s="68"/>
      <c r="BZ177" s="68"/>
      <c r="CA177" s="68"/>
    </row>
    <row r="178" spans="1:79" s="66" customFormat="1" ht="24.95" customHeight="1" x14ac:dyDescent="0.25">
      <c r="A178" s="62" t="s">
        <v>184</v>
      </c>
      <c r="B178" s="65"/>
      <c r="C178" s="64"/>
      <c r="D178" s="65"/>
      <c r="E178" s="65"/>
      <c r="F178" s="65">
        <v>0.33300000000000002</v>
      </c>
      <c r="G178" s="65" t="s">
        <v>532</v>
      </c>
      <c r="H178" s="65" t="s">
        <v>579</v>
      </c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7"/>
      <c r="BP178" s="67"/>
      <c r="BQ178" s="67"/>
      <c r="BR178" s="67"/>
      <c r="BS178" s="67"/>
      <c r="BT178" s="68"/>
      <c r="BU178" s="68"/>
      <c r="BV178" s="68"/>
      <c r="BW178" s="68"/>
      <c r="BX178" s="68"/>
      <c r="BY178" s="68"/>
      <c r="BZ178" s="68"/>
      <c r="CA178" s="68"/>
    </row>
    <row r="179" spans="1:79" s="66" customFormat="1" ht="24.95" customHeight="1" x14ac:dyDescent="0.25">
      <c r="A179" s="62" t="s">
        <v>185</v>
      </c>
      <c r="B179" s="65"/>
      <c r="C179" s="64"/>
      <c r="D179" s="65"/>
      <c r="E179" s="65"/>
      <c r="F179" s="65">
        <v>0.33300000000000002</v>
      </c>
      <c r="G179" s="65" t="s">
        <v>532</v>
      </c>
      <c r="H179" s="65" t="s">
        <v>579</v>
      </c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7"/>
      <c r="BP179" s="67"/>
      <c r="BQ179" s="67"/>
      <c r="BR179" s="67"/>
      <c r="BS179" s="67"/>
      <c r="BT179" s="68"/>
      <c r="BU179" s="68"/>
      <c r="BV179" s="68"/>
      <c r="BW179" s="68"/>
      <c r="BX179" s="68"/>
      <c r="BY179" s="68"/>
      <c r="BZ179" s="68"/>
      <c r="CA179" s="68"/>
    </row>
    <row r="180" spans="1:79" s="66" customFormat="1" ht="24.95" customHeight="1" x14ac:dyDescent="0.25">
      <c r="A180" s="62" t="s">
        <v>186</v>
      </c>
      <c r="B180" s="65"/>
      <c r="C180" s="64"/>
      <c r="D180" s="65"/>
      <c r="E180" s="65"/>
      <c r="F180" s="65">
        <v>0.33300000000000002</v>
      </c>
      <c r="G180" s="65" t="s">
        <v>532</v>
      </c>
      <c r="H180" s="65" t="s">
        <v>579</v>
      </c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7"/>
      <c r="BP180" s="67"/>
      <c r="BQ180" s="67"/>
      <c r="BR180" s="67"/>
      <c r="BS180" s="67"/>
      <c r="BT180" s="68"/>
      <c r="BU180" s="68"/>
      <c r="BV180" s="68"/>
      <c r="BW180" s="68"/>
      <c r="BX180" s="68"/>
      <c r="BY180" s="68"/>
      <c r="BZ180" s="68"/>
      <c r="CA180" s="68"/>
    </row>
    <row r="181" spans="1:79" s="66" customFormat="1" ht="24.95" customHeight="1" x14ac:dyDescent="0.25">
      <c r="A181" s="62" t="s">
        <v>187</v>
      </c>
      <c r="B181" s="65"/>
      <c r="C181" s="64"/>
      <c r="D181" s="65"/>
      <c r="E181" s="65"/>
      <c r="F181" s="65">
        <v>0.33300000000000002</v>
      </c>
      <c r="G181" s="65" t="s">
        <v>532</v>
      </c>
      <c r="H181" s="65" t="s">
        <v>579</v>
      </c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7"/>
      <c r="BP181" s="67"/>
      <c r="BQ181" s="67"/>
      <c r="BR181" s="67"/>
      <c r="BS181" s="67"/>
      <c r="BT181" s="68"/>
      <c r="BU181" s="68"/>
      <c r="BV181" s="68"/>
      <c r="BW181" s="68"/>
      <c r="BX181" s="68"/>
      <c r="BY181" s="68"/>
      <c r="BZ181" s="68"/>
      <c r="CA181" s="68"/>
    </row>
    <row r="182" spans="1:79" s="66" customFormat="1" ht="24.95" customHeight="1" x14ac:dyDescent="0.25">
      <c r="A182" s="62" t="s">
        <v>189</v>
      </c>
      <c r="B182" s="65"/>
      <c r="C182" s="64"/>
      <c r="D182" s="65"/>
      <c r="E182" s="65"/>
      <c r="F182" s="65">
        <v>0.33300000000000002</v>
      </c>
      <c r="G182" s="65" t="s">
        <v>532</v>
      </c>
      <c r="H182" s="65" t="s">
        <v>579</v>
      </c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7"/>
      <c r="BP182" s="67"/>
      <c r="BQ182" s="67"/>
      <c r="BR182" s="67"/>
      <c r="BS182" s="67"/>
      <c r="BT182" s="68"/>
      <c r="BU182" s="68"/>
      <c r="BV182" s="68"/>
      <c r="BW182" s="68"/>
      <c r="BX182" s="68"/>
      <c r="BY182" s="68"/>
      <c r="BZ182" s="68"/>
      <c r="CA182" s="68"/>
    </row>
    <row r="183" spans="1:79" s="66" customFormat="1" ht="24.95" customHeight="1" x14ac:dyDescent="0.25">
      <c r="A183" s="62" t="s">
        <v>190</v>
      </c>
      <c r="B183" s="65"/>
      <c r="C183" s="64"/>
      <c r="D183" s="65"/>
      <c r="E183" s="65"/>
      <c r="F183" s="65">
        <v>0.33300000000000002</v>
      </c>
      <c r="G183" s="65" t="s">
        <v>532</v>
      </c>
      <c r="H183" s="65" t="s">
        <v>579</v>
      </c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7"/>
      <c r="BP183" s="67"/>
      <c r="BQ183" s="67"/>
      <c r="BR183" s="67"/>
      <c r="BS183" s="67"/>
      <c r="BT183" s="68"/>
      <c r="BU183" s="68"/>
      <c r="BV183" s="68"/>
      <c r="BW183" s="68"/>
      <c r="BX183" s="68"/>
      <c r="BY183" s="68"/>
      <c r="BZ183" s="68"/>
      <c r="CA183" s="68"/>
    </row>
    <row r="184" spans="1:79" s="66" customFormat="1" ht="24.95" customHeight="1" x14ac:dyDescent="0.25">
      <c r="A184" s="62" t="s">
        <v>191</v>
      </c>
      <c r="B184" s="65"/>
      <c r="C184" s="64"/>
      <c r="D184" s="65"/>
      <c r="E184" s="65"/>
      <c r="F184" s="65">
        <v>0.33300000000000002</v>
      </c>
      <c r="G184" s="65" t="s">
        <v>532</v>
      </c>
      <c r="H184" s="65" t="s">
        <v>579</v>
      </c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7"/>
      <c r="BP184" s="67"/>
      <c r="BQ184" s="67"/>
      <c r="BR184" s="67"/>
      <c r="BS184" s="67"/>
      <c r="BT184" s="68"/>
      <c r="BU184" s="68"/>
      <c r="BV184" s="68"/>
      <c r="BW184" s="68"/>
      <c r="BX184" s="68"/>
      <c r="BY184" s="68"/>
      <c r="BZ184" s="68"/>
      <c r="CA184" s="68"/>
    </row>
    <row r="185" spans="1:79" s="66" customFormat="1" ht="24.95" customHeight="1" x14ac:dyDescent="0.25">
      <c r="A185" s="62" t="s">
        <v>192</v>
      </c>
      <c r="B185" s="65"/>
      <c r="C185" s="64"/>
      <c r="D185" s="65"/>
      <c r="E185" s="65"/>
      <c r="F185" s="65">
        <v>0.33300000000000002</v>
      </c>
      <c r="G185" s="65" t="s">
        <v>532</v>
      </c>
      <c r="H185" s="65" t="s">
        <v>579</v>
      </c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7"/>
      <c r="BP185" s="67"/>
      <c r="BQ185" s="67"/>
      <c r="BR185" s="67"/>
      <c r="BS185" s="67"/>
      <c r="BT185" s="68"/>
      <c r="BU185" s="68"/>
      <c r="BV185" s="68"/>
      <c r="BW185" s="68"/>
      <c r="BX185" s="68"/>
      <c r="BY185" s="68"/>
      <c r="BZ185" s="68"/>
      <c r="CA185" s="68"/>
    </row>
    <row r="186" spans="1:79" s="66" customFormat="1" ht="24.95" customHeight="1" x14ac:dyDescent="0.25">
      <c r="A186" s="62" t="s">
        <v>194</v>
      </c>
      <c r="B186" s="65"/>
      <c r="C186" s="64"/>
      <c r="D186" s="65"/>
      <c r="E186" s="65"/>
      <c r="F186" s="65">
        <v>0.33300000000000002</v>
      </c>
      <c r="G186" s="65" t="s">
        <v>532</v>
      </c>
      <c r="H186" s="65" t="s">
        <v>579</v>
      </c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7"/>
      <c r="BP186" s="67"/>
      <c r="BQ186" s="67"/>
      <c r="BR186" s="67"/>
      <c r="BS186" s="67"/>
      <c r="BT186" s="68"/>
      <c r="BU186" s="68"/>
      <c r="BV186" s="68"/>
      <c r="BW186" s="68"/>
      <c r="BX186" s="68"/>
      <c r="BY186" s="68"/>
      <c r="BZ186" s="68"/>
      <c r="CA186" s="68"/>
    </row>
    <row r="187" spans="1:79" s="66" customFormat="1" ht="24.95" customHeight="1" x14ac:dyDescent="0.25">
      <c r="A187" s="62" t="s">
        <v>204</v>
      </c>
      <c r="B187" s="65"/>
      <c r="C187" s="64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7"/>
      <c r="BP187" s="67"/>
      <c r="BQ187" s="67"/>
      <c r="BR187" s="67"/>
      <c r="BS187" s="67"/>
      <c r="BT187" s="68"/>
      <c r="BU187" s="68"/>
      <c r="BV187" s="68"/>
      <c r="BW187" s="68"/>
      <c r="BX187" s="68"/>
      <c r="BY187" s="68"/>
      <c r="BZ187" s="68"/>
      <c r="CA187" s="68"/>
    </row>
    <row r="188" spans="1:79" s="66" customFormat="1" ht="24.95" customHeight="1" x14ac:dyDescent="0.25">
      <c r="A188" s="62" t="s">
        <v>195</v>
      </c>
      <c r="B188" s="65"/>
      <c r="C188" s="64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7"/>
      <c r="BP188" s="67"/>
      <c r="BQ188" s="67"/>
      <c r="BR188" s="67"/>
      <c r="BS188" s="67"/>
      <c r="BT188" s="68"/>
      <c r="BU188" s="68"/>
      <c r="BV188" s="68"/>
      <c r="BW188" s="68"/>
      <c r="BX188" s="68"/>
      <c r="BY188" s="68"/>
      <c r="BZ188" s="68"/>
      <c r="CA188" s="68"/>
    </row>
    <row r="189" spans="1:79" s="66" customFormat="1" ht="24.95" customHeight="1" x14ac:dyDescent="0.25">
      <c r="A189" s="62" t="s">
        <v>196</v>
      </c>
      <c r="B189" s="65"/>
      <c r="C189" s="64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7"/>
      <c r="BP189" s="67"/>
      <c r="BQ189" s="67"/>
      <c r="BR189" s="67"/>
      <c r="BS189" s="67"/>
      <c r="BT189" s="68"/>
      <c r="BU189" s="68"/>
      <c r="BV189" s="68"/>
      <c r="BW189" s="68"/>
      <c r="BX189" s="68"/>
      <c r="BY189" s="68"/>
      <c r="BZ189" s="68"/>
      <c r="CA189" s="68"/>
    </row>
    <row r="190" spans="1:79" s="66" customFormat="1" ht="24.95" customHeight="1" x14ac:dyDescent="0.25">
      <c r="A190" s="62" t="s">
        <v>197</v>
      </c>
      <c r="B190" s="65"/>
      <c r="C190" s="64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7"/>
      <c r="BP190" s="67"/>
      <c r="BQ190" s="67"/>
      <c r="BR190" s="67"/>
      <c r="BS190" s="67"/>
      <c r="BT190" s="68"/>
      <c r="BU190" s="68"/>
      <c r="BV190" s="68"/>
      <c r="BW190" s="68"/>
      <c r="BX190" s="68"/>
      <c r="BY190" s="68"/>
      <c r="BZ190" s="68"/>
      <c r="CA190" s="68"/>
    </row>
    <row r="191" spans="1:79" s="66" customFormat="1" ht="24.95" customHeight="1" x14ac:dyDescent="0.25">
      <c r="A191" s="62" t="s">
        <v>198</v>
      </c>
      <c r="B191" s="65"/>
      <c r="C191" s="64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7"/>
      <c r="BP191" s="67"/>
      <c r="BQ191" s="67"/>
      <c r="BR191" s="67"/>
      <c r="BS191" s="67"/>
      <c r="BT191" s="68"/>
      <c r="BU191" s="68"/>
      <c r="BV191" s="68"/>
      <c r="BW191" s="68"/>
      <c r="BX191" s="68"/>
      <c r="BY191" s="68"/>
      <c r="BZ191" s="68"/>
      <c r="CA191" s="68"/>
    </row>
    <row r="192" spans="1:79" s="66" customFormat="1" ht="24.95" customHeight="1" x14ac:dyDescent="0.25">
      <c r="A192" s="62" t="s">
        <v>199</v>
      </c>
      <c r="B192" s="65"/>
      <c r="C192" s="64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7"/>
      <c r="BP192" s="67"/>
      <c r="BQ192" s="67"/>
      <c r="BR192" s="67"/>
      <c r="BS192" s="67"/>
      <c r="BT192" s="68"/>
      <c r="BU192" s="68"/>
      <c r="BV192" s="68"/>
      <c r="BW192" s="68"/>
      <c r="BX192" s="68"/>
      <c r="BY192" s="68"/>
      <c r="BZ192" s="68"/>
      <c r="CA192" s="68"/>
    </row>
    <row r="193" spans="1:79" s="66" customFormat="1" ht="24.95" customHeight="1" x14ac:dyDescent="0.25">
      <c r="A193" s="62" t="s">
        <v>208</v>
      </c>
      <c r="B193" s="65"/>
      <c r="C193" s="64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7"/>
      <c r="BP193" s="67"/>
      <c r="BQ193" s="67"/>
      <c r="BR193" s="67"/>
      <c r="BS193" s="67"/>
      <c r="BT193" s="68"/>
      <c r="BU193" s="68"/>
      <c r="BV193" s="68"/>
      <c r="BW193" s="68"/>
      <c r="BX193" s="68"/>
      <c r="BY193" s="68"/>
      <c r="BZ193" s="68"/>
      <c r="CA193" s="68"/>
    </row>
    <row r="194" spans="1:79" s="66" customFormat="1" ht="24.95" customHeight="1" x14ac:dyDescent="0.25">
      <c r="A194" s="62" t="s">
        <v>200</v>
      </c>
      <c r="B194" s="65"/>
      <c r="C194" s="64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7"/>
      <c r="BP194" s="67"/>
      <c r="BQ194" s="67"/>
      <c r="BR194" s="67"/>
      <c r="BS194" s="67"/>
      <c r="BT194" s="68"/>
      <c r="BU194" s="68"/>
      <c r="BV194" s="68"/>
      <c r="BW194" s="68"/>
      <c r="BX194" s="68"/>
      <c r="BY194" s="68"/>
      <c r="BZ194" s="68"/>
      <c r="CA194" s="68"/>
    </row>
    <row r="195" spans="1:79" s="66" customFormat="1" ht="24.95" customHeight="1" x14ac:dyDescent="0.25">
      <c r="A195" s="62" t="s">
        <v>201</v>
      </c>
      <c r="B195" s="65"/>
      <c r="C195" s="64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7"/>
      <c r="BP195" s="67"/>
      <c r="BQ195" s="67"/>
      <c r="BR195" s="67"/>
      <c r="BS195" s="67"/>
      <c r="BT195" s="68"/>
      <c r="BU195" s="68"/>
      <c r="BV195" s="68"/>
      <c r="BW195" s="68"/>
      <c r="BX195" s="68"/>
      <c r="BY195" s="68"/>
      <c r="BZ195" s="68"/>
      <c r="CA195" s="68"/>
    </row>
    <row r="196" spans="1:79" s="66" customFormat="1" ht="24.95" customHeight="1" x14ac:dyDescent="0.25">
      <c r="A196" s="62" t="s">
        <v>202</v>
      </c>
      <c r="B196" s="65"/>
      <c r="C196" s="64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7"/>
      <c r="BP196" s="67"/>
      <c r="BQ196" s="67"/>
      <c r="BR196" s="67"/>
      <c r="BS196" s="67"/>
      <c r="BT196" s="68"/>
      <c r="BU196" s="68"/>
      <c r="BV196" s="68"/>
      <c r="BW196" s="68"/>
      <c r="BX196" s="68"/>
      <c r="BY196" s="68"/>
      <c r="BZ196" s="68"/>
      <c r="CA196" s="68"/>
    </row>
    <row r="197" spans="1:79" s="66" customFormat="1" ht="24.95" customHeight="1" x14ac:dyDescent="0.25">
      <c r="A197" s="62" t="s">
        <v>210</v>
      </c>
      <c r="B197" s="65"/>
      <c r="C197" s="64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7"/>
      <c r="BP197" s="67"/>
      <c r="BQ197" s="67"/>
      <c r="BR197" s="67"/>
      <c r="BS197" s="67"/>
      <c r="BT197" s="68"/>
      <c r="BU197" s="68"/>
      <c r="BV197" s="68"/>
      <c r="BW197" s="68"/>
      <c r="BX197" s="68"/>
      <c r="BY197" s="68"/>
      <c r="BZ197" s="68"/>
      <c r="CA197" s="68"/>
    </row>
    <row r="198" spans="1:79" s="66" customFormat="1" ht="24.95" customHeight="1" x14ac:dyDescent="0.25">
      <c r="A198" s="62" t="s">
        <v>203</v>
      </c>
      <c r="B198" s="65"/>
      <c r="C198" s="64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7"/>
      <c r="BP198" s="67"/>
      <c r="BQ198" s="67"/>
      <c r="BR198" s="67"/>
      <c r="BS198" s="67"/>
      <c r="BT198" s="68"/>
      <c r="BU198" s="68"/>
      <c r="BV198" s="68"/>
      <c r="BW198" s="68"/>
      <c r="BX198" s="68"/>
      <c r="BY198" s="68"/>
      <c r="BZ198" s="68"/>
      <c r="CA198" s="68"/>
    </row>
    <row r="199" spans="1:79" s="66" customFormat="1" ht="24.95" customHeight="1" x14ac:dyDescent="0.25">
      <c r="A199" s="62" t="s">
        <v>205</v>
      </c>
      <c r="B199" s="65"/>
      <c r="C199" s="64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7"/>
      <c r="BP199" s="67"/>
      <c r="BQ199" s="67"/>
      <c r="BR199" s="67"/>
      <c r="BS199" s="67"/>
      <c r="BT199" s="68"/>
      <c r="BU199" s="68"/>
      <c r="BV199" s="68"/>
      <c r="BW199" s="68"/>
      <c r="BX199" s="68"/>
      <c r="BY199" s="68"/>
      <c r="BZ199" s="68"/>
      <c r="CA199" s="68"/>
    </row>
    <row r="200" spans="1:79" s="66" customFormat="1" ht="24.95" customHeight="1" x14ac:dyDescent="0.25">
      <c r="A200" s="62" t="s">
        <v>206</v>
      </c>
      <c r="B200" s="65"/>
      <c r="C200" s="64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7"/>
      <c r="BP200" s="67"/>
      <c r="BQ200" s="67"/>
      <c r="BR200" s="67"/>
      <c r="BS200" s="67"/>
      <c r="BT200" s="68"/>
      <c r="BU200" s="68"/>
      <c r="BV200" s="68"/>
      <c r="BW200" s="68"/>
      <c r="BX200" s="68"/>
      <c r="BY200" s="68"/>
      <c r="BZ200" s="68"/>
      <c r="CA200" s="68"/>
    </row>
    <row r="201" spans="1:79" s="66" customFormat="1" ht="24.95" customHeight="1" x14ac:dyDescent="0.25">
      <c r="A201" s="62" t="s">
        <v>207</v>
      </c>
      <c r="B201" s="65"/>
      <c r="C201" s="64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7"/>
      <c r="BP201" s="67"/>
      <c r="BQ201" s="67"/>
      <c r="BR201" s="67"/>
      <c r="BS201" s="67"/>
      <c r="BT201" s="68"/>
      <c r="BU201" s="68"/>
      <c r="BV201" s="68"/>
      <c r="BW201" s="68"/>
      <c r="BX201" s="68"/>
      <c r="BY201" s="68"/>
      <c r="BZ201" s="68"/>
      <c r="CA201" s="68"/>
    </row>
    <row r="202" spans="1:79" s="66" customFormat="1" ht="24.95" customHeight="1" x14ac:dyDescent="0.25">
      <c r="A202" s="62" t="s">
        <v>209</v>
      </c>
      <c r="B202" s="65"/>
      <c r="C202" s="64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7"/>
      <c r="BP202" s="67"/>
      <c r="BQ202" s="67"/>
      <c r="BR202" s="67"/>
      <c r="BS202" s="67"/>
      <c r="BT202" s="68"/>
      <c r="BU202" s="68"/>
      <c r="BV202" s="68"/>
      <c r="BW202" s="68"/>
      <c r="BX202" s="68"/>
      <c r="BY202" s="68"/>
      <c r="BZ202" s="68"/>
      <c r="CA202" s="68"/>
    </row>
    <row r="203" spans="1:79" s="66" customFormat="1" ht="24.95" customHeight="1" x14ac:dyDescent="0.25">
      <c r="A203" s="62" t="s">
        <v>211</v>
      </c>
      <c r="B203" s="65"/>
      <c r="C203" s="64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7"/>
      <c r="BP203" s="67"/>
      <c r="BQ203" s="67"/>
      <c r="BR203" s="67"/>
      <c r="BS203" s="67"/>
      <c r="BT203" s="68"/>
      <c r="BU203" s="68"/>
      <c r="BV203" s="68"/>
      <c r="BW203" s="68"/>
      <c r="BX203" s="68"/>
      <c r="BY203" s="68"/>
      <c r="BZ203" s="68"/>
      <c r="CA203" s="68"/>
    </row>
    <row r="204" spans="1:79" s="66" customFormat="1" ht="24.95" customHeight="1" x14ac:dyDescent="0.25">
      <c r="A204" s="62" t="s">
        <v>212</v>
      </c>
      <c r="B204" s="65"/>
      <c r="C204" s="64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7"/>
      <c r="BP204" s="67"/>
      <c r="BQ204" s="67"/>
      <c r="BR204" s="67"/>
      <c r="BS204" s="67"/>
      <c r="BT204" s="68"/>
      <c r="BU204" s="68"/>
      <c r="BV204" s="68"/>
      <c r="BW204" s="68"/>
      <c r="BX204" s="68"/>
      <c r="BY204" s="68"/>
      <c r="BZ204" s="68"/>
      <c r="CA204" s="68"/>
    </row>
    <row r="205" spans="1:79" s="66" customFormat="1" ht="24.95" customHeight="1" x14ac:dyDescent="0.25">
      <c r="A205" s="62" t="s">
        <v>213</v>
      </c>
      <c r="B205" s="65"/>
      <c r="C205" s="64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7"/>
      <c r="BP205" s="67"/>
      <c r="BQ205" s="67"/>
      <c r="BR205" s="67"/>
      <c r="BS205" s="67"/>
      <c r="BT205" s="68"/>
      <c r="BU205" s="68"/>
      <c r="BV205" s="68"/>
      <c r="BW205" s="68"/>
      <c r="BX205" s="68"/>
      <c r="BY205" s="68"/>
      <c r="BZ205" s="68"/>
      <c r="CA205" s="68"/>
    </row>
    <row r="206" spans="1:79" s="66" customFormat="1" ht="24.95" customHeight="1" x14ac:dyDescent="0.25">
      <c r="A206" s="62" t="s">
        <v>216</v>
      </c>
      <c r="B206" s="65"/>
      <c r="C206" s="64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7"/>
      <c r="BP206" s="67"/>
      <c r="BQ206" s="67"/>
      <c r="BR206" s="67"/>
      <c r="BS206" s="67"/>
      <c r="BT206" s="68"/>
      <c r="BU206" s="68"/>
      <c r="BV206" s="68"/>
      <c r="BW206" s="68"/>
      <c r="BX206" s="68"/>
      <c r="BY206" s="68"/>
      <c r="BZ206" s="68"/>
      <c r="CA206" s="68"/>
    </row>
    <row r="207" spans="1:79" s="66" customFormat="1" ht="24.95" customHeight="1" x14ac:dyDescent="0.25">
      <c r="A207" s="62" t="s">
        <v>214</v>
      </c>
      <c r="B207" s="65"/>
      <c r="C207" s="64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7"/>
      <c r="BP207" s="67"/>
      <c r="BQ207" s="67"/>
      <c r="BR207" s="67"/>
      <c r="BS207" s="67"/>
      <c r="BT207" s="68"/>
      <c r="BU207" s="68"/>
      <c r="BV207" s="68"/>
      <c r="BW207" s="68"/>
      <c r="BX207" s="68"/>
      <c r="BY207" s="68"/>
      <c r="BZ207" s="68"/>
      <c r="CA207" s="68"/>
    </row>
    <row r="208" spans="1:79" s="66" customFormat="1" ht="24.95" customHeight="1" x14ac:dyDescent="0.25">
      <c r="A208" s="62" t="s">
        <v>215</v>
      </c>
      <c r="B208" s="65"/>
      <c r="C208" s="64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7"/>
      <c r="BP208" s="67"/>
      <c r="BQ208" s="67"/>
      <c r="BR208" s="67"/>
      <c r="BS208" s="67"/>
      <c r="BT208" s="68"/>
      <c r="BU208" s="68"/>
      <c r="BV208" s="68"/>
      <c r="BW208" s="68"/>
      <c r="BX208" s="68"/>
      <c r="BY208" s="68"/>
      <c r="BZ208" s="68"/>
      <c r="CA208" s="68"/>
    </row>
    <row r="209" spans="1:79" s="66" customFormat="1" ht="24.95" customHeight="1" x14ac:dyDescent="0.25">
      <c r="A209" s="62" t="s">
        <v>217</v>
      </c>
      <c r="B209" s="65"/>
      <c r="C209" s="64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7"/>
      <c r="BP209" s="67"/>
      <c r="BQ209" s="67"/>
      <c r="BR209" s="67"/>
      <c r="BS209" s="67"/>
      <c r="BT209" s="68"/>
      <c r="BU209" s="68"/>
      <c r="BV209" s="68"/>
      <c r="BW209" s="68"/>
      <c r="BX209" s="68"/>
      <c r="BY209" s="68"/>
      <c r="BZ209" s="68"/>
      <c r="CA209" s="68"/>
    </row>
    <row r="210" spans="1:79" s="66" customFormat="1" ht="24.95" customHeight="1" x14ac:dyDescent="0.25">
      <c r="A210" s="62" t="s">
        <v>224</v>
      </c>
      <c r="B210" s="65"/>
      <c r="C210" s="64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7"/>
      <c r="BP210" s="67"/>
      <c r="BQ210" s="67"/>
      <c r="BR210" s="67"/>
      <c r="BS210" s="67"/>
      <c r="BT210" s="68"/>
      <c r="BU210" s="68"/>
      <c r="BV210" s="68"/>
      <c r="BW210" s="68"/>
      <c r="BX210" s="68"/>
      <c r="BY210" s="68"/>
      <c r="BZ210" s="68"/>
      <c r="CA210" s="68"/>
    </row>
    <row r="211" spans="1:79" s="66" customFormat="1" ht="24.95" customHeight="1" x14ac:dyDescent="0.25">
      <c r="A211" s="62" t="s">
        <v>218</v>
      </c>
      <c r="B211" s="65"/>
      <c r="C211" s="64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7"/>
      <c r="BP211" s="67"/>
      <c r="BQ211" s="67"/>
      <c r="BR211" s="67"/>
      <c r="BS211" s="67"/>
      <c r="BT211" s="68"/>
      <c r="BU211" s="68"/>
      <c r="BV211" s="68"/>
      <c r="BW211" s="68"/>
      <c r="BX211" s="68"/>
      <c r="BY211" s="68"/>
      <c r="BZ211" s="68"/>
      <c r="CA211" s="68"/>
    </row>
    <row r="212" spans="1:79" s="66" customFormat="1" ht="24.95" customHeight="1" x14ac:dyDescent="0.25">
      <c r="A212" s="62" t="s">
        <v>219</v>
      </c>
      <c r="B212" s="65"/>
      <c r="C212" s="64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7"/>
      <c r="BP212" s="67"/>
      <c r="BQ212" s="67"/>
      <c r="BR212" s="67"/>
      <c r="BS212" s="67"/>
      <c r="BT212" s="68"/>
      <c r="BU212" s="68"/>
      <c r="BV212" s="68"/>
      <c r="BW212" s="68"/>
      <c r="BX212" s="68"/>
      <c r="BY212" s="68"/>
      <c r="BZ212" s="68"/>
      <c r="CA212" s="68"/>
    </row>
    <row r="213" spans="1:79" s="66" customFormat="1" ht="24.95" customHeight="1" x14ac:dyDescent="0.25">
      <c r="A213" s="62" t="s">
        <v>220</v>
      </c>
      <c r="B213" s="65"/>
      <c r="C213" s="64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7"/>
      <c r="BP213" s="67"/>
      <c r="BQ213" s="67"/>
      <c r="BR213" s="67"/>
      <c r="BS213" s="67"/>
      <c r="BT213" s="68"/>
      <c r="BU213" s="68"/>
      <c r="BV213" s="68"/>
      <c r="BW213" s="68"/>
      <c r="BX213" s="68"/>
      <c r="BY213" s="68"/>
      <c r="BZ213" s="68"/>
      <c r="CA213" s="68"/>
    </row>
    <row r="214" spans="1:79" s="66" customFormat="1" ht="24.95" customHeight="1" x14ac:dyDescent="0.25">
      <c r="A214" s="62" t="s">
        <v>221</v>
      </c>
      <c r="B214" s="65"/>
      <c r="C214" s="64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7"/>
      <c r="BP214" s="67"/>
      <c r="BQ214" s="67"/>
      <c r="BR214" s="67"/>
      <c r="BS214" s="67"/>
      <c r="BT214" s="68"/>
      <c r="BU214" s="68"/>
      <c r="BV214" s="68"/>
      <c r="BW214" s="68"/>
      <c r="BX214" s="68"/>
      <c r="BY214" s="68"/>
      <c r="BZ214" s="68"/>
      <c r="CA214" s="68"/>
    </row>
    <row r="215" spans="1:79" s="66" customFormat="1" ht="24.95" customHeight="1" x14ac:dyDescent="0.25">
      <c r="A215" s="62" t="s">
        <v>222</v>
      </c>
      <c r="B215" s="65"/>
      <c r="C215" s="64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7"/>
      <c r="BP215" s="67"/>
      <c r="BQ215" s="67"/>
      <c r="BR215" s="67"/>
      <c r="BS215" s="67"/>
      <c r="BT215" s="68"/>
      <c r="BU215" s="68"/>
      <c r="BV215" s="68"/>
      <c r="BW215" s="68"/>
      <c r="BX215" s="68"/>
      <c r="BY215" s="68"/>
      <c r="BZ215" s="68"/>
      <c r="CA215" s="68"/>
    </row>
    <row r="216" spans="1:79" s="66" customFormat="1" ht="24.95" customHeight="1" x14ac:dyDescent="0.25">
      <c r="A216" s="62" t="s">
        <v>230</v>
      </c>
      <c r="B216" s="65"/>
      <c r="C216" s="64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7"/>
      <c r="BP216" s="67"/>
      <c r="BQ216" s="67"/>
      <c r="BR216" s="67"/>
      <c r="BS216" s="67"/>
      <c r="BT216" s="68"/>
      <c r="BU216" s="68"/>
      <c r="BV216" s="68"/>
      <c r="BW216" s="68"/>
      <c r="BX216" s="68"/>
      <c r="BY216" s="68"/>
      <c r="BZ216" s="68"/>
      <c r="CA216" s="68"/>
    </row>
    <row r="217" spans="1:79" s="66" customFormat="1" ht="24.95" customHeight="1" x14ac:dyDescent="0.25">
      <c r="A217" s="62" t="s">
        <v>223</v>
      </c>
      <c r="B217" s="65"/>
      <c r="C217" s="64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7"/>
      <c r="BP217" s="67"/>
      <c r="BQ217" s="67"/>
      <c r="BR217" s="67"/>
      <c r="BS217" s="67"/>
      <c r="BT217" s="68"/>
      <c r="BU217" s="68"/>
      <c r="BV217" s="68"/>
      <c r="BW217" s="68"/>
      <c r="BX217" s="68"/>
      <c r="BY217" s="68"/>
      <c r="BZ217" s="68"/>
      <c r="CA217" s="68"/>
    </row>
    <row r="218" spans="1:79" s="66" customFormat="1" ht="24.95" customHeight="1" x14ac:dyDescent="0.25">
      <c r="A218" s="62" t="s">
        <v>225</v>
      </c>
      <c r="B218" s="65"/>
      <c r="C218" s="64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7"/>
      <c r="BP218" s="67"/>
      <c r="BQ218" s="67"/>
      <c r="BR218" s="67"/>
      <c r="BS218" s="67"/>
      <c r="BT218" s="68"/>
      <c r="BU218" s="68"/>
      <c r="BV218" s="68"/>
      <c r="BW218" s="68"/>
      <c r="BX218" s="68"/>
      <c r="BY218" s="68"/>
      <c r="BZ218" s="68"/>
      <c r="CA218" s="68"/>
    </row>
    <row r="219" spans="1:79" s="66" customFormat="1" ht="24.95" customHeight="1" x14ac:dyDescent="0.25">
      <c r="A219" s="62" t="s">
        <v>226</v>
      </c>
      <c r="B219" s="65"/>
      <c r="C219" s="64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7"/>
      <c r="BP219" s="67"/>
      <c r="BQ219" s="67"/>
      <c r="BR219" s="67"/>
      <c r="BS219" s="67"/>
      <c r="BT219" s="68"/>
      <c r="BU219" s="68"/>
      <c r="BV219" s="68"/>
      <c r="BW219" s="68"/>
      <c r="BX219" s="68"/>
      <c r="BY219" s="68"/>
      <c r="BZ219" s="68"/>
      <c r="CA219" s="68"/>
    </row>
    <row r="220" spans="1:79" s="66" customFormat="1" ht="24.95" customHeight="1" x14ac:dyDescent="0.25">
      <c r="A220" s="62" t="s">
        <v>227</v>
      </c>
      <c r="B220" s="65"/>
      <c r="C220" s="64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7"/>
      <c r="BP220" s="67"/>
      <c r="BQ220" s="67"/>
      <c r="BR220" s="67"/>
      <c r="BS220" s="67"/>
      <c r="BT220" s="68"/>
      <c r="BU220" s="68"/>
      <c r="BV220" s="68"/>
      <c r="BW220" s="68"/>
      <c r="BX220" s="68"/>
      <c r="BY220" s="68"/>
      <c r="BZ220" s="68"/>
      <c r="CA220" s="68"/>
    </row>
    <row r="221" spans="1:79" s="66" customFormat="1" ht="24.95" customHeight="1" x14ac:dyDescent="0.25">
      <c r="A221" s="62" t="s">
        <v>228</v>
      </c>
      <c r="B221" s="65"/>
      <c r="C221" s="64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7"/>
      <c r="BP221" s="67"/>
      <c r="BQ221" s="67"/>
      <c r="BR221" s="67"/>
      <c r="BS221" s="67"/>
      <c r="BT221" s="68"/>
      <c r="BU221" s="68"/>
      <c r="BV221" s="68"/>
      <c r="BW221" s="68"/>
      <c r="BX221" s="68"/>
      <c r="BY221" s="68"/>
      <c r="BZ221" s="68"/>
      <c r="CA221" s="68"/>
    </row>
    <row r="222" spans="1:79" s="66" customFormat="1" ht="24.95" customHeight="1" x14ac:dyDescent="0.25">
      <c r="A222" s="62" t="s">
        <v>229</v>
      </c>
      <c r="B222" s="65"/>
      <c r="C222" s="64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7"/>
      <c r="BP222" s="67"/>
      <c r="BQ222" s="67"/>
      <c r="BR222" s="67"/>
      <c r="BS222" s="67"/>
      <c r="BT222" s="68"/>
      <c r="BU222" s="68"/>
      <c r="BV222" s="68"/>
      <c r="BW222" s="68"/>
      <c r="BX222" s="68"/>
      <c r="BY222" s="68"/>
      <c r="BZ222" s="68"/>
      <c r="CA222" s="68"/>
    </row>
    <row r="223" spans="1:79" s="66" customFormat="1" ht="24.95" customHeight="1" x14ac:dyDescent="0.25">
      <c r="A223" s="62" t="s">
        <v>231</v>
      </c>
      <c r="B223" s="65"/>
      <c r="C223" s="64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7"/>
      <c r="BP223" s="67"/>
      <c r="BQ223" s="67"/>
      <c r="BR223" s="67"/>
      <c r="BS223" s="67"/>
      <c r="BT223" s="68"/>
      <c r="BU223" s="68"/>
      <c r="BV223" s="68"/>
      <c r="BW223" s="68"/>
      <c r="BX223" s="68"/>
      <c r="BY223" s="68"/>
      <c r="BZ223" s="68"/>
      <c r="CA223" s="68"/>
    </row>
    <row r="224" spans="1:79" s="66" customFormat="1" ht="24.95" customHeight="1" x14ac:dyDescent="0.25">
      <c r="A224" s="62" t="s">
        <v>232</v>
      </c>
      <c r="B224" s="65"/>
      <c r="C224" s="64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7"/>
      <c r="BP224" s="67"/>
      <c r="BQ224" s="67"/>
      <c r="BR224" s="67"/>
      <c r="BS224" s="67"/>
      <c r="BT224" s="68"/>
      <c r="BU224" s="68"/>
      <c r="BV224" s="68"/>
      <c r="BW224" s="68"/>
      <c r="BX224" s="68"/>
      <c r="BY224" s="68"/>
      <c r="BZ224" s="68"/>
      <c r="CA224" s="68"/>
    </row>
    <row r="225" spans="1:79" s="66" customFormat="1" ht="24.95" customHeight="1" x14ac:dyDescent="0.25">
      <c r="A225" s="62" t="s">
        <v>233</v>
      </c>
      <c r="B225" s="65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7"/>
      <c r="BP225" s="67"/>
      <c r="BQ225" s="67"/>
      <c r="BR225" s="67"/>
      <c r="BS225" s="67"/>
      <c r="BT225" s="68"/>
      <c r="BU225" s="68"/>
      <c r="BV225" s="68"/>
      <c r="BW225" s="68"/>
      <c r="BX225" s="68"/>
      <c r="BY225" s="68"/>
      <c r="BZ225" s="68"/>
      <c r="CA225" s="68"/>
    </row>
    <row r="226" spans="1:79" s="66" customFormat="1" ht="24.95" customHeight="1" x14ac:dyDescent="0.25">
      <c r="A226" s="62" t="s">
        <v>234</v>
      </c>
      <c r="B226" s="65"/>
      <c r="C226" s="64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7"/>
      <c r="BP226" s="67"/>
      <c r="BQ226" s="67"/>
      <c r="BR226" s="67"/>
      <c r="BS226" s="67"/>
      <c r="BT226" s="68"/>
      <c r="BU226" s="68"/>
      <c r="BV226" s="68"/>
      <c r="BW226" s="68"/>
      <c r="BX226" s="68"/>
      <c r="BY226" s="68"/>
      <c r="BZ226" s="68"/>
      <c r="CA226" s="68"/>
    </row>
    <row r="227" spans="1:79" s="66" customFormat="1" ht="24.95" customHeight="1" x14ac:dyDescent="0.25">
      <c r="A227" s="62" t="s">
        <v>235</v>
      </c>
      <c r="B227" s="65"/>
      <c r="C227" s="64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7"/>
      <c r="BP227" s="67"/>
      <c r="BQ227" s="67"/>
      <c r="BR227" s="67"/>
      <c r="BS227" s="67"/>
      <c r="BT227" s="68"/>
      <c r="BU227" s="68"/>
      <c r="BV227" s="68"/>
      <c r="BW227" s="68"/>
      <c r="BX227" s="68"/>
      <c r="BY227" s="68"/>
      <c r="BZ227" s="68"/>
      <c r="CA227" s="68"/>
    </row>
    <row r="228" spans="1:79" s="66" customFormat="1" ht="24.95" customHeight="1" x14ac:dyDescent="0.25">
      <c r="A228" s="62" t="s">
        <v>236</v>
      </c>
      <c r="B228" s="65"/>
      <c r="C228" s="64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7"/>
      <c r="BP228" s="67"/>
      <c r="BQ228" s="67"/>
      <c r="BR228" s="67"/>
      <c r="BS228" s="67"/>
      <c r="BT228" s="68"/>
      <c r="BU228" s="68"/>
      <c r="BV228" s="68"/>
      <c r="BW228" s="68"/>
      <c r="BX228" s="68"/>
      <c r="BY228" s="68"/>
      <c r="BZ228" s="68"/>
      <c r="CA228" s="68"/>
    </row>
    <row r="229" spans="1:79" s="66" customFormat="1" ht="24.95" customHeight="1" x14ac:dyDescent="0.25">
      <c r="A229" s="62" t="s">
        <v>237</v>
      </c>
      <c r="B229" s="65"/>
      <c r="C229" s="64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7"/>
      <c r="BP229" s="67"/>
      <c r="BQ229" s="67"/>
      <c r="BR229" s="67"/>
      <c r="BS229" s="67"/>
      <c r="BT229" s="68"/>
      <c r="BU229" s="68"/>
      <c r="BV229" s="68"/>
      <c r="BW229" s="68"/>
      <c r="BX229" s="68"/>
      <c r="BY229" s="68"/>
      <c r="BZ229" s="68"/>
      <c r="CA229" s="68"/>
    </row>
    <row r="230" spans="1:79" s="66" customFormat="1" ht="24.95" customHeight="1" x14ac:dyDescent="0.25">
      <c r="A230" s="62" t="s">
        <v>238</v>
      </c>
      <c r="B230" s="65"/>
      <c r="C230" s="64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7"/>
      <c r="BP230" s="67"/>
      <c r="BQ230" s="67"/>
      <c r="BR230" s="67"/>
      <c r="BS230" s="67"/>
      <c r="BT230" s="68"/>
      <c r="BU230" s="68"/>
      <c r="BV230" s="68"/>
      <c r="BW230" s="68"/>
      <c r="BX230" s="68"/>
      <c r="BY230" s="68"/>
      <c r="BZ230" s="68"/>
      <c r="CA230" s="68"/>
    </row>
    <row r="231" spans="1:79" s="66" customFormat="1" ht="24.95" customHeight="1" x14ac:dyDescent="0.25">
      <c r="A231" s="62" t="s">
        <v>239</v>
      </c>
      <c r="B231" s="65"/>
      <c r="C231" s="64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7"/>
      <c r="BP231" s="67"/>
      <c r="BQ231" s="67"/>
      <c r="BR231" s="67"/>
      <c r="BS231" s="67"/>
      <c r="BT231" s="68"/>
      <c r="BU231" s="68"/>
      <c r="BV231" s="68"/>
      <c r="BW231" s="68"/>
      <c r="BX231" s="68"/>
      <c r="BY231" s="68"/>
      <c r="BZ231" s="68"/>
      <c r="CA231" s="68"/>
    </row>
    <row r="232" spans="1:79" s="66" customFormat="1" ht="24.95" customHeight="1" x14ac:dyDescent="0.25">
      <c r="A232" s="62" t="s">
        <v>240</v>
      </c>
      <c r="B232" s="65"/>
      <c r="C232" s="64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7"/>
      <c r="BP232" s="67"/>
      <c r="BQ232" s="67"/>
      <c r="BR232" s="67"/>
      <c r="BS232" s="67"/>
      <c r="BT232" s="68"/>
      <c r="BU232" s="68"/>
      <c r="BV232" s="68"/>
      <c r="BW232" s="68"/>
      <c r="BX232" s="68"/>
      <c r="BY232" s="68"/>
      <c r="BZ232" s="68"/>
      <c r="CA232" s="68"/>
    </row>
    <row r="233" spans="1:79" s="66" customFormat="1" ht="24.95" customHeight="1" x14ac:dyDescent="0.25">
      <c r="A233" s="62" t="s">
        <v>241</v>
      </c>
      <c r="B233" s="65"/>
      <c r="C233" s="64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7"/>
      <c r="BP233" s="67"/>
      <c r="BQ233" s="67"/>
      <c r="BR233" s="67"/>
      <c r="BS233" s="67"/>
      <c r="BT233" s="68"/>
      <c r="BU233" s="68"/>
      <c r="BV233" s="68"/>
      <c r="BW233" s="68"/>
      <c r="BX233" s="68"/>
      <c r="BY233" s="68"/>
      <c r="BZ233" s="68"/>
      <c r="CA233" s="68"/>
    </row>
    <row r="234" spans="1:79" s="66" customFormat="1" ht="24.95" customHeight="1" x14ac:dyDescent="0.25">
      <c r="A234" s="62" t="s">
        <v>242</v>
      </c>
      <c r="B234" s="65"/>
      <c r="C234" s="64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7"/>
      <c r="BP234" s="67"/>
      <c r="BQ234" s="67"/>
      <c r="BR234" s="67"/>
      <c r="BS234" s="67"/>
      <c r="BT234" s="68"/>
      <c r="BU234" s="68"/>
      <c r="BV234" s="68"/>
      <c r="BW234" s="68"/>
      <c r="BX234" s="68"/>
      <c r="BY234" s="68"/>
      <c r="BZ234" s="68"/>
      <c r="CA234" s="68"/>
    </row>
    <row r="235" spans="1:79" s="66" customFormat="1" ht="24.95" customHeight="1" x14ac:dyDescent="0.25">
      <c r="A235" s="62" t="s">
        <v>243</v>
      </c>
      <c r="B235" s="65"/>
      <c r="C235" s="64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7"/>
      <c r="BP235" s="67"/>
      <c r="BQ235" s="67"/>
      <c r="BR235" s="67"/>
      <c r="BS235" s="67"/>
      <c r="BT235" s="68"/>
      <c r="BU235" s="68"/>
      <c r="BV235" s="68"/>
      <c r="BW235" s="68"/>
      <c r="BX235" s="68"/>
      <c r="BY235" s="68"/>
      <c r="BZ235" s="68"/>
      <c r="CA235" s="68"/>
    </row>
    <row r="236" spans="1:79" s="66" customFormat="1" ht="24.95" customHeight="1" x14ac:dyDescent="0.25">
      <c r="A236" s="62" t="s">
        <v>244</v>
      </c>
      <c r="B236" s="65"/>
      <c r="C236" s="64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7"/>
      <c r="BP236" s="67"/>
      <c r="BQ236" s="67"/>
      <c r="BR236" s="67"/>
      <c r="BS236" s="67"/>
      <c r="BT236" s="68"/>
      <c r="BU236" s="68"/>
      <c r="BV236" s="68"/>
      <c r="BW236" s="68"/>
      <c r="BX236" s="68"/>
      <c r="BY236" s="68"/>
      <c r="BZ236" s="68"/>
      <c r="CA236" s="68"/>
    </row>
    <row r="237" spans="1:79" s="36" customFormat="1" ht="24.95" customHeight="1" x14ac:dyDescent="0.25">
      <c r="A237" s="14" t="s">
        <v>245</v>
      </c>
      <c r="B237" s="65"/>
      <c r="C237" s="64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53"/>
      <c r="BP237" s="53"/>
      <c r="BQ237" s="53"/>
      <c r="BR237" s="53"/>
      <c r="BS237" s="53"/>
      <c r="BT237" s="58"/>
      <c r="BU237" s="58"/>
      <c r="BV237" s="58"/>
      <c r="BW237" s="58"/>
      <c r="BX237" s="58"/>
      <c r="BY237" s="58"/>
      <c r="BZ237" s="58"/>
      <c r="CA237" s="58"/>
    </row>
    <row r="238" spans="1:79" s="36" customFormat="1" ht="24.95" customHeight="1" x14ac:dyDescent="0.25">
      <c r="A238" s="14" t="s">
        <v>246</v>
      </c>
      <c r="B238" s="65"/>
      <c r="C238" s="64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53"/>
      <c r="BP238" s="53"/>
      <c r="BQ238" s="53"/>
      <c r="BR238" s="53"/>
      <c r="BS238" s="53"/>
      <c r="BT238" s="58"/>
      <c r="BU238" s="58"/>
      <c r="BV238" s="58"/>
      <c r="BW238" s="58"/>
      <c r="BX238" s="58"/>
      <c r="BY238" s="58"/>
      <c r="BZ238" s="58"/>
      <c r="CA238" s="58"/>
    </row>
    <row r="239" spans="1:79" s="36" customFormat="1" ht="24.95" customHeight="1" x14ac:dyDescent="0.25">
      <c r="A239" s="14" t="s">
        <v>247</v>
      </c>
      <c r="B239" s="65"/>
      <c r="C239" s="64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53"/>
      <c r="BP239" s="53"/>
      <c r="BQ239" s="53"/>
      <c r="BR239" s="53"/>
      <c r="BS239" s="53"/>
      <c r="BT239" s="58"/>
      <c r="BU239" s="58"/>
      <c r="BV239" s="58"/>
      <c r="BW239" s="58"/>
      <c r="BX239" s="58"/>
      <c r="BY239" s="58"/>
      <c r="BZ239" s="58"/>
      <c r="CA239" s="58"/>
    </row>
    <row r="240" spans="1:79" s="36" customFormat="1" ht="24.95" customHeight="1" x14ac:dyDescent="0.25">
      <c r="A240" s="14" t="s">
        <v>248</v>
      </c>
      <c r="B240" s="65"/>
      <c r="C240" s="64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53"/>
      <c r="BP240" s="53"/>
      <c r="BQ240" s="53"/>
      <c r="BR240" s="53"/>
      <c r="BS240" s="53"/>
      <c r="BT240" s="58"/>
      <c r="BU240" s="58"/>
      <c r="BV240" s="58"/>
      <c r="BW240" s="58"/>
      <c r="BX240" s="58"/>
      <c r="BY240" s="58"/>
      <c r="BZ240" s="58"/>
      <c r="CA240" s="58"/>
    </row>
    <row r="241" spans="1:79" s="36" customFormat="1" ht="24.95" customHeight="1" x14ac:dyDescent="0.25">
      <c r="A241" s="14" t="s">
        <v>249</v>
      </c>
      <c r="B241" s="65"/>
      <c r="C241" s="64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53"/>
      <c r="BP241" s="53"/>
      <c r="BQ241" s="53"/>
      <c r="BR241" s="53"/>
      <c r="BS241" s="53"/>
      <c r="BT241" s="58"/>
      <c r="BU241" s="58"/>
      <c r="BV241" s="58"/>
      <c r="BW241" s="58"/>
      <c r="BX241" s="58"/>
      <c r="BY241" s="58"/>
      <c r="BZ241" s="58"/>
      <c r="CA241" s="58"/>
    </row>
    <row r="242" spans="1:79" s="36" customFormat="1" ht="24.95" customHeight="1" x14ac:dyDescent="0.25">
      <c r="A242" s="14" t="s">
        <v>257</v>
      </c>
      <c r="B242" s="65"/>
      <c r="C242" s="64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53"/>
      <c r="BP242" s="53"/>
      <c r="BQ242" s="53"/>
      <c r="BR242" s="53"/>
      <c r="BS242" s="53"/>
      <c r="BT242" s="58"/>
      <c r="BU242" s="58"/>
      <c r="BV242" s="58"/>
      <c r="BW242" s="58"/>
      <c r="BX242" s="58"/>
      <c r="BY242" s="58"/>
      <c r="BZ242" s="58"/>
      <c r="CA242" s="58"/>
    </row>
    <row r="243" spans="1:79" s="36" customFormat="1" ht="24.95" customHeight="1" x14ac:dyDescent="0.25">
      <c r="A243" s="14" t="s">
        <v>250</v>
      </c>
      <c r="B243" s="65"/>
      <c r="C243" s="64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53"/>
      <c r="BP243" s="53"/>
      <c r="BQ243" s="53"/>
      <c r="BR243" s="53"/>
      <c r="BS243" s="53"/>
      <c r="BT243" s="58"/>
      <c r="BU243" s="58"/>
      <c r="BV243" s="58"/>
      <c r="BW243" s="58"/>
      <c r="BX243" s="58"/>
      <c r="BY243" s="58"/>
      <c r="BZ243" s="58"/>
      <c r="CA243" s="58"/>
    </row>
    <row r="244" spans="1:79" s="36" customFormat="1" ht="24.95" customHeight="1" x14ac:dyDescent="0.25">
      <c r="A244" s="14" t="s">
        <v>251</v>
      </c>
      <c r="B244" s="65"/>
      <c r="C244" s="64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53"/>
      <c r="BP244" s="53"/>
      <c r="BQ244" s="53"/>
      <c r="BR244" s="53"/>
      <c r="BS244" s="53"/>
      <c r="BT244" s="58"/>
      <c r="BU244" s="58"/>
      <c r="BV244" s="58"/>
      <c r="BW244" s="58"/>
      <c r="BX244" s="58"/>
      <c r="BY244" s="58"/>
      <c r="BZ244" s="58"/>
      <c r="CA244" s="58"/>
    </row>
    <row r="245" spans="1:79" s="36" customFormat="1" ht="24.95" customHeight="1" x14ac:dyDescent="0.25">
      <c r="A245" s="14" t="s">
        <v>252</v>
      </c>
      <c r="B245" s="65"/>
      <c r="C245" s="64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53"/>
      <c r="BP245" s="53"/>
      <c r="BQ245" s="53"/>
      <c r="BR245" s="53"/>
      <c r="BS245" s="53"/>
      <c r="BT245" s="58"/>
      <c r="BU245" s="58"/>
      <c r="BV245" s="58"/>
      <c r="BW245" s="58"/>
      <c r="BX245" s="58"/>
      <c r="BY245" s="58"/>
      <c r="BZ245" s="58"/>
      <c r="CA245" s="58"/>
    </row>
    <row r="246" spans="1:79" s="36" customFormat="1" ht="24.95" customHeight="1" x14ac:dyDescent="0.25">
      <c r="A246" s="14" t="s">
        <v>253</v>
      </c>
      <c r="B246" s="65"/>
      <c r="C246" s="64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53"/>
      <c r="BP246" s="53"/>
      <c r="BQ246" s="53"/>
      <c r="BR246" s="53"/>
      <c r="BS246" s="53"/>
      <c r="BT246" s="58"/>
      <c r="BU246" s="58"/>
      <c r="BV246" s="58"/>
      <c r="BW246" s="58"/>
      <c r="BX246" s="58"/>
      <c r="BY246" s="58"/>
      <c r="BZ246" s="58"/>
      <c r="CA246" s="58"/>
    </row>
    <row r="247" spans="1:79" s="36" customFormat="1" ht="24.95" customHeight="1" x14ac:dyDescent="0.25">
      <c r="A247" s="14" t="s">
        <v>254</v>
      </c>
      <c r="B247" s="65"/>
      <c r="C247" s="64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53"/>
      <c r="BP247" s="53"/>
      <c r="BQ247" s="53"/>
      <c r="BR247" s="53"/>
      <c r="BS247" s="53"/>
      <c r="BT247" s="58"/>
      <c r="BU247" s="58"/>
      <c r="BV247" s="58"/>
      <c r="BW247" s="58"/>
      <c r="BX247" s="58"/>
      <c r="BY247" s="58"/>
      <c r="BZ247" s="58"/>
      <c r="CA247" s="58"/>
    </row>
    <row r="248" spans="1:79" s="36" customFormat="1" ht="24.95" customHeight="1" x14ac:dyDescent="0.25">
      <c r="A248" s="14" t="s">
        <v>255</v>
      </c>
      <c r="B248" s="65"/>
      <c r="C248" s="64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53"/>
      <c r="BP248" s="53"/>
      <c r="BQ248" s="53"/>
      <c r="BR248" s="53"/>
      <c r="BS248" s="53"/>
      <c r="BT248" s="58"/>
      <c r="BU248" s="58"/>
      <c r="BV248" s="58"/>
      <c r="BW248" s="58"/>
      <c r="BX248" s="58"/>
      <c r="BY248" s="58"/>
      <c r="BZ248" s="58"/>
      <c r="CA248" s="58"/>
    </row>
    <row r="249" spans="1:79" s="36" customFormat="1" ht="24.95" customHeight="1" x14ac:dyDescent="0.25">
      <c r="A249" s="14" t="s">
        <v>256</v>
      </c>
      <c r="B249" s="65"/>
      <c r="C249" s="64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53"/>
      <c r="BP249" s="53"/>
      <c r="BQ249" s="53"/>
      <c r="BR249" s="53"/>
      <c r="BS249" s="53"/>
      <c r="BT249" s="58"/>
      <c r="BU249" s="58"/>
      <c r="BV249" s="58"/>
      <c r="BW249" s="58"/>
      <c r="BX249" s="58"/>
      <c r="BY249" s="58"/>
      <c r="BZ249" s="58"/>
      <c r="CA249" s="58"/>
    </row>
    <row r="250" spans="1:79" s="36" customFormat="1" ht="24.95" customHeight="1" x14ac:dyDescent="0.25">
      <c r="A250" s="14" t="s">
        <v>258</v>
      </c>
      <c r="B250" s="65"/>
      <c r="C250" s="64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53"/>
      <c r="BP250" s="53"/>
      <c r="BQ250" s="53"/>
      <c r="BR250" s="53"/>
      <c r="BS250" s="53"/>
      <c r="BT250" s="58"/>
      <c r="BU250" s="58"/>
      <c r="BV250" s="58"/>
      <c r="BW250" s="58"/>
      <c r="BX250" s="58"/>
      <c r="BY250" s="58"/>
      <c r="BZ250" s="58"/>
      <c r="CA250" s="58"/>
    </row>
    <row r="251" spans="1:79" s="36" customFormat="1" ht="24.95" customHeight="1" x14ac:dyDescent="0.25">
      <c r="A251" s="14" t="s">
        <v>259</v>
      </c>
      <c r="B251" s="65"/>
      <c r="C251" s="64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53"/>
      <c r="BP251" s="53"/>
      <c r="BQ251" s="53"/>
      <c r="BR251" s="53"/>
      <c r="BS251" s="53"/>
      <c r="BT251" s="58"/>
      <c r="BU251" s="58"/>
      <c r="BV251" s="58"/>
      <c r="BW251" s="58"/>
      <c r="BX251" s="58"/>
      <c r="BY251" s="58"/>
      <c r="BZ251" s="58"/>
      <c r="CA251" s="58"/>
    </row>
    <row r="252" spans="1:79" s="36" customFormat="1" ht="24.95" customHeight="1" x14ac:dyDescent="0.25">
      <c r="A252" s="14" t="s">
        <v>269</v>
      </c>
      <c r="B252" s="65"/>
      <c r="C252" s="64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53"/>
      <c r="BP252" s="53"/>
      <c r="BQ252" s="53"/>
      <c r="BR252" s="53"/>
      <c r="BS252" s="53"/>
      <c r="BT252" s="58"/>
      <c r="BU252" s="58"/>
      <c r="BV252" s="58"/>
      <c r="BW252" s="58"/>
      <c r="BX252" s="58"/>
      <c r="BY252" s="58"/>
      <c r="BZ252" s="58"/>
      <c r="CA252" s="58"/>
    </row>
    <row r="253" spans="1:79" s="36" customFormat="1" ht="24.95" customHeight="1" x14ac:dyDescent="0.25">
      <c r="A253" s="14" t="s">
        <v>260</v>
      </c>
      <c r="B253" s="65"/>
      <c r="C253" s="64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53"/>
      <c r="BP253" s="53"/>
      <c r="BQ253" s="53"/>
      <c r="BR253" s="53"/>
      <c r="BS253" s="53"/>
      <c r="BT253" s="58"/>
      <c r="BU253" s="58"/>
      <c r="BV253" s="58"/>
      <c r="BW253" s="58"/>
      <c r="BX253" s="58"/>
      <c r="BY253" s="58"/>
      <c r="BZ253" s="58"/>
      <c r="CA253" s="58"/>
    </row>
    <row r="254" spans="1:79" s="36" customFormat="1" ht="24.95" customHeight="1" x14ac:dyDescent="0.25">
      <c r="A254" s="14" t="s">
        <v>261</v>
      </c>
      <c r="B254" s="65"/>
      <c r="C254" s="64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53"/>
      <c r="BP254" s="53"/>
      <c r="BQ254" s="53"/>
      <c r="BR254" s="53"/>
      <c r="BS254" s="53"/>
      <c r="BT254" s="58"/>
      <c r="BU254" s="58"/>
      <c r="BV254" s="58"/>
      <c r="BW254" s="58"/>
      <c r="BX254" s="58"/>
      <c r="BY254" s="58"/>
      <c r="BZ254" s="58"/>
      <c r="CA254" s="58"/>
    </row>
    <row r="255" spans="1:79" s="36" customFormat="1" ht="24.95" customHeight="1" x14ac:dyDescent="0.25">
      <c r="A255" s="14" t="s">
        <v>262</v>
      </c>
      <c r="B255" s="65"/>
      <c r="C255" s="64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53"/>
      <c r="BP255" s="53"/>
      <c r="BQ255" s="53"/>
      <c r="BR255" s="53"/>
      <c r="BS255" s="53"/>
      <c r="BT255" s="58"/>
      <c r="BU255" s="58"/>
      <c r="BV255" s="58"/>
      <c r="BW255" s="58"/>
      <c r="BX255" s="58"/>
      <c r="BY255" s="58"/>
      <c r="BZ255" s="58"/>
      <c r="CA255" s="58"/>
    </row>
    <row r="256" spans="1:79" s="36" customFormat="1" ht="24.95" customHeight="1" x14ac:dyDescent="0.25">
      <c r="A256" s="14" t="s">
        <v>263</v>
      </c>
      <c r="B256" s="65"/>
      <c r="C256" s="64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53"/>
      <c r="BP256" s="53"/>
      <c r="BQ256" s="53"/>
      <c r="BR256" s="53"/>
      <c r="BS256" s="53"/>
      <c r="BT256" s="58"/>
      <c r="BU256" s="58"/>
      <c r="BV256" s="58"/>
      <c r="BW256" s="58"/>
      <c r="BX256" s="58"/>
      <c r="BY256" s="58"/>
      <c r="BZ256" s="58"/>
      <c r="CA256" s="58"/>
    </row>
    <row r="257" spans="1:79" s="36" customFormat="1" ht="24.95" customHeight="1" x14ac:dyDescent="0.25">
      <c r="A257" s="14" t="s">
        <v>264</v>
      </c>
      <c r="B257" s="65"/>
      <c r="C257" s="64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53"/>
      <c r="BP257" s="53"/>
      <c r="BQ257" s="53"/>
      <c r="BR257" s="53"/>
      <c r="BS257" s="53"/>
      <c r="BT257" s="58"/>
      <c r="BU257" s="58"/>
      <c r="BV257" s="58"/>
      <c r="BW257" s="58"/>
      <c r="BX257" s="58"/>
      <c r="BY257" s="58"/>
      <c r="BZ257" s="58"/>
      <c r="CA257" s="58"/>
    </row>
    <row r="258" spans="1:79" s="36" customFormat="1" ht="24.95" customHeight="1" x14ac:dyDescent="0.25">
      <c r="A258" s="14" t="s">
        <v>265</v>
      </c>
      <c r="B258" s="65"/>
      <c r="C258" s="64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53"/>
      <c r="BP258" s="53"/>
      <c r="BQ258" s="53"/>
      <c r="BR258" s="53"/>
      <c r="BS258" s="53"/>
      <c r="BT258" s="58"/>
      <c r="BU258" s="58"/>
      <c r="BV258" s="58"/>
      <c r="BW258" s="58"/>
      <c r="BX258" s="58"/>
      <c r="BY258" s="58"/>
      <c r="BZ258" s="58"/>
      <c r="CA258" s="58"/>
    </row>
    <row r="259" spans="1:79" s="36" customFormat="1" ht="24.95" customHeight="1" x14ac:dyDescent="0.25">
      <c r="A259" s="14" t="s">
        <v>277</v>
      </c>
      <c r="B259" s="65"/>
      <c r="C259" s="64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53"/>
      <c r="BP259" s="53"/>
      <c r="BQ259" s="53"/>
      <c r="BR259" s="53"/>
      <c r="BS259" s="53"/>
      <c r="BT259" s="58"/>
      <c r="BU259" s="58"/>
      <c r="BV259" s="58"/>
      <c r="BW259" s="58"/>
      <c r="BX259" s="58"/>
      <c r="BY259" s="58"/>
      <c r="BZ259" s="58"/>
      <c r="CA259" s="58"/>
    </row>
    <row r="260" spans="1:79" s="36" customFormat="1" ht="24.95" customHeight="1" x14ac:dyDescent="0.25">
      <c r="A260" s="14" t="s">
        <v>278</v>
      </c>
      <c r="B260" s="65"/>
      <c r="C260" s="64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53"/>
      <c r="BP260" s="53"/>
      <c r="BQ260" s="53"/>
      <c r="BR260" s="53"/>
      <c r="BS260" s="53"/>
      <c r="BT260" s="58"/>
      <c r="BU260" s="58"/>
      <c r="BV260" s="58"/>
      <c r="BW260" s="58"/>
      <c r="BX260" s="58"/>
      <c r="BY260" s="58"/>
      <c r="BZ260" s="58"/>
      <c r="CA260" s="58"/>
    </row>
    <row r="261" spans="1:79" s="36" customFormat="1" ht="24.95" customHeight="1" x14ac:dyDescent="0.25">
      <c r="A261" s="14" t="s">
        <v>266</v>
      </c>
      <c r="B261" s="65"/>
      <c r="C261" s="64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53"/>
      <c r="BP261" s="53"/>
      <c r="BQ261" s="53"/>
      <c r="BR261" s="53"/>
      <c r="BS261" s="53"/>
      <c r="BT261" s="58"/>
      <c r="BU261" s="58"/>
      <c r="BV261" s="58"/>
      <c r="BW261" s="58"/>
      <c r="BX261" s="58"/>
      <c r="BY261" s="58"/>
      <c r="BZ261" s="58"/>
      <c r="CA261" s="58"/>
    </row>
    <row r="262" spans="1:79" s="36" customFormat="1" ht="24.95" customHeight="1" x14ac:dyDescent="0.25">
      <c r="A262" s="14" t="s">
        <v>267</v>
      </c>
      <c r="B262" s="65"/>
      <c r="C262" s="64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53"/>
      <c r="BP262" s="53"/>
      <c r="BQ262" s="53"/>
      <c r="BR262" s="53"/>
      <c r="BS262" s="53"/>
      <c r="BT262" s="58"/>
      <c r="BU262" s="58"/>
      <c r="BV262" s="58"/>
      <c r="BW262" s="58"/>
      <c r="BX262" s="58"/>
      <c r="BY262" s="58"/>
      <c r="BZ262" s="58"/>
      <c r="CA262" s="58"/>
    </row>
    <row r="263" spans="1:79" s="36" customFormat="1" ht="24.95" customHeight="1" x14ac:dyDescent="0.25">
      <c r="A263" s="14" t="s">
        <v>268</v>
      </c>
      <c r="B263" s="65"/>
      <c r="C263" s="64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53"/>
      <c r="BP263" s="53"/>
      <c r="BQ263" s="53"/>
      <c r="BR263" s="53"/>
      <c r="BS263" s="53"/>
      <c r="BT263" s="58"/>
      <c r="BU263" s="58"/>
      <c r="BV263" s="58"/>
      <c r="BW263" s="58"/>
      <c r="BX263" s="58"/>
      <c r="BY263" s="58"/>
      <c r="BZ263" s="58"/>
      <c r="CA263" s="58"/>
    </row>
    <row r="264" spans="1:79" s="36" customFormat="1" ht="24.95" customHeight="1" x14ac:dyDescent="0.25">
      <c r="A264" s="14" t="s">
        <v>270</v>
      </c>
      <c r="B264" s="65"/>
      <c r="C264" s="64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53"/>
      <c r="BP264" s="53"/>
      <c r="BQ264" s="53"/>
      <c r="BR264" s="53"/>
      <c r="BS264" s="53"/>
      <c r="BT264" s="58"/>
      <c r="BU264" s="58"/>
      <c r="BV264" s="58"/>
      <c r="BW264" s="58"/>
      <c r="BX264" s="58"/>
      <c r="BY264" s="58"/>
      <c r="BZ264" s="58"/>
      <c r="CA264" s="58"/>
    </row>
    <row r="265" spans="1:79" s="36" customFormat="1" ht="24.95" customHeight="1" x14ac:dyDescent="0.25">
      <c r="A265" s="14" t="s">
        <v>271</v>
      </c>
      <c r="B265" s="65"/>
      <c r="C265" s="64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53"/>
      <c r="BP265" s="53"/>
      <c r="BQ265" s="53"/>
      <c r="BR265" s="53"/>
      <c r="BS265" s="53"/>
      <c r="BT265" s="58"/>
      <c r="BU265" s="58"/>
      <c r="BV265" s="58"/>
      <c r="BW265" s="58"/>
      <c r="BX265" s="58"/>
      <c r="BY265" s="58"/>
      <c r="BZ265" s="58"/>
      <c r="CA265" s="58"/>
    </row>
    <row r="266" spans="1:79" s="36" customFormat="1" ht="24.95" customHeight="1" x14ac:dyDescent="0.25">
      <c r="A266" s="14" t="s">
        <v>272</v>
      </c>
      <c r="B266" s="65"/>
      <c r="C266" s="64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53"/>
      <c r="BP266" s="53"/>
      <c r="BQ266" s="53"/>
      <c r="BR266" s="53"/>
      <c r="BS266" s="53"/>
      <c r="BT266" s="58"/>
      <c r="BU266" s="58"/>
      <c r="BV266" s="58"/>
      <c r="BW266" s="58"/>
      <c r="BX266" s="58"/>
      <c r="BY266" s="58"/>
      <c r="BZ266" s="58"/>
      <c r="CA266" s="58"/>
    </row>
    <row r="267" spans="1:79" s="36" customFormat="1" ht="24.95" customHeight="1" x14ac:dyDescent="0.25">
      <c r="A267" s="14" t="s">
        <v>273</v>
      </c>
      <c r="B267" s="65"/>
      <c r="C267" s="64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53"/>
      <c r="BP267" s="53"/>
      <c r="BQ267" s="53"/>
      <c r="BR267" s="53"/>
      <c r="BS267" s="53"/>
      <c r="BT267" s="58"/>
      <c r="BU267" s="58"/>
      <c r="BV267" s="58"/>
      <c r="BW267" s="58"/>
      <c r="BX267" s="58"/>
      <c r="BY267" s="58"/>
      <c r="BZ267" s="58"/>
      <c r="CA267" s="58"/>
    </row>
    <row r="268" spans="1:79" s="36" customFormat="1" ht="24.95" customHeight="1" x14ac:dyDescent="0.25">
      <c r="A268" s="14" t="s">
        <v>274</v>
      </c>
      <c r="B268" s="65"/>
      <c r="C268" s="64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53"/>
      <c r="BP268" s="53"/>
      <c r="BQ268" s="53"/>
      <c r="BR268" s="53"/>
      <c r="BS268" s="53"/>
      <c r="BT268" s="58"/>
      <c r="BU268" s="58"/>
      <c r="BV268" s="58"/>
      <c r="BW268" s="58"/>
      <c r="BX268" s="58"/>
      <c r="BY268" s="58"/>
      <c r="BZ268" s="58"/>
      <c r="CA268" s="58"/>
    </row>
    <row r="269" spans="1:79" s="36" customFormat="1" ht="24.95" customHeight="1" x14ac:dyDescent="0.25">
      <c r="A269" s="14" t="s">
        <v>275</v>
      </c>
      <c r="B269" s="65"/>
      <c r="C269" s="64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53"/>
      <c r="BP269" s="53"/>
      <c r="BQ269" s="53"/>
      <c r="BR269" s="53"/>
      <c r="BS269" s="53"/>
      <c r="BT269" s="58"/>
      <c r="BU269" s="58"/>
      <c r="BV269" s="58"/>
      <c r="BW269" s="58"/>
      <c r="BX269" s="58"/>
      <c r="BY269" s="58"/>
      <c r="BZ269" s="58"/>
      <c r="CA269" s="58"/>
    </row>
    <row r="270" spans="1:79" s="36" customFormat="1" ht="24.95" customHeight="1" x14ac:dyDescent="0.25">
      <c r="A270" s="14" t="s">
        <v>276</v>
      </c>
      <c r="B270" s="65"/>
      <c r="C270" s="64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53"/>
      <c r="BP270" s="53"/>
      <c r="BQ270" s="53"/>
      <c r="BR270" s="53"/>
      <c r="BS270" s="53"/>
      <c r="BT270" s="58"/>
      <c r="BU270" s="58"/>
      <c r="BV270" s="58"/>
      <c r="BW270" s="58"/>
      <c r="BX270" s="58"/>
      <c r="BY270" s="58"/>
      <c r="BZ270" s="58"/>
      <c r="CA270" s="58"/>
    </row>
    <row r="271" spans="1:79" s="36" customFormat="1" ht="24.95" customHeight="1" x14ac:dyDescent="0.25">
      <c r="A271" s="14" t="s">
        <v>279</v>
      </c>
      <c r="B271" s="65"/>
      <c r="C271" s="64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53"/>
      <c r="BP271" s="53"/>
      <c r="BQ271" s="53"/>
      <c r="BR271" s="53"/>
      <c r="BS271" s="53"/>
      <c r="BT271" s="58"/>
      <c r="BU271" s="58"/>
      <c r="BV271" s="58"/>
      <c r="BW271" s="58"/>
      <c r="BX271" s="58"/>
      <c r="BY271" s="58"/>
      <c r="BZ271" s="58"/>
      <c r="CA271" s="58"/>
    </row>
    <row r="272" spans="1:79" s="36" customFormat="1" ht="24.95" customHeight="1" x14ac:dyDescent="0.25">
      <c r="A272" s="14" t="s">
        <v>280</v>
      </c>
      <c r="B272" s="65"/>
      <c r="C272" s="64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53"/>
      <c r="BP272" s="53"/>
      <c r="BQ272" s="53"/>
      <c r="BR272" s="53"/>
      <c r="BS272" s="53"/>
      <c r="BT272" s="58"/>
      <c r="BU272" s="58"/>
      <c r="BV272" s="58"/>
      <c r="BW272" s="58"/>
      <c r="BX272" s="58"/>
      <c r="BY272" s="58"/>
      <c r="BZ272" s="58"/>
      <c r="CA272" s="58"/>
    </row>
    <row r="273" spans="1:79" s="36" customFormat="1" ht="24.95" customHeight="1" x14ac:dyDescent="0.25">
      <c r="A273" s="14" t="s">
        <v>281</v>
      </c>
      <c r="B273" s="65"/>
      <c r="C273" s="64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53"/>
      <c r="BP273" s="53"/>
      <c r="BQ273" s="53"/>
      <c r="BR273" s="53"/>
      <c r="BS273" s="53"/>
      <c r="BT273" s="58"/>
      <c r="BU273" s="58"/>
      <c r="BV273" s="58"/>
      <c r="BW273" s="58"/>
      <c r="BX273" s="58"/>
      <c r="BY273" s="58"/>
      <c r="BZ273" s="58"/>
      <c r="CA273" s="58"/>
    </row>
    <row r="274" spans="1:79" s="36" customFormat="1" ht="24.95" customHeight="1" x14ac:dyDescent="0.25">
      <c r="A274" s="14" t="s">
        <v>282</v>
      </c>
      <c r="B274" s="65"/>
      <c r="C274" s="64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53"/>
      <c r="BP274" s="53"/>
      <c r="BQ274" s="53"/>
      <c r="BR274" s="53"/>
      <c r="BS274" s="53"/>
      <c r="BT274" s="58"/>
      <c r="BU274" s="58"/>
      <c r="BV274" s="58"/>
      <c r="BW274" s="58"/>
      <c r="BX274" s="58"/>
      <c r="BY274" s="58"/>
      <c r="BZ274" s="58"/>
      <c r="CA274" s="58"/>
    </row>
    <row r="275" spans="1:79" s="36" customFormat="1" ht="24.95" customHeight="1" x14ac:dyDescent="0.25">
      <c r="A275" s="14" t="s">
        <v>291</v>
      </c>
      <c r="B275" s="65"/>
      <c r="C275" s="64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53"/>
      <c r="BP275" s="53"/>
      <c r="BQ275" s="53"/>
      <c r="BR275" s="53"/>
      <c r="BS275" s="53"/>
      <c r="BT275" s="58"/>
      <c r="BU275" s="58"/>
      <c r="BV275" s="58"/>
      <c r="BW275" s="58"/>
      <c r="BX275" s="58"/>
      <c r="BY275" s="58"/>
      <c r="BZ275" s="58"/>
      <c r="CA275" s="58"/>
    </row>
    <row r="276" spans="1:79" s="36" customFormat="1" ht="24.95" customHeight="1" x14ac:dyDescent="0.25">
      <c r="A276" s="14" t="s">
        <v>283</v>
      </c>
      <c r="B276" s="65"/>
      <c r="C276" s="64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53"/>
      <c r="BP276" s="53"/>
      <c r="BQ276" s="53"/>
      <c r="BR276" s="53"/>
      <c r="BS276" s="53"/>
      <c r="BT276" s="58"/>
      <c r="BU276" s="58"/>
      <c r="BV276" s="58"/>
      <c r="BW276" s="58"/>
      <c r="BX276" s="58"/>
      <c r="BY276" s="58"/>
      <c r="BZ276" s="58"/>
      <c r="CA276" s="58"/>
    </row>
    <row r="277" spans="1:79" s="36" customFormat="1" ht="24.95" customHeight="1" x14ac:dyDescent="0.25">
      <c r="A277" s="14" t="s">
        <v>284</v>
      </c>
      <c r="B277" s="65"/>
      <c r="C277" s="64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53"/>
      <c r="BP277" s="53"/>
      <c r="BQ277" s="53"/>
      <c r="BR277" s="53"/>
      <c r="BS277" s="53"/>
      <c r="BT277" s="58"/>
      <c r="BU277" s="58"/>
      <c r="BV277" s="58"/>
      <c r="BW277" s="58"/>
      <c r="BX277" s="58"/>
      <c r="BY277" s="58"/>
      <c r="BZ277" s="58"/>
      <c r="CA277" s="58"/>
    </row>
    <row r="278" spans="1:79" s="36" customFormat="1" ht="24.95" customHeight="1" x14ac:dyDescent="0.25">
      <c r="A278" s="14" t="s">
        <v>285</v>
      </c>
      <c r="B278" s="65"/>
      <c r="C278" s="64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53"/>
      <c r="BP278" s="53"/>
      <c r="BQ278" s="53"/>
      <c r="BR278" s="53"/>
      <c r="BS278" s="53"/>
      <c r="BT278" s="58"/>
      <c r="BU278" s="58"/>
      <c r="BV278" s="58"/>
      <c r="BW278" s="58"/>
      <c r="BX278" s="58"/>
      <c r="BY278" s="58"/>
      <c r="BZ278" s="58"/>
      <c r="CA278" s="58"/>
    </row>
    <row r="279" spans="1:79" s="36" customFormat="1" ht="24.95" customHeight="1" x14ac:dyDescent="0.25">
      <c r="A279" s="14" t="s">
        <v>295</v>
      </c>
      <c r="B279" s="65"/>
      <c r="C279" s="64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53"/>
      <c r="BP279" s="53"/>
      <c r="BQ279" s="53"/>
      <c r="BR279" s="53"/>
      <c r="BS279" s="53"/>
      <c r="BT279" s="58"/>
      <c r="BU279" s="58"/>
      <c r="BV279" s="58"/>
      <c r="BW279" s="58"/>
      <c r="BX279" s="58"/>
      <c r="BY279" s="58"/>
      <c r="BZ279" s="58"/>
      <c r="CA279" s="58"/>
    </row>
    <row r="280" spans="1:79" s="36" customFormat="1" ht="24.95" customHeight="1" x14ac:dyDescent="0.25">
      <c r="A280" s="14" t="s">
        <v>286</v>
      </c>
      <c r="B280" s="65"/>
      <c r="C280" s="64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53"/>
      <c r="BP280" s="53"/>
      <c r="BQ280" s="53"/>
      <c r="BR280" s="53"/>
      <c r="BS280" s="53"/>
      <c r="BT280" s="58"/>
      <c r="BU280" s="58"/>
      <c r="BV280" s="58"/>
      <c r="BW280" s="58"/>
      <c r="BX280" s="58"/>
      <c r="BY280" s="58"/>
      <c r="BZ280" s="58"/>
      <c r="CA280" s="58"/>
    </row>
    <row r="281" spans="1:79" s="36" customFormat="1" ht="24.95" customHeight="1" x14ac:dyDescent="0.25">
      <c r="A281" s="14" t="s">
        <v>287</v>
      </c>
      <c r="B281" s="65"/>
      <c r="C281" s="64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53"/>
      <c r="BP281" s="53"/>
      <c r="BQ281" s="53"/>
      <c r="BR281" s="53"/>
      <c r="BS281" s="53"/>
      <c r="BT281" s="58"/>
      <c r="BU281" s="58"/>
      <c r="BV281" s="58"/>
      <c r="BW281" s="58"/>
      <c r="BX281" s="58"/>
      <c r="BY281" s="58"/>
      <c r="BZ281" s="58"/>
      <c r="CA281" s="58"/>
    </row>
    <row r="282" spans="1:79" s="36" customFormat="1" ht="24.95" customHeight="1" x14ac:dyDescent="0.25">
      <c r="A282" s="14" t="s">
        <v>288</v>
      </c>
      <c r="B282" s="65"/>
      <c r="C282" s="64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53"/>
      <c r="BP282" s="53"/>
      <c r="BQ282" s="53"/>
      <c r="BR282" s="53"/>
      <c r="BS282" s="53"/>
      <c r="BT282" s="58"/>
      <c r="BU282" s="58"/>
      <c r="BV282" s="58"/>
      <c r="BW282" s="58"/>
      <c r="BX282" s="58"/>
      <c r="BY282" s="58"/>
      <c r="BZ282" s="58"/>
      <c r="CA282" s="58"/>
    </row>
    <row r="283" spans="1:79" s="36" customFormat="1" ht="24.95" customHeight="1" x14ac:dyDescent="0.25">
      <c r="A283" s="14" t="s">
        <v>297</v>
      </c>
      <c r="B283" s="65"/>
      <c r="C283" s="64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53"/>
      <c r="BP283" s="53"/>
      <c r="BQ283" s="53"/>
      <c r="BR283" s="53"/>
      <c r="BS283" s="53"/>
      <c r="BT283" s="58"/>
      <c r="BU283" s="58"/>
      <c r="BV283" s="58"/>
      <c r="BW283" s="58"/>
      <c r="BX283" s="58"/>
      <c r="BY283" s="58"/>
      <c r="BZ283" s="58"/>
      <c r="CA283" s="58"/>
    </row>
    <row r="284" spans="1:79" s="36" customFormat="1" ht="24.95" customHeight="1" x14ac:dyDescent="0.25">
      <c r="A284" s="14" t="s">
        <v>289</v>
      </c>
      <c r="B284" s="65"/>
      <c r="C284" s="64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53"/>
      <c r="BP284" s="53"/>
      <c r="BQ284" s="53"/>
      <c r="BR284" s="53"/>
      <c r="BS284" s="53"/>
      <c r="BT284" s="58"/>
      <c r="BU284" s="58"/>
      <c r="BV284" s="58"/>
      <c r="BW284" s="58"/>
      <c r="BX284" s="58"/>
      <c r="BY284" s="58"/>
      <c r="BZ284" s="58"/>
      <c r="CA284" s="58"/>
    </row>
    <row r="285" spans="1:79" s="36" customFormat="1" ht="24.95" customHeight="1" x14ac:dyDescent="0.25">
      <c r="A285" s="14" t="s">
        <v>290</v>
      </c>
      <c r="B285" s="65"/>
      <c r="C285" s="64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53"/>
      <c r="BP285" s="53"/>
      <c r="BQ285" s="53"/>
      <c r="BR285" s="53"/>
      <c r="BS285" s="53"/>
      <c r="BT285" s="58"/>
      <c r="BU285" s="58"/>
      <c r="BV285" s="58"/>
      <c r="BW285" s="58"/>
      <c r="BX285" s="58"/>
      <c r="BY285" s="58"/>
      <c r="BZ285" s="58"/>
      <c r="CA285" s="58"/>
    </row>
    <row r="286" spans="1:79" s="36" customFormat="1" ht="24.95" customHeight="1" x14ac:dyDescent="0.25">
      <c r="A286" s="14" t="s">
        <v>292</v>
      </c>
      <c r="B286" s="65"/>
      <c r="C286" s="64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53"/>
      <c r="BP286" s="53"/>
      <c r="BQ286" s="53"/>
      <c r="BR286" s="53"/>
      <c r="BS286" s="53"/>
      <c r="BT286" s="58"/>
      <c r="BU286" s="58"/>
      <c r="BV286" s="58"/>
      <c r="BW286" s="58"/>
      <c r="BX286" s="58"/>
      <c r="BY286" s="58"/>
      <c r="BZ286" s="58"/>
      <c r="CA286" s="58"/>
    </row>
    <row r="287" spans="1:79" s="36" customFormat="1" ht="24.95" customHeight="1" x14ac:dyDescent="0.25">
      <c r="A287" s="14" t="s">
        <v>293</v>
      </c>
      <c r="B287" s="65"/>
      <c r="C287" s="64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53"/>
      <c r="BP287" s="53"/>
      <c r="BQ287" s="53"/>
      <c r="BR287" s="53"/>
      <c r="BS287" s="53"/>
      <c r="BT287" s="58"/>
      <c r="BU287" s="58"/>
      <c r="BV287" s="58"/>
      <c r="BW287" s="58"/>
      <c r="BX287" s="58"/>
      <c r="BY287" s="58"/>
      <c r="BZ287" s="58"/>
      <c r="CA287" s="58"/>
    </row>
    <row r="288" spans="1:79" s="36" customFormat="1" ht="24.95" customHeight="1" x14ac:dyDescent="0.25">
      <c r="A288" s="14" t="s">
        <v>304</v>
      </c>
      <c r="B288" s="65"/>
      <c r="C288" s="64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53"/>
      <c r="BP288" s="53"/>
      <c r="BQ288" s="53"/>
      <c r="BR288" s="53"/>
      <c r="BS288" s="53"/>
      <c r="BT288" s="58"/>
      <c r="BU288" s="58"/>
      <c r="BV288" s="58"/>
      <c r="BW288" s="58"/>
      <c r="BX288" s="58"/>
      <c r="BY288" s="58"/>
      <c r="BZ288" s="58"/>
      <c r="CA288" s="58"/>
    </row>
    <row r="289" spans="1:79" s="36" customFormat="1" ht="24.95" customHeight="1" x14ac:dyDescent="0.25">
      <c r="A289" s="14" t="s">
        <v>294</v>
      </c>
      <c r="B289" s="65"/>
      <c r="C289" s="64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53"/>
      <c r="BP289" s="53"/>
      <c r="BQ289" s="53"/>
      <c r="BR289" s="53"/>
      <c r="BS289" s="53"/>
      <c r="BT289" s="58"/>
      <c r="BU289" s="58"/>
      <c r="BV289" s="58"/>
      <c r="BW289" s="58"/>
      <c r="BX289" s="58"/>
      <c r="BY289" s="58"/>
      <c r="BZ289" s="58"/>
      <c r="CA289" s="58"/>
    </row>
    <row r="290" spans="1:79" s="36" customFormat="1" ht="24.95" customHeight="1" x14ac:dyDescent="0.25">
      <c r="A290" s="14" t="s">
        <v>296</v>
      </c>
      <c r="B290" s="65"/>
      <c r="C290" s="64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53"/>
      <c r="BP290" s="53"/>
      <c r="BQ290" s="53"/>
      <c r="BR290" s="53"/>
      <c r="BS290" s="53"/>
      <c r="BT290" s="58"/>
      <c r="BU290" s="58"/>
      <c r="BV290" s="58"/>
      <c r="BW290" s="58"/>
      <c r="BX290" s="58"/>
      <c r="BY290" s="58"/>
      <c r="BZ290" s="58"/>
      <c r="CA290" s="58"/>
    </row>
    <row r="291" spans="1:79" s="36" customFormat="1" ht="24.95" customHeight="1" x14ac:dyDescent="0.25">
      <c r="A291" s="14" t="s">
        <v>298</v>
      </c>
      <c r="B291" s="65"/>
      <c r="C291" s="64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53"/>
      <c r="BP291" s="53"/>
      <c r="BQ291" s="53"/>
      <c r="BR291" s="53"/>
      <c r="BS291" s="53"/>
      <c r="BT291" s="58"/>
      <c r="BU291" s="58"/>
      <c r="BV291" s="58"/>
      <c r="BW291" s="58"/>
      <c r="BX291" s="58"/>
      <c r="BY291" s="58"/>
      <c r="BZ291" s="58"/>
      <c r="CA291" s="58"/>
    </row>
    <row r="292" spans="1:79" s="36" customFormat="1" ht="24.95" customHeight="1" x14ac:dyDescent="0.25">
      <c r="A292" s="14" t="s">
        <v>299</v>
      </c>
      <c r="B292" s="65"/>
      <c r="C292" s="64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53"/>
      <c r="BP292" s="53"/>
      <c r="BQ292" s="53"/>
      <c r="BR292" s="53"/>
      <c r="BS292" s="53"/>
      <c r="BT292" s="58"/>
      <c r="BU292" s="58"/>
      <c r="BV292" s="58"/>
      <c r="BW292" s="58"/>
      <c r="BX292" s="58"/>
      <c r="BY292" s="58"/>
      <c r="BZ292" s="58"/>
      <c r="CA292" s="58"/>
    </row>
    <row r="293" spans="1:79" s="36" customFormat="1" ht="24.95" customHeight="1" x14ac:dyDescent="0.25">
      <c r="A293" s="14" t="s">
        <v>307</v>
      </c>
      <c r="B293" s="65"/>
      <c r="C293" s="64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53"/>
      <c r="BP293" s="53"/>
      <c r="BQ293" s="53"/>
      <c r="BR293" s="53"/>
      <c r="BS293" s="53"/>
      <c r="BT293" s="58"/>
      <c r="BU293" s="58"/>
      <c r="BV293" s="58"/>
      <c r="BW293" s="58"/>
      <c r="BX293" s="58"/>
      <c r="BY293" s="58"/>
      <c r="BZ293" s="58"/>
      <c r="CA293" s="58"/>
    </row>
    <row r="294" spans="1:79" s="36" customFormat="1" ht="24.95" customHeight="1" x14ac:dyDescent="0.25">
      <c r="A294" s="14" t="s">
        <v>300</v>
      </c>
      <c r="B294" s="65"/>
      <c r="C294" s="64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53"/>
      <c r="BP294" s="53"/>
      <c r="BQ294" s="53"/>
      <c r="BR294" s="53"/>
      <c r="BS294" s="53"/>
      <c r="BT294" s="58"/>
      <c r="BU294" s="58"/>
      <c r="BV294" s="58"/>
      <c r="BW294" s="58"/>
      <c r="BX294" s="58"/>
      <c r="BY294" s="58"/>
      <c r="BZ294" s="58"/>
      <c r="CA294" s="58"/>
    </row>
    <row r="295" spans="1:79" s="36" customFormat="1" ht="24.95" customHeight="1" x14ac:dyDescent="0.25">
      <c r="A295" s="14" t="s">
        <v>301</v>
      </c>
      <c r="B295" s="65"/>
      <c r="C295" s="64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53"/>
      <c r="BP295" s="53"/>
      <c r="BQ295" s="53"/>
      <c r="BR295" s="53"/>
      <c r="BS295" s="53"/>
      <c r="BT295" s="58"/>
      <c r="BU295" s="58"/>
      <c r="BV295" s="58"/>
      <c r="BW295" s="58"/>
      <c r="BX295" s="58"/>
      <c r="BY295" s="58"/>
      <c r="BZ295" s="58"/>
      <c r="CA295" s="58"/>
    </row>
    <row r="296" spans="1:79" s="36" customFormat="1" ht="24.95" customHeight="1" x14ac:dyDescent="0.25">
      <c r="A296" s="14" t="s">
        <v>302</v>
      </c>
      <c r="B296" s="65"/>
      <c r="C296" s="64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53"/>
      <c r="BP296" s="53"/>
      <c r="BQ296" s="53"/>
      <c r="BR296" s="53"/>
      <c r="BS296" s="53"/>
      <c r="BT296" s="58"/>
      <c r="BU296" s="58"/>
      <c r="BV296" s="58"/>
      <c r="BW296" s="58"/>
      <c r="BX296" s="58"/>
      <c r="BY296" s="58"/>
      <c r="BZ296" s="58"/>
      <c r="CA296" s="58"/>
    </row>
    <row r="297" spans="1:79" s="36" customFormat="1" ht="24.95" customHeight="1" x14ac:dyDescent="0.25">
      <c r="A297" s="14" t="s">
        <v>303</v>
      </c>
      <c r="B297" s="65"/>
      <c r="C297" s="64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53"/>
      <c r="BP297" s="53"/>
      <c r="BQ297" s="53"/>
      <c r="BR297" s="53"/>
      <c r="BS297" s="53"/>
      <c r="BT297" s="58"/>
      <c r="BU297" s="58"/>
      <c r="BV297" s="58"/>
      <c r="BW297" s="58"/>
      <c r="BX297" s="58"/>
      <c r="BY297" s="58"/>
      <c r="BZ297" s="58"/>
      <c r="CA297" s="58"/>
    </row>
    <row r="298" spans="1:79" s="36" customFormat="1" ht="24.95" customHeight="1" x14ac:dyDescent="0.25">
      <c r="A298" s="14" t="s">
        <v>305</v>
      </c>
      <c r="B298" s="65"/>
      <c r="C298" s="64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53"/>
      <c r="BP298" s="53"/>
      <c r="BQ298" s="53"/>
      <c r="BR298" s="53"/>
      <c r="BS298" s="53"/>
      <c r="BT298" s="58"/>
      <c r="BU298" s="58"/>
      <c r="BV298" s="58"/>
      <c r="BW298" s="58"/>
      <c r="BX298" s="58"/>
      <c r="BY298" s="58"/>
      <c r="BZ298" s="58"/>
      <c r="CA298" s="58"/>
    </row>
    <row r="299" spans="1:79" s="36" customFormat="1" ht="24.95" customHeight="1" x14ac:dyDescent="0.25">
      <c r="A299" s="14" t="s">
        <v>306</v>
      </c>
      <c r="B299" s="65"/>
      <c r="C299" s="64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53"/>
      <c r="BP299" s="53"/>
      <c r="BQ299" s="53"/>
      <c r="BR299" s="53"/>
      <c r="BS299" s="53"/>
      <c r="BT299" s="58"/>
      <c r="BU299" s="58"/>
      <c r="BV299" s="58"/>
      <c r="BW299" s="58"/>
      <c r="BX299" s="58"/>
      <c r="BY299" s="58"/>
      <c r="BZ299" s="58"/>
      <c r="CA299" s="58"/>
    </row>
    <row r="300" spans="1:79" s="36" customFormat="1" ht="24.95" customHeight="1" x14ac:dyDescent="0.25">
      <c r="A300" s="14" t="s">
        <v>308</v>
      </c>
      <c r="B300" s="65"/>
      <c r="C300" s="64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53"/>
      <c r="BP300" s="53"/>
      <c r="BQ300" s="53"/>
      <c r="BR300" s="53"/>
      <c r="BS300" s="53"/>
      <c r="BT300" s="58"/>
      <c r="BU300" s="58"/>
      <c r="BV300" s="58"/>
      <c r="BW300" s="58"/>
      <c r="BX300" s="58"/>
      <c r="BY300" s="58"/>
      <c r="BZ300" s="58"/>
      <c r="CA300" s="58"/>
    </row>
    <row r="301" spans="1:79" s="36" customFormat="1" ht="24.95" customHeight="1" x14ac:dyDescent="0.25">
      <c r="A301" s="14" t="s">
        <v>309</v>
      </c>
      <c r="B301" s="65"/>
      <c r="C301" s="64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53"/>
      <c r="BP301" s="53"/>
      <c r="BQ301" s="53"/>
      <c r="BR301" s="53"/>
      <c r="BS301" s="53"/>
      <c r="BT301" s="58"/>
      <c r="BU301" s="58"/>
      <c r="BV301" s="58"/>
      <c r="BW301" s="58"/>
      <c r="BX301" s="58"/>
      <c r="BY301" s="58"/>
      <c r="BZ301" s="58"/>
      <c r="CA301" s="58"/>
    </row>
    <row r="302" spans="1:79" s="36" customFormat="1" ht="24.95" customHeight="1" x14ac:dyDescent="0.25">
      <c r="A302" s="14" t="s">
        <v>310</v>
      </c>
      <c r="B302" s="65"/>
      <c r="C302" s="64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53"/>
      <c r="BP302" s="53"/>
      <c r="BQ302" s="53"/>
      <c r="BR302" s="53"/>
      <c r="BS302" s="53"/>
      <c r="BT302" s="58"/>
      <c r="BU302" s="58"/>
      <c r="BV302" s="58"/>
      <c r="BW302" s="58"/>
      <c r="BX302" s="58"/>
      <c r="BY302" s="58"/>
      <c r="BZ302" s="58"/>
      <c r="CA302" s="58"/>
    </row>
    <row r="303" spans="1:79" s="36" customFormat="1" ht="24.95" customHeight="1" x14ac:dyDescent="0.25">
      <c r="A303" s="14" t="s">
        <v>311</v>
      </c>
      <c r="B303" s="65"/>
      <c r="C303" s="64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53"/>
      <c r="BP303" s="53"/>
      <c r="BQ303" s="53"/>
      <c r="BR303" s="53"/>
      <c r="BS303" s="53"/>
      <c r="BT303" s="58"/>
      <c r="BU303" s="58"/>
      <c r="BV303" s="58"/>
      <c r="BW303" s="58"/>
      <c r="BX303" s="58"/>
      <c r="BY303" s="58"/>
      <c r="BZ303" s="58"/>
      <c r="CA303" s="58"/>
    </row>
    <row r="304" spans="1:79" s="36" customFormat="1" ht="24.95" customHeight="1" x14ac:dyDescent="0.25">
      <c r="A304" s="14" t="s">
        <v>312</v>
      </c>
      <c r="B304" s="65"/>
      <c r="C304" s="64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53"/>
      <c r="BP304" s="53"/>
      <c r="BQ304" s="53"/>
      <c r="BR304" s="53"/>
      <c r="BS304" s="53"/>
      <c r="BT304" s="58"/>
      <c r="BU304" s="58"/>
      <c r="BV304" s="58"/>
      <c r="BW304" s="58"/>
      <c r="BX304" s="58"/>
      <c r="BY304" s="58"/>
      <c r="BZ304" s="58"/>
      <c r="CA304" s="58"/>
    </row>
    <row r="305" spans="1:79" s="36" customFormat="1" ht="24.95" customHeight="1" x14ac:dyDescent="0.25">
      <c r="A305" s="14" t="s">
        <v>313</v>
      </c>
      <c r="B305" s="65"/>
      <c r="C305" s="64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53"/>
      <c r="BP305" s="53"/>
      <c r="BQ305" s="53"/>
      <c r="BR305" s="53"/>
      <c r="BS305" s="53"/>
      <c r="BT305" s="58"/>
      <c r="BU305" s="58"/>
      <c r="BV305" s="58"/>
      <c r="BW305" s="58"/>
      <c r="BX305" s="58"/>
      <c r="BY305" s="58"/>
      <c r="BZ305" s="58"/>
      <c r="CA305" s="58"/>
    </row>
    <row r="306" spans="1:79" s="36" customFormat="1" ht="24.95" customHeight="1" x14ac:dyDescent="0.25">
      <c r="A306" s="14" t="s">
        <v>314</v>
      </c>
      <c r="B306" s="65"/>
      <c r="C306" s="64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53"/>
      <c r="BP306" s="53"/>
      <c r="BQ306" s="53"/>
      <c r="BR306" s="53"/>
      <c r="BS306" s="53"/>
      <c r="BT306" s="58"/>
      <c r="BU306" s="58"/>
      <c r="BV306" s="58"/>
      <c r="BW306" s="58"/>
      <c r="BX306" s="58"/>
      <c r="BY306" s="58"/>
      <c r="BZ306" s="58"/>
      <c r="CA306" s="58"/>
    </row>
    <row r="307" spans="1:79" s="36" customFormat="1" ht="24.95" customHeight="1" x14ac:dyDescent="0.25">
      <c r="A307" s="14" t="s">
        <v>315</v>
      </c>
      <c r="B307" s="65"/>
      <c r="C307" s="64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53"/>
      <c r="BP307" s="53"/>
      <c r="BQ307" s="53"/>
      <c r="BR307" s="53"/>
      <c r="BS307" s="53"/>
      <c r="BT307" s="58"/>
      <c r="BU307" s="58"/>
      <c r="BV307" s="58"/>
      <c r="BW307" s="58"/>
      <c r="BX307" s="58"/>
      <c r="BY307" s="58"/>
      <c r="BZ307" s="58"/>
      <c r="CA307" s="58"/>
    </row>
    <row r="308" spans="1:79" s="36" customFormat="1" ht="24.95" customHeight="1" x14ac:dyDescent="0.25">
      <c r="A308" s="14" t="s">
        <v>330</v>
      </c>
      <c r="B308" s="65"/>
      <c r="C308" s="64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53"/>
      <c r="BP308" s="53"/>
      <c r="BQ308" s="53"/>
      <c r="BR308" s="53"/>
      <c r="BS308" s="53"/>
      <c r="BT308" s="58"/>
      <c r="BU308" s="58"/>
      <c r="BV308" s="58"/>
      <c r="BW308" s="58"/>
      <c r="BX308" s="58"/>
      <c r="BY308" s="58"/>
      <c r="BZ308" s="58"/>
      <c r="CA308" s="58"/>
    </row>
    <row r="309" spans="1:79" s="36" customFormat="1" ht="24.95" customHeight="1" x14ac:dyDescent="0.25">
      <c r="A309" s="14" t="s">
        <v>331</v>
      </c>
      <c r="B309" s="65"/>
      <c r="C309" s="64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53"/>
      <c r="BP309" s="53"/>
      <c r="BQ309" s="53"/>
      <c r="BR309" s="53"/>
      <c r="BS309" s="53"/>
      <c r="BT309" s="58"/>
      <c r="BU309" s="58"/>
      <c r="BV309" s="58"/>
      <c r="BW309" s="58"/>
      <c r="BX309" s="58"/>
      <c r="BY309" s="58"/>
      <c r="BZ309" s="58"/>
      <c r="CA309" s="58"/>
    </row>
    <row r="310" spans="1:79" s="36" customFormat="1" ht="24.95" customHeight="1" x14ac:dyDescent="0.25">
      <c r="A310" s="14" t="s">
        <v>316</v>
      </c>
      <c r="B310" s="65"/>
      <c r="C310" s="64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53"/>
      <c r="BP310" s="53"/>
      <c r="BQ310" s="53"/>
      <c r="BR310" s="53"/>
      <c r="BS310" s="53"/>
      <c r="BT310" s="58"/>
      <c r="BU310" s="58"/>
      <c r="BV310" s="58"/>
      <c r="BW310" s="58"/>
      <c r="BX310" s="58"/>
      <c r="BY310" s="58"/>
      <c r="BZ310" s="58"/>
      <c r="CA310" s="58"/>
    </row>
    <row r="311" spans="1:79" s="36" customFormat="1" ht="24.95" customHeight="1" x14ac:dyDescent="0.25">
      <c r="A311" s="14" t="s">
        <v>335</v>
      </c>
      <c r="B311" s="65"/>
      <c r="C311" s="64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53"/>
      <c r="BP311" s="53"/>
      <c r="BQ311" s="53"/>
      <c r="BR311" s="53"/>
      <c r="BS311" s="53"/>
      <c r="BT311" s="58"/>
      <c r="BU311" s="58"/>
      <c r="BV311" s="58"/>
      <c r="BW311" s="58"/>
      <c r="BX311" s="58"/>
      <c r="BY311" s="58"/>
      <c r="BZ311" s="58"/>
      <c r="CA311" s="58"/>
    </row>
    <row r="312" spans="1:79" s="36" customFormat="1" ht="24.95" customHeight="1" x14ac:dyDescent="0.25">
      <c r="A312" s="14" t="s">
        <v>317</v>
      </c>
      <c r="B312" s="65"/>
      <c r="C312" s="64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53"/>
      <c r="BP312" s="53"/>
      <c r="BQ312" s="53"/>
      <c r="BR312" s="53"/>
      <c r="BS312" s="53"/>
      <c r="BT312" s="58"/>
      <c r="BU312" s="58"/>
      <c r="BV312" s="58"/>
      <c r="BW312" s="58"/>
      <c r="BX312" s="58"/>
      <c r="BY312" s="58"/>
      <c r="BZ312" s="58"/>
      <c r="CA312" s="58"/>
    </row>
    <row r="313" spans="1:79" s="36" customFormat="1" ht="24.95" customHeight="1" x14ac:dyDescent="0.25">
      <c r="A313" s="14" t="s">
        <v>318</v>
      </c>
      <c r="B313" s="65"/>
      <c r="C313" s="64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53"/>
      <c r="BP313" s="53"/>
      <c r="BQ313" s="53"/>
      <c r="BR313" s="53"/>
      <c r="BS313" s="53"/>
      <c r="BT313" s="58"/>
      <c r="BU313" s="58"/>
      <c r="BV313" s="58"/>
      <c r="BW313" s="58"/>
      <c r="BX313" s="58"/>
      <c r="BY313" s="58"/>
      <c r="BZ313" s="58"/>
      <c r="CA313" s="58"/>
    </row>
    <row r="314" spans="1:79" s="36" customFormat="1" ht="24.95" customHeight="1" x14ac:dyDescent="0.25">
      <c r="A314" s="14" t="s">
        <v>319</v>
      </c>
      <c r="B314" s="65"/>
      <c r="C314" s="64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53"/>
      <c r="BP314" s="53"/>
      <c r="BQ314" s="53"/>
      <c r="BR314" s="53"/>
      <c r="BS314" s="53"/>
      <c r="BT314" s="58"/>
      <c r="BU314" s="58"/>
      <c r="BV314" s="58"/>
      <c r="BW314" s="58"/>
      <c r="BX314" s="58"/>
      <c r="BY314" s="58"/>
      <c r="BZ314" s="58"/>
      <c r="CA314" s="58"/>
    </row>
    <row r="315" spans="1:79" s="36" customFormat="1" ht="24.95" customHeight="1" x14ac:dyDescent="0.25">
      <c r="A315" s="14" t="s">
        <v>320</v>
      </c>
      <c r="B315" s="65"/>
      <c r="C315" s="64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53"/>
      <c r="BP315" s="53"/>
      <c r="BQ315" s="53"/>
      <c r="BR315" s="53"/>
      <c r="BS315" s="53"/>
      <c r="BT315" s="58"/>
      <c r="BU315" s="58"/>
      <c r="BV315" s="58"/>
      <c r="BW315" s="58"/>
      <c r="BX315" s="58"/>
      <c r="BY315" s="58"/>
      <c r="BZ315" s="58"/>
      <c r="CA315" s="58"/>
    </row>
    <row r="316" spans="1:79" s="36" customFormat="1" ht="24.95" customHeight="1" x14ac:dyDescent="0.25">
      <c r="A316" s="14" t="s">
        <v>321</v>
      </c>
      <c r="B316" s="65"/>
      <c r="C316" s="64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53"/>
      <c r="BP316" s="53"/>
      <c r="BQ316" s="53"/>
      <c r="BR316" s="53"/>
      <c r="BS316" s="53"/>
      <c r="BT316" s="58"/>
      <c r="BU316" s="58"/>
      <c r="BV316" s="58"/>
      <c r="BW316" s="58"/>
      <c r="BX316" s="58"/>
      <c r="BY316" s="58"/>
      <c r="BZ316" s="58"/>
      <c r="CA316" s="58"/>
    </row>
    <row r="317" spans="1:79" s="36" customFormat="1" ht="24.95" customHeight="1" x14ac:dyDescent="0.25">
      <c r="A317" s="14" t="s">
        <v>322</v>
      </c>
      <c r="B317" s="65"/>
      <c r="C317" s="64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53"/>
      <c r="BP317" s="53"/>
      <c r="BQ317" s="53"/>
      <c r="BR317" s="53"/>
      <c r="BS317" s="53"/>
      <c r="BT317" s="58"/>
      <c r="BU317" s="58"/>
      <c r="BV317" s="58"/>
      <c r="BW317" s="58"/>
      <c r="BX317" s="58"/>
      <c r="BY317" s="58"/>
      <c r="BZ317" s="58"/>
      <c r="CA317" s="58"/>
    </row>
    <row r="318" spans="1:79" s="36" customFormat="1" ht="24.95" customHeight="1" x14ac:dyDescent="0.25">
      <c r="A318" s="14" t="s">
        <v>323</v>
      </c>
      <c r="B318" s="65"/>
      <c r="C318" s="64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53"/>
      <c r="BP318" s="53"/>
      <c r="BQ318" s="53"/>
      <c r="BR318" s="53"/>
      <c r="BS318" s="53"/>
      <c r="BT318" s="58"/>
      <c r="BU318" s="58"/>
      <c r="BV318" s="58"/>
      <c r="BW318" s="58"/>
      <c r="BX318" s="58"/>
      <c r="BY318" s="58"/>
      <c r="BZ318" s="58"/>
      <c r="CA318" s="58"/>
    </row>
    <row r="319" spans="1:79" s="36" customFormat="1" ht="24.95" customHeight="1" x14ac:dyDescent="0.25">
      <c r="A319" s="14" t="s">
        <v>343</v>
      </c>
      <c r="B319" s="65"/>
      <c r="C319" s="64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53"/>
      <c r="BP319" s="53"/>
      <c r="BQ319" s="53"/>
      <c r="BR319" s="53"/>
      <c r="BS319" s="53"/>
      <c r="BT319" s="58"/>
      <c r="BU319" s="58"/>
      <c r="BV319" s="58"/>
      <c r="BW319" s="58"/>
      <c r="BX319" s="58"/>
      <c r="BY319" s="58"/>
      <c r="BZ319" s="58"/>
      <c r="CA319" s="58"/>
    </row>
    <row r="320" spans="1:79" s="36" customFormat="1" ht="24.95" customHeight="1" x14ac:dyDescent="0.25">
      <c r="A320" s="14" t="s">
        <v>344</v>
      </c>
      <c r="B320" s="65"/>
      <c r="C320" s="64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53"/>
      <c r="BP320" s="53"/>
      <c r="BQ320" s="53"/>
      <c r="BR320" s="53"/>
      <c r="BS320" s="53"/>
      <c r="BT320" s="58"/>
      <c r="BU320" s="58"/>
      <c r="BV320" s="58"/>
      <c r="BW320" s="58"/>
      <c r="BX320" s="58"/>
      <c r="BY320" s="58"/>
      <c r="BZ320" s="58"/>
      <c r="CA320" s="58"/>
    </row>
    <row r="321" spans="1:79" s="36" customFormat="1" ht="24.95" customHeight="1" x14ac:dyDescent="0.25">
      <c r="A321" s="14" t="s">
        <v>324</v>
      </c>
      <c r="B321" s="65"/>
      <c r="C321" s="64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53"/>
      <c r="BP321" s="53"/>
      <c r="BQ321" s="53"/>
      <c r="BR321" s="53"/>
      <c r="BS321" s="53"/>
      <c r="BT321" s="58"/>
      <c r="BU321" s="58"/>
      <c r="BV321" s="58"/>
      <c r="BW321" s="58"/>
      <c r="BX321" s="58"/>
      <c r="BY321" s="58"/>
      <c r="BZ321" s="58"/>
      <c r="CA321" s="58"/>
    </row>
    <row r="322" spans="1:79" s="36" customFormat="1" ht="24.95" customHeight="1" x14ac:dyDescent="0.25">
      <c r="A322" s="14" t="s">
        <v>325</v>
      </c>
      <c r="B322" s="65"/>
      <c r="C322" s="64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53"/>
      <c r="BP322" s="53"/>
      <c r="BQ322" s="53"/>
      <c r="BR322" s="53"/>
      <c r="BS322" s="53"/>
      <c r="BT322" s="58"/>
      <c r="BU322" s="58"/>
      <c r="BV322" s="58"/>
      <c r="BW322" s="58"/>
      <c r="BX322" s="58"/>
      <c r="BY322" s="58"/>
      <c r="BZ322" s="58"/>
      <c r="CA322" s="58"/>
    </row>
    <row r="323" spans="1:79" s="36" customFormat="1" ht="24.95" customHeight="1" x14ac:dyDescent="0.25">
      <c r="A323" s="14" t="s">
        <v>326</v>
      </c>
      <c r="B323" s="65"/>
      <c r="C323" s="64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53"/>
      <c r="BP323" s="53"/>
      <c r="BQ323" s="53"/>
      <c r="BR323" s="53"/>
      <c r="BS323" s="53"/>
      <c r="BT323" s="58"/>
      <c r="BU323" s="58"/>
      <c r="BV323" s="58"/>
      <c r="BW323" s="58"/>
      <c r="BX323" s="58"/>
      <c r="BY323" s="58"/>
      <c r="BZ323" s="58"/>
      <c r="CA323" s="58"/>
    </row>
    <row r="324" spans="1:79" s="36" customFormat="1" ht="24.95" customHeight="1" x14ac:dyDescent="0.25">
      <c r="A324" s="14" t="s">
        <v>327</v>
      </c>
      <c r="B324" s="65"/>
      <c r="C324" s="64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53"/>
      <c r="BP324" s="53"/>
      <c r="BQ324" s="53"/>
      <c r="BR324" s="53"/>
      <c r="BS324" s="53"/>
      <c r="BT324" s="58"/>
      <c r="BU324" s="58"/>
      <c r="BV324" s="58"/>
      <c r="BW324" s="58"/>
      <c r="BX324" s="58"/>
      <c r="BY324" s="58"/>
      <c r="BZ324" s="58"/>
      <c r="CA324" s="58"/>
    </row>
    <row r="325" spans="1:79" s="36" customFormat="1" ht="24.95" customHeight="1" x14ac:dyDescent="0.25">
      <c r="A325" s="14" t="s">
        <v>353</v>
      </c>
      <c r="B325" s="65"/>
      <c r="C325" s="64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53"/>
      <c r="BP325" s="53"/>
      <c r="BQ325" s="53"/>
      <c r="BR325" s="53"/>
      <c r="BS325" s="53"/>
      <c r="BT325" s="58"/>
      <c r="BU325" s="58"/>
      <c r="BV325" s="58"/>
      <c r="BW325" s="58"/>
      <c r="BX325" s="58"/>
      <c r="BY325" s="58"/>
      <c r="BZ325" s="58"/>
      <c r="CA325" s="58"/>
    </row>
    <row r="326" spans="1:79" s="36" customFormat="1" ht="24.95" customHeight="1" x14ac:dyDescent="0.25">
      <c r="A326" s="14" t="s">
        <v>328</v>
      </c>
      <c r="B326" s="65"/>
      <c r="C326" s="64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53"/>
      <c r="BP326" s="53"/>
      <c r="BQ326" s="53"/>
      <c r="BR326" s="53"/>
      <c r="BS326" s="53"/>
      <c r="BT326" s="58"/>
      <c r="BU326" s="58"/>
      <c r="BV326" s="58"/>
      <c r="BW326" s="58"/>
      <c r="BX326" s="58"/>
      <c r="BY326" s="58"/>
      <c r="BZ326" s="58"/>
      <c r="CA326" s="58"/>
    </row>
    <row r="327" spans="1:79" s="36" customFormat="1" ht="24.95" customHeight="1" x14ac:dyDescent="0.25">
      <c r="A327" s="14" t="s">
        <v>329</v>
      </c>
      <c r="B327" s="65"/>
      <c r="C327" s="64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53"/>
      <c r="BP327" s="53"/>
      <c r="BQ327" s="53"/>
      <c r="BR327" s="53"/>
      <c r="BS327" s="53"/>
      <c r="BT327" s="58"/>
      <c r="BU327" s="58"/>
      <c r="BV327" s="58"/>
      <c r="BW327" s="58"/>
      <c r="BX327" s="58"/>
      <c r="BY327" s="58"/>
      <c r="BZ327" s="58"/>
      <c r="CA327" s="58"/>
    </row>
    <row r="328" spans="1:79" s="36" customFormat="1" ht="24.95" customHeight="1" x14ac:dyDescent="0.25">
      <c r="A328" s="14" t="s">
        <v>332</v>
      </c>
      <c r="B328" s="65"/>
      <c r="C328" s="64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53"/>
      <c r="BP328" s="53"/>
      <c r="BQ328" s="53"/>
      <c r="BR328" s="53"/>
      <c r="BS328" s="53"/>
      <c r="BT328" s="58"/>
      <c r="BU328" s="58"/>
      <c r="BV328" s="58"/>
      <c r="BW328" s="58"/>
      <c r="BX328" s="58"/>
      <c r="BY328" s="58"/>
      <c r="BZ328" s="58"/>
      <c r="CA328" s="58"/>
    </row>
    <row r="329" spans="1:79" s="36" customFormat="1" ht="24.95" customHeight="1" x14ac:dyDescent="0.25">
      <c r="A329" s="14" t="s">
        <v>333</v>
      </c>
      <c r="B329" s="65"/>
      <c r="C329" s="64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53"/>
      <c r="BP329" s="53"/>
      <c r="BQ329" s="53"/>
      <c r="BR329" s="53"/>
      <c r="BS329" s="53"/>
      <c r="BT329" s="58"/>
      <c r="BU329" s="58"/>
      <c r="BV329" s="58"/>
      <c r="BW329" s="58"/>
      <c r="BX329" s="58"/>
      <c r="BY329" s="58"/>
      <c r="BZ329" s="58"/>
      <c r="CA329" s="58"/>
    </row>
    <row r="330" spans="1:79" s="36" customFormat="1" ht="24.95" customHeight="1" x14ac:dyDescent="0.25">
      <c r="A330" s="14" t="s">
        <v>334</v>
      </c>
      <c r="B330" s="65"/>
      <c r="C330" s="64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53"/>
      <c r="BP330" s="53"/>
      <c r="BQ330" s="53"/>
      <c r="BR330" s="53"/>
      <c r="BS330" s="53"/>
      <c r="BT330" s="58"/>
      <c r="BU330" s="58"/>
      <c r="BV330" s="58"/>
      <c r="BW330" s="58"/>
      <c r="BX330" s="58"/>
      <c r="BY330" s="58"/>
      <c r="BZ330" s="58"/>
      <c r="CA330" s="58"/>
    </row>
    <row r="331" spans="1:79" s="36" customFormat="1" ht="24.95" customHeight="1" x14ac:dyDescent="0.25">
      <c r="A331" s="14" t="s">
        <v>336</v>
      </c>
      <c r="B331" s="65"/>
      <c r="C331" s="64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53"/>
      <c r="BP331" s="53"/>
      <c r="BQ331" s="53"/>
      <c r="BR331" s="53"/>
      <c r="BS331" s="53"/>
      <c r="BT331" s="58"/>
      <c r="BU331" s="58"/>
      <c r="BV331" s="58"/>
      <c r="BW331" s="58"/>
      <c r="BX331" s="58"/>
      <c r="BY331" s="58"/>
      <c r="BZ331" s="58"/>
      <c r="CA331" s="58"/>
    </row>
    <row r="332" spans="1:79" s="36" customFormat="1" ht="24.95" customHeight="1" x14ac:dyDescent="0.25">
      <c r="A332" s="14" t="s">
        <v>337</v>
      </c>
      <c r="B332" s="65"/>
      <c r="C332" s="64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53"/>
      <c r="BP332" s="53"/>
      <c r="BQ332" s="53"/>
      <c r="BR332" s="53"/>
      <c r="BS332" s="53"/>
      <c r="BT332" s="58"/>
      <c r="BU332" s="58"/>
      <c r="BV332" s="58"/>
      <c r="BW332" s="58"/>
      <c r="BX332" s="58"/>
      <c r="BY332" s="58"/>
      <c r="BZ332" s="58"/>
      <c r="CA332" s="58"/>
    </row>
    <row r="333" spans="1:79" s="36" customFormat="1" ht="24.95" customHeight="1" x14ac:dyDescent="0.25">
      <c r="A333" s="14" t="s">
        <v>338</v>
      </c>
      <c r="B333" s="65"/>
      <c r="C333" s="64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53"/>
      <c r="BP333" s="53"/>
      <c r="BQ333" s="53"/>
      <c r="BR333" s="53"/>
      <c r="BS333" s="53"/>
      <c r="BT333" s="58"/>
      <c r="BU333" s="58"/>
      <c r="BV333" s="58"/>
      <c r="BW333" s="58"/>
      <c r="BX333" s="58"/>
      <c r="BY333" s="58"/>
      <c r="BZ333" s="58"/>
      <c r="CA333" s="58"/>
    </row>
    <row r="334" spans="1:79" s="36" customFormat="1" ht="24.95" customHeight="1" x14ac:dyDescent="0.25">
      <c r="A334" s="14" t="s">
        <v>359</v>
      </c>
      <c r="B334" s="65"/>
      <c r="C334" s="64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53"/>
      <c r="BP334" s="53"/>
      <c r="BQ334" s="53"/>
      <c r="BR334" s="53"/>
      <c r="BS334" s="53"/>
      <c r="BT334" s="58"/>
      <c r="BU334" s="58"/>
      <c r="BV334" s="58"/>
      <c r="BW334" s="58"/>
      <c r="BX334" s="58"/>
      <c r="BY334" s="58"/>
      <c r="BZ334" s="58"/>
      <c r="CA334" s="58"/>
    </row>
    <row r="335" spans="1:79" s="36" customFormat="1" ht="24.95" customHeight="1" x14ac:dyDescent="0.25">
      <c r="A335" s="14" t="s">
        <v>363</v>
      </c>
      <c r="B335" s="65"/>
      <c r="C335" s="64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53"/>
      <c r="BP335" s="53"/>
      <c r="BQ335" s="53"/>
      <c r="BR335" s="53"/>
      <c r="BS335" s="53"/>
      <c r="BT335" s="58"/>
      <c r="BU335" s="58"/>
      <c r="BV335" s="58"/>
      <c r="BW335" s="58"/>
      <c r="BX335" s="58"/>
      <c r="BY335" s="58"/>
      <c r="BZ335" s="58"/>
      <c r="CA335" s="58"/>
    </row>
    <row r="336" spans="1:79" s="36" customFormat="1" ht="24.95" customHeight="1" x14ac:dyDescent="0.25">
      <c r="A336" s="14" t="s">
        <v>339</v>
      </c>
      <c r="B336" s="65"/>
      <c r="C336" s="64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53"/>
      <c r="BP336" s="53"/>
      <c r="BQ336" s="53"/>
      <c r="BR336" s="53"/>
      <c r="BS336" s="53"/>
      <c r="BT336" s="58"/>
      <c r="BU336" s="58"/>
      <c r="BV336" s="58"/>
      <c r="BW336" s="58"/>
      <c r="BX336" s="58"/>
      <c r="BY336" s="58"/>
      <c r="BZ336" s="58"/>
      <c r="CA336" s="58"/>
    </row>
    <row r="337" spans="1:79" s="36" customFormat="1" ht="24.95" customHeight="1" x14ac:dyDescent="0.25">
      <c r="A337" s="14" t="s">
        <v>365</v>
      </c>
      <c r="B337" s="65"/>
      <c r="C337" s="64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53"/>
      <c r="BP337" s="53"/>
      <c r="BQ337" s="53"/>
      <c r="BR337" s="53"/>
      <c r="BS337" s="53"/>
      <c r="BT337" s="58"/>
      <c r="BU337" s="58"/>
      <c r="BV337" s="58"/>
      <c r="BW337" s="58"/>
      <c r="BX337" s="58"/>
      <c r="BY337" s="58"/>
      <c r="BZ337" s="58"/>
      <c r="CA337" s="58"/>
    </row>
    <row r="338" spans="1:79" s="36" customFormat="1" ht="24.95" customHeight="1" x14ac:dyDescent="0.25">
      <c r="A338" s="14" t="s">
        <v>340</v>
      </c>
      <c r="B338" s="65"/>
      <c r="C338" s="64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53"/>
      <c r="BP338" s="53"/>
      <c r="BQ338" s="53"/>
      <c r="BR338" s="53"/>
      <c r="BS338" s="53"/>
      <c r="BT338" s="58"/>
      <c r="BU338" s="58"/>
      <c r="BV338" s="58"/>
      <c r="BW338" s="58"/>
      <c r="BX338" s="58"/>
      <c r="BY338" s="58"/>
      <c r="BZ338" s="58"/>
      <c r="CA338" s="58"/>
    </row>
    <row r="339" spans="1:79" s="36" customFormat="1" ht="24.95" customHeight="1" x14ac:dyDescent="0.25">
      <c r="A339" s="14" t="s">
        <v>341</v>
      </c>
      <c r="B339" s="65"/>
      <c r="C339" s="64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53"/>
      <c r="BP339" s="53"/>
      <c r="BQ339" s="53"/>
      <c r="BR339" s="53"/>
      <c r="BS339" s="53"/>
      <c r="BT339" s="58"/>
      <c r="BU339" s="58"/>
      <c r="BV339" s="58"/>
      <c r="BW339" s="58"/>
      <c r="BX339" s="58"/>
      <c r="BY339" s="58"/>
      <c r="BZ339" s="58"/>
      <c r="CA339" s="58"/>
    </row>
    <row r="340" spans="1:79" s="36" customFormat="1" ht="24.95" customHeight="1" x14ac:dyDescent="0.25">
      <c r="A340" s="14" t="s">
        <v>342</v>
      </c>
      <c r="B340" s="65"/>
      <c r="C340" s="64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53"/>
      <c r="BP340" s="53"/>
      <c r="BQ340" s="53"/>
      <c r="BR340" s="53"/>
      <c r="BS340" s="53"/>
      <c r="BT340" s="58"/>
      <c r="BU340" s="58"/>
      <c r="BV340" s="58"/>
      <c r="BW340" s="58"/>
      <c r="BX340" s="58"/>
      <c r="BY340" s="58"/>
      <c r="BZ340" s="58"/>
      <c r="CA340" s="58"/>
    </row>
    <row r="341" spans="1:79" s="36" customFormat="1" ht="24.95" customHeight="1" x14ac:dyDescent="0.25">
      <c r="A341" s="14" t="s">
        <v>345</v>
      </c>
      <c r="B341" s="65"/>
      <c r="C341" s="64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53"/>
      <c r="BP341" s="53"/>
      <c r="BQ341" s="53"/>
      <c r="BR341" s="53"/>
      <c r="BS341" s="53"/>
      <c r="BT341" s="58"/>
      <c r="BU341" s="58"/>
      <c r="BV341" s="58"/>
      <c r="BW341" s="58"/>
      <c r="BX341" s="58"/>
      <c r="BY341" s="58"/>
      <c r="BZ341" s="58"/>
      <c r="CA341" s="58"/>
    </row>
    <row r="342" spans="1:79" s="36" customFormat="1" ht="24.95" customHeight="1" x14ac:dyDescent="0.25">
      <c r="A342" s="14" t="s">
        <v>346</v>
      </c>
      <c r="B342" s="65"/>
      <c r="C342" s="64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53"/>
      <c r="BP342" s="53"/>
      <c r="BQ342" s="53"/>
      <c r="BR342" s="53"/>
      <c r="BS342" s="53"/>
      <c r="BT342" s="58"/>
      <c r="BU342" s="58"/>
      <c r="BV342" s="58"/>
      <c r="BW342" s="58"/>
      <c r="BX342" s="58"/>
      <c r="BY342" s="58"/>
      <c r="BZ342" s="58"/>
      <c r="CA342" s="58"/>
    </row>
    <row r="343" spans="1:79" s="36" customFormat="1" ht="24.95" customHeight="1" x14ac:dyDescent="0.25">
      <c r="A343" s="14" t="s">
        <v>347</v>
      </c>
      <c r="B343" s="65"/>
      <c r="C343" s="64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53"/>
      <c r="BP343" s="53"/>
      <c r="BQ343" s="53"/>
      <c r="BR343" s="53"/>
      <c r="BS343" s="53"/>
      <c r="BT343" s="58"/>
      <c r="BU343" s="58"/>
      <c r="BV343" s="58"/>
      <c r="BW343" s="58"/>
      <c r="BX343" s="58"/>
      <c r="BY343" s="58"/>
      <c r="BZ343" s="58"/>
      <c r="CA343" s="58"/>
    </row>
    <row r="344" spans="1:79" s="36" customFormat="1" ht="24.95" customHeight="1" x14ac:dyDescent="0.25">
      <c r="A344" s="14" t="s">
        <v>348</v>
      </c>
      <c r="B344" s="65"/>
      <c r="C344" s="64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53"/>
      <c r="BP344" s="53"/>
      <c r="BQ344" s="53"/>
      <c r="BR344" s="53"/>
      <c r="BS344" s="53"/>
      <c r="BT344" s="58"/>
      <c r="BU344" s="58"/>
      <c r="BV344" s="58"/>
      <c r="BW344" s="58"/>
      <c r="BX344" s="58"/>
      <c r="BY344" s="58"/>
      <c r="BZ344" s="58"/>
      <c r="CA344" s="58"/>
    </row>
    <row r="345" spans="1:79" s="36" customFormat="1" ht="24.95" customHeight="1" x14ac:dyDescent="0.25">
      <c r="A345" s="14" t="s">
        <v>349</v>
      </c>
      <c r="B345" s="65"/>
      <c r="C345" s="64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53"/>
      <c r="BP345" s="53"/>
      <c r="BQ345" s="53"/>
      <c r="BR345" s="53"/>
      <c r="BS345" s="53"/>
      <c r="BT345" s="58"/>
      <c r="BU345" s="58"/>
      <c r="BV345" s="58"/>
      <c r="BW345" s="58"/>
      <c r="BX345" s="58"/>
      <c r="BY345" s="58"/>
      <c r="BZ345" s="58"/>
      <c r="CA345" s="58"/>
    </row>
    <row r="346" spans="1:79" s="36" customFormat="1" ht="24.95" customHeight="1" x14ac:dyDescent="0.25">
      <c r="A346" s="14" t="s">
        <v>350</v>
      </c>
      <c r="B346" s="65"/>
      <c r="C346" s="64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53"/>
      <c r="BP346" s="53"/>
      <c r="BQ346" s="53"/>
      <c r="BR346" s="53"/>
      <c r="BS346" s="53"/>
      <c r="BT346" s="58"/>
      <c r="BU346" s="58"/>
      <c r="BV346" s="58"/>
      <c r="BW346" s="58"/>
      <c r="BX346" s="58"/>
      <c r="BY346" s="58"/>
      <c r="BZ346" s="58"/>
      <c r="CA346" s="58"/>
    </row>
    <row r="347" spans="1:79" s="36" customFormat="1" ht="24.95" customHeight="1" x14ac:dyDescent="0.25">
      <c r="A347" s="14" t="s">
        <v>351</v>
      </c>
      <c r="B347" s="65"/>
      <c r="C347" s="64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53"/>
      <c r="BP347" s="53"/>
      <c r="BQ347" s="53"/>
      <c r="BR347" s="53"/>
      <c r="BS347" s="53"/>
      <c r="BT347" s="58"/>
      <c r="BU347" s="58"/>
      <c r="BV347" s="58"/>
      <c r="BW347" s="58"/>
      <c r="BX347" s="58"/>
      <c r="BY347" s="58"/>
      <c r="BZ347" s="58"/>
      <c r="CA347" s="58"/>
    </row>
    <row r="348" spans="1:79" s="36" customFormat="1" ht="24.95" customHeight="1" x14ac:dyDescent="0.25">
      <c r="A348" s="14" t="s">
        <v>352</v>
      </c>
      <c r="B348" s="65"/>
      <c r="C348" s="64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53"/>
      <c r="BP348" s="53"/>
      <c r="BQ348" s="53"/>
      <c r="BR348" s="53"/>
      <c r="BS348" s="53"/>
      <c r="BT348" s="58"/>
      <c r="BU348" s="58"/>
      <c r="BV348" s="58"/>
      <c r="BW348" s="58"/>
      <c r="BX348" s="58"/>
      <c r="BY348" s="58"/>
      <c r="BZ348" s="58"/>
      <c r="CA348" s="58"/>
    </row>
    <row r="349" spans="1:79" s="36" customFormat="1" ht="24.95" customHeight="1" x14ac:dyDescent="0.25">
      <c r="A349" s="14" t="s">
        <v>354</v>
      </c>
      <c r="B349" s="65"/>
      <c r="C349" s="64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53"/>
      <c r="BP349" s="53"/>
      <c r="BQ349" s="53"/>
      <c r="BR349" s="53"/>
      <c r="BS349" s="53"/>
      <c r="BT349" s="58"/>
      <c r="BU349" s="58"/>
      <c r="BV349" s="58"/>
      <c r="BW349" s="58"/>
      <c r="BX349" s="58"/>
      <c r="BY349" s="58"/>
      <c r="BZ349" s="58"/>
      <c r="CA349" s="58"/>
    </row>
    <row r="350" spans="1:79" s="36" customFormat="1" ht="24.95" customHeight="1" x14ac:dyDescent="0.25">
      <c r="A350" s="14" t="s">
        <v>355</v>
      </c>
      <c r="B350" s="65"/>
      <c r="C350" s="64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53"/>
      <c r="BP350" s="53"/>
      <c r="BQ350" s="53"/>
      <c r="BR350" s="53"/>
      <c r="BS350" s="53"/>
      <c r="BT350" s="58"/>
      <c r="BU350" s="58"/>
      <c r="BV350" s="58"/>
      <c r="BW350" s="58"/>
      <c r="BX350" s="58"/>
      <c r="BY350" s="58"/>
      <c r="BZ350" s="58"/>
      <c r="CA350" s="58"/>
    </row>
    <row r="351" spans="1:79" s="36" customFormat="1" ht="24.95" customHeight="1" x14ac:dyDescent="0.25">
      <c r="A351" s="14" t="s">
        <v>356</v>
      </c>
      <c r="B351" s="65"/>
      <c r="C351" s="64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53"/>
      <c r="BP351" s="53"/>
      <c r="BQ351" s="53"/>
      <c r="BR351" s="53"/>
      <c r="BS351" s="53"/>
      <c r="BT351" s="58"/>
      <c r="BU351" s="58"/>
      <c r="BV351" s="58"/>
      <c r="BW351" s="58"/>
      <c r="BX351" s="58"/>
      <c r="BY351" s="58"/>
      <c r="BZ351" s="58"/>
      <c r="CA351" s="58"/>
    </row>
    <row r="352" spans="1:79" s="36" customFormat="1" ht="24.95" customHeight="1" x14ac:dyDescent="0.25">
      <c r="A352" s="14" t="s">
        <v>357</v>
      </c>
      <c r="B352" s="65"/>
      <c r="C352" s="64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53"/>
      <c r="BP352" s="53"/>
      <c r="BQ352" s="53"/>
      <c r="BR352" s="53"/>
      <c r="BS352" s="53"/>
      <c r="BT352" s="58"/>
      <c r="BU352" s="58"/>
      <c r="BV352" s="58"/>
      <c r="BW352" s="58"/>
      <c r="BX352" s="58"/>
      <c r="BY352" s="58"/>
      <c r="BZ352" s="58"/>
      <c r="CA352" s="58"/>
    </row>
    <row r="353" spans="1:79" s="36" customFormat="1" ht="24.95" customHeight="1" x14ac:dyDescent="0.25">
      <c r="A353" s="14" t="s">
        <v>358</v>
      </c>
      <c r="B353" s="65"/>
      <c r="C353" s="64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53"/>
      <c r="BP353" s="53"/>
      <c r="BQ353" s="53"/>
      <c r="BR353" s="53"/>
      <c r="BS353" s="53"/>
      <c r="BT353" s="58"/>
      <c r="BU353" s="58"/>
      <c r="BV353" s="58"/>
      <c r="BW353" s="58"/>
      <c r="BX353" s="58"/>
      <c r="BY353" s="58"/>
      <c r="BZ353" s="58"/>
      <c r="CA353" s="58"/>
    </row>
    <row r="354" spans="1:79" s="36" customFormat="1" ht="24.95" customHeight="1" x14ac:dyDescent="0.25">
      <c r="A354" s="14" t="s">
        <v>360</v>
      </c>
      <c r="B354" s="65"/>
      <c r="C354" s="64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53"/>
      <c r="BP354" s="53"/>
      <c r="BQ354" s="53"/>
      <c r="BR354" s="53"/>
      <c r="BS354" s="53"/>
      <c r="BT354" s="58"/>
      <c r="BU354" s="58"/>
      <c r="BV354" s="58"/>
      <c r="BW354" s="58"/>
      <c r="BX354" s="58"/>
      <c r="BY354" s="58"/>
      <c r="BZ354" s="58"/>
      <c r="CA354" s="58"/>
    </row>
    <row r="355" spans="1:79" s="36" customFormat="1" ht="24.95" customHeight="1" x14ac:dyDescent="0.25">
      <c r="A355" s="14" t="s">
        <v>361</v>
      </c>
      <c r="B355" s="65"/>
      <c r="C355" s="64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53"/>
      <c r="BP355" s="53"/>
      <c r="BQ355" s="53"/>
      <c r="BR355" s="53"/>
      <c r="BS355" s="53"/>
      <c r="BT355" s="58"/>
      <c r="BU355" s="58"/>
      <c r="BV355" s="58"/>
      <c r="BW355" s="58"/>
      <c r="BX355" s="58"/>
      <c r="BY355" s="58"/>
      <c r="BZ355" s="58"/>
      <c r="CA355" s="58"/>
    </row>
    <row r="356" spans="1:79" s="36" customFormat="1" ht="24.95" customHeight="1" x14ac:dyDescent="0.25">
      <c r="A356" s="14" t="s">
        <v>362</v>
      </c>
      <c r="B356" s="65"/>
      <c r="C356" s="64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53"/>
      <c r="BP356" s="53"/>
      <c r="BQ356" s="53"/>
      <c r="BR356" s="53"/>
      <c r="BS356" s="53"/>
      <c r="BT356" s="58"/>
      <c r="BU356" s="58"/>
      <c r="BV356" s="58"/>
      <c r="BW356" s="58"/>
      <c r="BX356" s="58"/>
      <c r="BY356" s="58"/>
      <c r="BZ356" s="58"/>
      <c r="CA356" s="58"/>
    </row>
    <row r="357" spans="1:79" s="36" customFormat="1" ht="24.95" customHeight="1" x14ac:dyDescent="0.25">
      <c r="A357" s="14" t="s">
        <v>364</v>
      </c>
      <c r="B357" s="65"/>
      <c r="C357" s="64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53"/>
      <c r="BP357" s="53"/>
      <c r="BQ357" s="53"/>
      <c r="BR357" s="53"/>
      <c r="BS357" s="53"/>
      <c r="BT357" s="58"/>
      <c r="BU357" s="58"/>
      <c r="BV357" s="58"/>
      <c r="BW357" s="58"/>
      <c r="BX357" s="58"/>
      <c r="BY357" s="58"/>
      <c r="BZ357" s="58"/>
      <c r="CA357" s="58"/>
    </row>
    <row r="358" spans="1:79" s="36" customFormat="1" ht="24.95" customHeight="1" x14ac:dyDescent="0.25">
      <c r="A358" s="14" t="s">
        <v>366</v>
      </c>
      <c r="B358" s="65"/>
      <c r="C358" s="64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53"/>
      <c r="BP358" s="53"/>
      <c r="BQ358" s="53"/>
      <c r="BR358" s="53"/>
      <c r="BS358" s="53"/>
      <c r="BT358" s="58"/>
      <c r="BU358" s="58"/>
      <c r="BV358" s="58"/>
      <c r="BW358" s="58"/>
      <c r="BX358" s="58"/>
      <c r="BY358" s="58"/>
      <c r="BZ358" s="58"/>
      <c r="CA358" s="58"/>
    </row>
    <row r="359" spans="1:79" s="36" customFormat="1" ht="24.95" customHeight="1" x14ac:dyDescent="0.25">
      <c r="A359" s="14" t="s">
        <v>377</v>
      </c>
      <c r="B359" s="65"/>
      <c r="C359" s="64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53"/>
      <c r="BP359" s="53"/>
      <c r="BQ359" s="53"/>
      <c r="BR359" s="53"/>
      <c r="BS359" s="53"/>
      <c r="BT359" s="58"/>
      <c r="BU359" s="58"/>
      <c r="BV359" s="58"/>
      <c r="BW359" s="58"/>
      <c r="BX359" s="58"/>
      <c r="BY359" s="58"/>
      <c r="BZ359" s="58"/>
      <c r="CA359" s="58"/>
    </row>
    <row r="360" spans="1:79" s="36" customFormat="1" ht="24.95" customHeight="1" x14ac:dyDescent="0.25">
      <c r="A360" s="14" t="s">
        <v>367</v>
      </c>
      <c r="B360" s="65"/>
      <c r="C360" s="64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53"/>
      <c r="BP360" s="53"/>
      <c r="BQ360" s="53"/>
      <c r="BR360" s="53"/>
      <c r="BS360" s="53"/>
      <c r="BT360" s="58"/>
      <c r="BU360" s="58"/>
      <c r="BV360" s="58"/>
      <c r="BW360" s="58"/>
      <c r="BX360" s="58"/>
      <c r="BY360" s="58"/>
      <c r="BZ360" s="58"/>
      <c r="CA360" s="58"/>
    </row>
    <row r="361" spans="1:79" s="36" customFormat="1" ht="24.95" customHeight="1" x14ac:dyDescent="0.25">
      <c r="A361" s="14" t="s">
        <v>368</v>
      </c>
      <c r="B361" s="65"/>
      <c r="C361" s="64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53"/>
      <c r="BP361" s="53"/>
      <c r="BQ361" s="53"/>
      <c r="BR361" s="53"/>
      <c r="BS361" s="53"/>
      <c r="BT361" s="58"/>
      <c r="BU361" s="58"/>
      <c r="BV361" s="58"/>
      <c r="BW361" s="58"/>
      <c r="BX361" s="58"/>
      <c r="BY361" s="58"/>
      <c r="BZ361" s="58"/>
      <c r="CA361" s="58"/>
    </row>
    <row r="362" spans="1:79" s="36" customFormat="1" ht="24.95" customHeight="1" x14ac:dyDescent="0.25">
      <c r="A362" s="14" t="s">
        <v>380</v>
      </c>
      <c r="B362" s="65"/>
      <c r="C362" s="64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53"/>
      <c r="BP362" s="53"/>
      <c r="BQ362" s="53"/>
      <c r="BR362" s="53"/>
      <c r="BS362" s="53"/>
      <c r="BT362" s="58"/>
      <c r="BU362" s="58"/>
      <c r="BV362" s="58"/>
      <c r="BW362" s="58"/>
      <c r="BX362" s="58"/>
      <c r="BY362" s="58"/>
      <c r="BZ362" s="58"/>
      <c r="CA362" s="58"/>
    </row>
    <row r="363" spans="1:79" s="36" customFormat="1" ht="24.95" customHeight="1" x14ac:dyDescent="0.25">
      <c r="A363" s="14" t="s">
        <v>369</v>
      </c>
      <c r="B363" s="65"/>
      <c r="C363" s="64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53"/>
      <c r="BP363" s="53"/>
      <c r="BQ363" s="53"/>
      <c r="BR363" s="53"/>
      <c r="BS363" s="53"/>
      <c r="BT363" s="58"/>
      <c r="BU363" s="58"/>
      <c r="BV363" s="58"/>
      <c r="BW363" s="58"/>
      <c r="BX363" s="58"/>
      <c r="BY363" s="58"/>
      <c r="BZ363" s="58"/>
      <c r="CA363" s="58"/>
    </row>
    <row r="364" spans="1:79" s="36" customFormat="1" ht="24.95" customHeight="1" x14ac:dyDescent="0.25">
      <c r="A364" s="14" t="s">
        <v>370</v>
      </c>
      <c r="B364" s="65"/>
      <c r="C364" s="64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53"/>
      <c r="BP364" s="53"/>
      <c r="BQ364" s="53"/>
      <c r="BR364" s="53"/>
      <c r="BS364" s="53"/>
      <c r="BT364" s="58"/>
      <c r="BU364" s="58"/>
      <c r="BV364" s="58"/>
      <c r="BW364" s="58"/>
      <c r="BX364" s="58"/>
      <c r="BY364" s="58"/>
      <c r="BZ364" s="58"/>
      <c r="CA364" s="58"/>
    </row>
    <row r="365" spans="1:79" s="36" customFormat="1" ht="24.95" customHeight="1" x14ac:dyDescent="0.25">
      <c r="A365" s="14" t="s">
        <v>371</v>
      </c>
      <c r="B365" s="65"/>
      <c r="C365" s="64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53"/>
      <c r="BP365" s="53"/>
      <c r="BQ365" s="53"/>
      <c r="BR365" s="53"/>
      <c r="BS365" s="53"/>
      <c r="BT365" s="58"/>
      <c r="BU365" s="58"/>
      <c r="BV365" s="58"/>
      <c r="BW365" s="58"/>
      <c r="BX365" s="58"/>
      <c r="BY365" s="58"/>
      <c r="BZ365" s="58"/>
      <c r="CA365" s="58"/>
    </row>
    <row r="366" spans="1:79" s="36" customFormat="1" ht="24.95" customHeight="1" x14ac:dyDescent="0.25">
      <c r="A366" s="14" t="s">
        <v>372</v>
      </c>
      <c r="B366" s="65"/>
      <c r="C366" s="64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53"/>
      <c r="BP366" s="53"/>
      <c r="BQ366" s="53"/>
      <c r="BR366" s="53"/>
      <c r="BS366" s="53"/>
      <c r="BT366" s="58"/>
      <c r="BU366" s="58"/>
      <c r="BV366" s="58"/>
      <c r="BW366" s="58"/>
      <c r="BX366" s="58"/>
      <c r="BY366" s="58"/>
      <c r="BZ366" s="58"/>
      <c r="CA366" s="58"/>
    </row>
    <row r="367" spans="1:79" s="36" customFormat="1" ht="24.95" customHeight="1" x14ac:dyDescent="0.25">
      <c r="A367" s="14" t="s">
        <v>383</v>
      </c>
      <c r="B367" s="65"/>
      <c r="C367" s="64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53"/>
      <c r="BP367" s="53"/>
      <c r="BQ367" s="53"/>
      <c r="BR367" s="53"/>
      <c r="BS367" s="53"/>
      <c r="BT367" s="58"/>
      <c r="BU367" s="58"/>
      <c r="BV367" s="58"/>
      <c r="BW367" s="58"/>
      <c r="BX367" s="58"/>
      <c r="BY367" s="58"/>
      <c r="BZ367" s="58"/>
      <c r="CA367" s="58"/>
    </row>
    <row r="368" spans="1:79" s="36" customFormat="1" ht="24.95" customHeight="1" x14ac:dyDescent="0.25">
      <c r="A368" s="14" t="s">
        <v>373</v>
      </c>
      <c r="B368" s="65"/>
      <c r="C368" s="64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53"/>
      <c r="BP368" s="53"/>
      <c r="BQ368" s="53"/>
      <c r="BR368" s="53"/>
      <c r="BS368" s="53"/>
      <c r="BT368" s="58"/>
      <c r="BU368" s="58"/>
      <c r="BV368" s="58"/>
      <c r="BW368" s="58"/>
      <c r="BX368" s="58"/>
      <c r="BY368" s="58"/>
      <c r="BZ368" s="58"/>
      <c r="CA368" s="58"/>
    </row>
    <row r="369" spans="1:79" s="36" customFormat="1" ht="24.95" customHeight="1" x14ac:dyDescent="0.25">
      <c r="A369" s="14" t="s">
        <v>374</v>
      </c>
      <c r="B369" s="65"/>
      <c r="C369" s="64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53"/>
      <c r="BP369" s="53"/>
      <c r="BQ369" s="53"/>
      <c r="BR369" s="53"/>
      <c r="BS369" s="53"/>
      <c r="BT369" s="58"/>
      <c r="BU369" s="58"/>
      <c r="BV369" s="58"/>
      <c r="BW369" s="58"/>
      <c r="BX369" s="58"/>
      <c r="BY369" s="58"/>
      <c r="BZ369" s="58"/>
      <c r="CA369" s="58"/>
    </row>
    <row r="370" spans="1:79" s="36" customFormat="1" ht="24.95" customHeight="1" x14ac:dyDescent="0.25">
      <c r="A370" s="14" t="s">
        <v>375</v>
      </c>
      <c r="B370" s="65"/>
      <c r="C370" s="64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53"/>
      <c r="BP370" s="53"/>
      <c r="BQ370" s="53"/>
      <c r="BR370" s="53"/>
      <c r="BS370" s="53"/>
      <c r="BT370" s="58"/>
      <c r="BU370" s="58"/>
      <c r="BV370" s="58"/>
      <c r="BW370" s="58"/>
      <c r="BX370" s="58"/>
      <c r="BY370" s="58"/>
      <c r="BZ370" s="58"/>
      <c r="CA370" s="58"/>
    </row>
    <row r="371" spans="1:79" s="36" customFormat="1" ht="24.95" customHeight="1" x14ac:dyDescent="0.25">
      <c r="A371" s="14" t="s">
        <v>376</v>
      </c>
      <c r="B371" s="65"/>
      <c r="C371" s="64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53"/>
      <c r="BP371" s="53"/>
      <c r="BQ371" s="53"/>
      <c r="BR371" s="53"/>
      <c r="BS371" s="53"/>
      <c r="BT371" s="58"/>
      <c r="BU371" s="58"/>
      <c r="BV371" s="58"/>
      <c r="BW371" s="58"/>
      <c r="BX371" s="58"/>
      <c r="BY371" s="58"/>
      <c r="BZ371" s="58"/>
      <c r="CA371" s="58"/>
    </row>
    <row r="372" spans="1:79" s="36" customFormat="1" ht="24.95" customHeight="1" x14ac:dyDescent="0.25">
      <c r="A372" s="14" t="s">
        <v>378</v>
      </c>
      <c r="B372" s="65"/>
      <c r="C372" s="64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53"/>
      <c r="BP372" s="53"/>
      <c r="BQ372" s="53"/>
      <c r="BR372" s="53"/>
      <c r="BS372" s="53"/>
      <c r="BT372" s="58"/>
      <c r="BU372" s="58"/>
      <c r="BV372" s="58"/>
      <c r="BW372" s="58"/>
      <c r="BX372" s="58"/>
      <c r="BY372" s="58"/>
      <c r="BZ372" s="58"/>
      <c r="CA372" s="58"/>
    </row>
    <row r="373" spans="1:79" s="36" customFormat="1" ht="24.95" customHeight="1" x14ac:dyDescent="0.25">
      <c r="A373" s="14" t="s">
        <v>379</v>
      </c>
      <c r="B373" s="65"/>
      <c r="C373" s="64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53"/>
      <c r="BP373" s="53"/>
      <c r="BQ373" s="53"/>
      <c r="BR373" s="53"/>
      <c r="BS373" s="53"/>
      <c r="BT373" s="58"/>
      <c r="BU373" s="58"/>
      <c r="BV373" s="58"/>
      <c r="BW373" s="58"/>
      <c r="BX373" s="58"/>
      <c r="BY373" s="58"/>
      <c r="BZ373" s="58"/>
      <c r="CA373" s="58"/>
    </row>
    <row r="374" spans="1:79" s="36" customFormat="1" ht="24.95" customHeight="1" x14ac:dyDescent="0.25">
      <c r="A374" s="14" t="s">
        <v>390</v>
      </c>
      <c r="B374" s="65"/>
      <c r="C374" s="64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53"/>
      <c r="BP374" s="53"/>
      <c r="BQ374" s="53"/>
      <c r="BR374" s="53"/>
      <c r="BS374" s="53"/>
      <c r="BT374" s="58"/>
      <c r="BU374" s="58"/>
      <c r="BV374" s="58"/>
      <c r="BW374" s="58"/>
      <c r="BX374" s="58"/>
      <c r="BY374" s="58"/>
      <c r="BZ374" s="58"/>
      <c r="CA374" s="58"/>
    </row>
    <row r="375" spans="1:79" s="36" customFormat="1" ht="24.95" customHeight="1" x14ac:dyDescent="0.25">
      <c r="A375" s="14" t="s">
        <v>391</v>
      </c>
      <c r="B375" s="65"/>
      <c r="C375" s="64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53"/>
      <c r="BP375" s="53"/>
      <c r="BQ375" s="53"/>
      <c r="BR375" s="53"/>
      <c r="BS375" s="53"/>
      <c r="BT375" s="58"/>
      <c r="BU375" s="58"/>
      <c r="BV375" s="58"/>
      <c r="BW375" s="58"/>
      <c r="BX375" s="58"/>
      <c r="BY375" s="58"/>
      <c r="BZ375" s="58"/>
      <c r="CA375" s="58"/>
    </row>
    <row r="376" spans="1:79" s="36" customFormat="1" ht="24.95" customHeight="1" x14ac:dyDescent="0.25">
      <c r="A376" s="14" t="s">
        <v>392</v>
      </c>
      <c r="B376" s="65"/>
      <c r="C376" s="64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53"/>
      <c r="BP376" s="53"/>
      <c r="BQ376" s="53"/>
      <c r="BR376" s="53"/>
      <c r="BS376" s="53"/>
      <c r="BT376" s="58"/>
      <c r="BU376" s="58"/>
      <c r="BV376" s="58"/>
      <c r="BW376" s="58"/>
      <c r="BX376" s="58"/>
      <c r="BY376" s="58"/>
      <c r="BZ376" s="58"/>
      <c r="CA376" s="58"/>
    </row>
    <row r="377" spans="1:79" s="36" customFormat="1" ht="24.95" customHeight="1" x14ac:dyDescent="0.25">
      <c r="A377" s="14" t="s">
        <v>381</v>
      </c>
      <c r="B377" s="65"/>
      <c r="C377" s="64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53"/>
      <c r="BP377" s="53"/>
      <c r="BQ377" s="53"/>
      <c r="BR377" s="53"/>
      <c r="BS377" s="53"/>
      <c r="BT377" s="58"/>
      <c r="BU377" s="58"/>
      <c r="BV377" s="58"/>
      <c r="BW377" s="58"/>
      <c r="BX377" s="58"/>
      <c r="BY377" s="58"/>
      <c r="BZ377" s="58"/>
      <c r="CA377" s="58"/>
    </row>
    <row r="378" spans="1:79" s="36" customFormat="1" ht="24.95" customHeight="1" x14ac:dyDescent="0.25">
      <c r="A378" s="14" t="s">
        <v>382</v>
      </c>
      <c r="B378" s="65"/>
      <c r="C378" s="64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53"/>
      <c r="BP378" s="53"/>
      <c r="BQ378" s="53"/>
      <c r="BR378" s="53"/>
      <c r="BS378" s="53"/>
      <c r="BT378" s="58"/>
      <c r="BU378" s="58"/>
      <c r="BV378" s="58"/>
      <c r="BW378" s="58"/>
      <c r="BX378" s="58"/>
      <c r="BY378" s="58"/>
      <c r="BZ378" s="58"/>
      <c r="CA378" s="58"/>
    </row>
    <row r="379" spans="1:79" s="36" customFormat="1" ht="24.95" customHeight="1" x14ac:dyDescent="0.25">
      <c r="A379" s="14" t="s">
        <v>384</v>
      </c>
      <c r="B379" s="65"/>
      <c r="C379" s="64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53"/>
      <c r="BP379" s="53"/>
      <c r="BQ379" s="53"/>
      <c r="BR379" s="53"/>
      <c r="BS379" s="53"/>
      <c r="BT379" s="58"/>
      <c r="BU379" s="58"/>
      <c r="BV379" s="58"/>
      <c r="BW379" s="58"/>
      <c r="BX379" s="58"/>
      <c r="BY379" s="58"/>
      <c r="BZ379" s="58"/>
      <c r="CA379" s="58"/>
    </row>
    <row r="380" spans="1:79" s="36" customFormat="1" ht="24.95" customHeight="1" x14ac:dyDescent="0.25">
      <c r="A380" s="14" t="s">
        <v>385</v>
      </c>
      <c r="B380" s="65"/>
      <c r="C380" s="64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53"/>
      <c r="BP380" s="53"/>
      <c r="BQ380" s="53"/>
      <c r="BR380" s="53"/>
      <c r="BS380" s="53"/>
      <c r="BT380" s="58"/>
      <c r="BU380" s="58"/>
      <c r="BV380" s="58"/>
      <c r="BW380" s="58"/>
      <c r="BX380" s="58"/>
      <c r="BY380" s="58"/>
      <c r="BZ380" s="58"/>
      <c r="CA380" s="58"/>
    </row>
    <row r="381" spans="1:79" s="36" customFormat="1" ht="24.95" customHeight="1" x14ac:dyDescent="0.25">
      <c r="A381" s="14" t="s">
        <v>386</v>
      </c>
      <c r="B381" s="65"/>
      <c r="C381" s="64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53"/>
      <c r="BP381" s="53"/>
      <c r="BQ381" s="53"/>
      <c r="BR381" s="53"/>
      <c r="BS381" s="53"/>
      <c r="BT381" s="58"/>
      <c r="BU381" s="58"/>
      <c r="BV381" s="58"/>
      <c r="BW381" s="58"/>
      <c r="BX381" s="58"/>
      <c r="BY381" s="58"/>
      <c r="BZ381" s="58"/>
      <c r="CA381" s="58"/>
    </row>
    <row r="382" spans="1:79" s="36" customFormat="1" ht="24.95" customHeight="1" x14ac:dyDescent="0.25">
      <c r="A382" s="14" t="s">
        <v>396</v>
      </c>
      <c r="B382" s="65"/>
      <c r="C382" s="64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53"/>
      <c r="BP382" s="53"/>
      <c r="BQ382" s="53"/>
      <c r="BR382" s="53"/>
      <c r="BS382" s="53"/>
      <c r="BT382" s="58"/>
      <c r="BU382" s="58"/>
      <c r="BV382" s="58"/>
      <c r="BW382" s="58"/>
      <c r="BX382" s="58"/>
      <c r="BY382" s="58"/>
      <c r="BZ382" s="58"/>
      <c r="CA382" s="58"/>
    </row>
    <row r="383" spans="1:79" s="36" customFormat="1" ht="24.95" customHeight="1" x14ac:dyDescent="0.25">
      <c r="A383" s="14" t="s">
        <v>387</v>
      </c>
      <c r="B383" s="65"/>
      <c r="C383" s="64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53"/>
      <c r="BP383" s="53"/>
      <c r="BQ383" s="53"/>
      <c r="BR383" s="53"/>
      <c r="BS383" s="53"/>
      <c r="BT383" s="58"/>
      <c r="BU383" s="58"/>
      <c r="BV383" s="58"/>
      <c r="BW383" s="58"/>
      <c r="BX383" s="58"/>
      <c r="BY383" s="58"/>
      <c r="BZ383" s="58"/>
      <c r="CA383" s="58"/>
    </row>
    <row r="384" spans="1:79" s="36" customFormat="1" ht="24.95" customHeight="1" x14ac:dyDescent="0.25">
      <c r="A384" s="14" t="s">
        <v>388</v>
      </c>
      <c r="B384" s="65"/>
      <c r="C384" s="64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53"/>
      <c r="BP384" s="53"/>
      <c r="BQ384" s="53"/>
      <c r="BR384" s="53"/>
      <c r="BS384" s="53"/>
      <c r="BT384" s="58"/>
      <c r="BU384" s="58"/>
      <c r="BV384" s="58"/>
      <c r="BW384" s="58"/>
      <c r="BX384" s="58"/>
      <c r="BY384" s="58"/>
      <c r="BZ384" s="58"/>
      <c r="CA384" s="58"/>
    </row>
    <row r="385" spans="1:79" s="36" customFormat="1" ht="24.95" customHeight="1" x14ac:dyDescent="0.25">
      <c r="A385" s="14" t="s">
        <v>389</v>
      </c>
      <c r="B385" s="65"/>
      <c r="C385" s="64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53"/>
      <c r="BP385" s="53"/>
      <c r="BQ385" s="53"/>
      <c r="BR385" s="53"/>
      <c r="BS385" s="53"/>
      <c r="BT385" s="58"/>
      <c r="BU385" s="58"/>
      <c r="BV385" s="58"/>
      <c r="BW385" s="58"/>
      <c r="BX385" s="58"/>
      <c r="BY385" s="58"/>
      <c r="BZ385" s="58"/>
      <c r="CA385" s="58"/>
    </row>
    <row r="386" spans="1:79" s="36" customFormat="1" ht="24.95" customHeight="1" x14ac:dyDescent="0.25">
      <c r="A386" s="14" t="s">
        <v>393</v>
      </c>
      <c r="B386" s="65"/>
      <c r="C386" s="64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53"/>
      <c r="BP386" s="53"/>
      <c r="BQ386" s="53"/>
      <c r="BR386" s="53"/>
      <c r="BS386" s="53"/>
      <c r="BT386" s="58"/>
      <c r="BU386" s="58"/>
      <c r="BV386" s="58"/>
      <c r="BW386" s="58"/>
      <c r="BX386" s="58"/>
      <c r="BY386" s="58"/>
      <c r="BZ386" s="58"/>
      <c r="CA386" s="58"/>
    </row>
    <row r="387" spans="1:79" s="36" customFormat="1" ht="24.95" customHeight="1" x14ac:dyDescent="0.25">
      <c r="A387" s="14" t="s">
        <v>394</v>
      </c>
      <c r="B387" s="65"/>
      <c r="C387" s="64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53"/>
      <c r="BP387" s="53"/>
      <c r="BQ387" s="53"/>
      <c r="BR387" s="53"/>
      <c r="BS387" s="53"/>
      <c r="BT387" s="58"/>
      <c r="BU387" s="58"/>
      <c r="BV387" s="58"/>
      <c r="BW387" s="58"/>
      <c r="BX387" s="58"/>
      <c r="BY387" s="58"/>
      <c r="BZ387" s="58"/>
      <c r="CA387" s="58"/>
    </row>
    <row r="388" spans="1:79" s="36" customFormat="1" ht="24.95" customHeight="1" x14ac:dyDescent="0.25">
      <c r="A388" s="14" t="s">
        <v>395</v>
      </c>
      <c r="B388" s="65"/>
      <c r="C388" s="64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53"/>
      <c r="BP388" s="53"/>
      <c r="BQ388" s="53"/>
      <c r="BR388" s="53"/>
      <c r="BS388" s="53"/>
      <c r="BT388" s="58"/>
      <c r="BU388" s="58"/>
      <c r="BV388" s="58"/>
      <c r="BW388" s="58"/>
      <c r="BX388" s="58"/>
      <c r="BY388" s="58"/>
      <c r="BZ388" s="58"/>
      <c r="CA388" s="58"/>
    </row>
    <row r="389" spans="1:79" s="36" customFormat="1" ht="24.95" customHeight="1" x14ac:dyDescent="0.25">
      <c r="A389" s="14" t="s">
        <v>397</v>
      </c>
      <c r="B389" s="65"/>
      <c r="C389" s="64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53"/>
      <c r="BP389" s="53"/>
      <c r="BQ389" s="53"/>
      <c r="BR389" s="53"/>
      <c r="BS389" s="53"/>
      <c r="BT389" s="58"/>
      <c r="BU389" s="58"/>
      <c r="BV389" s="58"/>
      <c r="BW389" s="58"/>
      <c r="BX389" s="58"/>
      <c r="BY389" s="58"/>
      <c r="BZ389" s="58"/>
      <c r="CA389" s="58"/>
    </row>
    <row r="390" spans="1:79" s="36" customFormat="1" ht="24.95" customHeight="1" x14ac:dyDescent="0.25">
      <c r="A390" s="14" t="s">
        <v>398</v>
      </c>
      <c r="B390" s="65"/>
      <c r="C390" s="64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53"/>
      <c r="BP390" s="53"/>
      <c r="BQ390" s="53"/>
      <c r="BR390" s="53"/>
      <c r="BS390" s="53"/>
      <c r="BT390" s="58"/>
      <c r="BU390" s="58"/>
      <c r="BV390" s="58"/>
      <c r="BW390" s="58"/>
      <c r="BX390" s="58"/>
      <c r="BY390" s="58"/>
      <c r="BZ390" s="58"/>
      <c r="CA390" s="58"/>
    </row>
    <row r="391" spans="1:79" s="36" customFormat="1" ht="24.95" customHeight="1" x14ac:dyDescent="0.25">
      <c r="A391" s="14" t="s">
        <v>399</v>
      </c>
      <c r="B391" s="65"/>
      <c r="C391" s="64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53"/>
      <c r="BP391" s="53"/>
      <c r="BQ391" s="53"/>
      <c r="BR391" s="53"/>
      <c r="BS391" s="53"/>
      <c r="BT391" s="58"/>
      <c r="BU391" s="58"/>
      <c r="BV391" s="58"/>
      <c r="BW391" s="58"/>
      <c r="BX391" s="58"/>
      <c r="BY391" s="58"/>
      <c r="BZ391" s="58"/>
      <c r="CA391" s="58"/>
    </row>
    <row r="392" spans="1:79" s="36" customFormat="1" ht="24.95" customHeight="1" x14ac:dyDescent="0.25">
      <c r="A392" s="14" t="s">
        <v>402</v>
      </c>
      <c r="B392" s="65"/>
      <c r="C392" s="64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53"/>
      <c r="BP392" s="53"/>
      <c r="BQ392" s="53"/>
      <c r="BR392" s="53"/>
      <c r="BS392" s="53"/>
      <c r="BT392" s="58"/>
      <c r="BU392" s="58"/>
      <c r="BV392" s="58"/>
      <c r="BW392" s="58"/>
      <c r="BX392" s="58"/>
      <c r="BY392" s="58"/>
      <c r="BZ392" s="58"/>
      <c r="CA392" s="58"/>
    </row>
    <row r="393" spans="1:79" s="36" customFormat="1" ht="24.95" customHeight="1" x14ac:dyDescent="0.25">
      <c r="A393" s="14" t="s">
        <v>400</v>
      </c>
      <c r="B393" s="65"/>
      <c r="C393" s="64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53"/>
      <c r="BP393" s="53"/>
      <c r="BQ393" s="53"/>
      <c r="BR393" s="53"/>
      <c r="BS393" s="53"/>
      <c r="BT393" s="58"/>
      <c r="BU393" s="58"/>
      <c r="BV393" s="58"/>
      <c r="BW393" s="58"/>
      <c r="BX393" s="58"/>
      <c r="BY393" s="58"/>
      <c r="BZ393" s="58"/>
      <c r="CA393" s="58"/>
    </row>
    <row r="394" spans="1:79" s="36" customFormat="1" ht="24.95" customHeight="1" x14ac:dyDescent="0.25">
      <c r="A394" s="14" t="s">
        <v>401</v>
      </c>
      <c r="B394" s="65"/>
      <c r="C394" s="64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53"/>
      <c r="BP394" s="53"/>
      <c r="BQ394" s="53"/>
      <c r="BR394" s="53"/>
      <c r="BS394" s="53"/>
      <c r="BT394" s="58"/>
      <c r="BU394" s="58"/>
      <c r="BV394" s="58"/>
      <c r="BW394" s="58"/>
      <c r="BX394" s="58"/>
      <c r="BY394" s="58"/>
      <c r="BZ394" s="58"/>
      <c r="CA394" s="58"/>
    </row>
    <row r="395" spans="1:79" s="36" customFormat="1" ht="24.95" customHeight="1" x14ac:dyDescent="0.25">
      <c r="A395" s="14" t="s">
        <v>403</v>
      </c>
      <c r="B395" s="65"/>
      <c r="C395" s="64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53"/>
      <c r="BP395" s="53"/>
      <c r="BQ395" s="53"/>
      <c r="BR395" s="53"/>
      <c r="BS395" s="53"/>
      <c r="BT395" s="58"/>
      <c r="BU395" s="58"/>
      <c r="BV395" s="58"/>
      <c r="BW395" s="58"/>
      <c r="BX395" s="58"/>
      <c r="BY395" s="58"/>
      <c r="BZ395" s="58"/>
      <c r="CA395" s="58"/>
    </row>
    <row r="396" spans="1:79" s="36" customFormat="1" ht="24.95" customHeight="1" x14ac:dyDescent="0.25">
      <c r="A396" s="14" t="s">
        <v>404</v>
      </c>
      <c r="B396" s="65"/>
      <c r="C396" s="64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53"/>
      <c r="BP396" s="53"/>
      <c r="BQ396" s="53"/>
      <c r="BR396" s="53"/>
      <c r="BS396" s="53"/>
      <c r="BT396" s="58"/>
      <c r="BU396" s="58"/>
      <c r="BV396" s="58"/>
      <c r="BW396" s="58"/>
      <c r="BX396" s="58"/>
      <c r="BY396" s="58"/>
      <c r="BZ396" s="58"/>
      <c r="CA396" s="58"/>
    </row>
    <row r="397" spans="1:79" s="36" customFormat="1" ht="24.95" customHeight="1" x14ac:dyDescent="0.25">
      <c r="A397" s="14" t="s">
        <v>405</v>
      </c>
      <c r="B397" s="65"/>
      <c r="C397" s="64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53"/>
      <c r="BP397" s="53"/>
      <c r="BQ397" s="53"/>
      <c r="BR397" s="53"/>
      <c r="BS397" s="53"/>
      <c r="BT397" s="58"/>
      <c r="BU397" s="58"/>
      <c r="BV397" s="58"/>
      <c r="BW397" s="58"/>
      <c r="BX397" s="58"/>
      <c r="BY397" s="58"/>
      <c r="BZ397" s="58"/>
      <c r="CA397" s="58"/>
    </row>
    <row r="398" spans="1:79" s="36" customFormat="1" ht="24.95" customHeight="1" x14ac:dyDescent="0.25">
      <c r="A398" s="14" t="s">
        <v>406</v>
      </c>
      <c r="B398" s="65"/>
      <c r="C398" s="64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53"/>
      <c r="BP398" s="53"/>
      <c r="BQ398" s="53"/>
      <c r="BR398" s="53"/>
      <c r="BS398" s="53"/>
      <c r="BT398" s="58"/>
      <c r="BU398" s="58"/>
      <c r="BV398" s="58"/>
      <c r="BW398" s="58"/>
      <c r="BX398" s="58"/>
      <c r="BY398" s="58"/>
      <c r="BZ398" s="58"/>
      <c r="CA398" s="58"/>
    </row>
    <row r="399" spans="1:79" s="36" customFormat="1" ht="24.95" customHeight="1" x14ac:dyDescent="0.25">
      <c r="A399" s="14" t="s">
        <v>407</v>
      </c>
      <c r="B399" s="65"/>
      <c r="C399" s="64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53"/>
      <c r="BP399" s="53"/>
      <c r="BQ399" s="53"/>
      <c r="BR399" s="53"/>
      <c r="BS399" s="53"/>
      <c r="BT399" s="58"/>
      <c r="BU399" s="58"/>
      <c r="BV399" s="58"/>
      <c r="BW399" s="58"/>
      <c r="BX399" s="58"/>
      <c r="BY399" s="58"/>
      <c r="BZ399" s="58"/>
      <c r="CA399" s="58"/>
    </row>
    <row r="400" spans="1:79" s="36" customFormat="1" ht="24.95" customHeight="1" x14ac:dyDescent="0.25">
      <c r="A400" s="14" t="s">
        <v>408</v>
      </c>
      <c r="B400" s="65"/>
      <c r="C400" s="64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53"/>
      <c r="BP400" s="53"/>
      <c r="BQ400" s="53"/>
      <c r="BR400" s="53"/>
      <c r="BS400" s="53"/>
      <c r="BT400" s="58"/>
      <c r="BU400" s="58"/>
      <c r="BV400" s="58"/>
      <c r="BW400" s="58"/>
      <c r="BX400" s="58"/>
      <c r="BY400" s="58"/>
      <c r="BZ400" s="58"/>
      <c r="CA400" s="58"/>
    </row>
    <row r="401" spans="1:79" s="36" customFormat="1" ht="24.95" customHeight="1" x14ac:dyDescent="0.25">
      <c r="A401" s="14" t="s">
        <v>409</v>
      </c>
      <c r="B401" s="65"/>
      <c r="C401" s="64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53"/>
      <c r="BP401" s="53"/>
      <c r="BQ401" s="53"/>
      <c r="BR401" s="53"/>
      <c r="BS401" s="53"/>
      <c r="BT401" s="58"/>
      <c r="BU401" s="58"/>
      <c r="BV401" s="58"/>
      <c r="BW401" s="58"/>
      <c r="BX401" s="58"/>
      <c r="BY401" s="58"/>
      <c r="BZ401" s="58"/>
      <c r="CA401" s="58"/>
    </row>
    <row r="402" spans="1:79" s="36" customFormat="1" ht="24.95" customHeight="1" x14ac:dyDescent="0.25">
      <c r="A402" s="14" t="s">
        <v>410</v>
      </c>
      <c r="B402" s="65"/>
      <c r="C402" s="64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53"/>
      <c r="BP402" s="53"/>
      <c r="BQ402" s="53"/>
      <c r="BR402" s="53"/>
      <c r="BS402" s="53"/>
      <c r="BT402" s="58"/>
      <c r="BU402" s="58"/>
      <c r="BV402" s="58"/>
      <c r="BW402" s="58"/>
      <c r="BX402" s="58"/>
      <c r="BY402" s="58"/>
      <c r="BZ402" s="58"/>
      <c r="CA402" s="58"/>
    </row>
    <row r="403" spans="1:79" s="36" customFormat="1" ht="24.95" customHeight="1" x14ac:dyDescent="0.25">
      <c r="A403" s="14" t="s">
        <v>411</v>
      </c>
      <c r="B403" s="65"/>
      <c r="C403" s="64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53"/>
      <c r="BP403" s="53"/>
      <c r="BQ403" s="53"/>
      <c r="BR403" s="53"/>
      <c r="BS403" s="53"/>
      <c r="BT403" s="58"/>
      <c r="BU403" s="58"/>
      <c r="BV403" s="58"/>
      <c r="BW403" s="58"/>
      <c r="BX403" s="58"/>
      <c r="BY403" s="58"/>
      <c r="BZ403" s="58"/>
      <c r="CA403" s="58"/>
    </row>
    <row r="404" spans="1:79" s="36" customFormat="1" ht="24.95" customHeight="1" x14ac:dyDescent="0.25">
      <c r="A404" s="14" t="s">
        <v>412</v>
      </c>
      <c r="B404" s="65"/>
      <c r="C404" s="64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53"/>
      <c r="BP404" s="53"/>
      <c r="BQ404" s="53"/>
      <c r="BR404" s="53"/>
      <c r="BS404" s="53"/>
      <c r="BT404" s="58"/>
      <c r="BU404" s="58"/>
      <c r="BV404" s="58"/>
      <c r="BW404" s="58"/>
      <c r="BX404" s="58"/>
      <c r="BY404" s="58"/>
      <c r="BZ404" s="58"/>
      <c r="CA404" s="58"/>
    </row>
    <row r="405" spans="1:79" s="36" customFormat="1" ht="24.95" customHeight="1" x14ac:dyDescent="0.25">
      <c r="A405" s="14" t="s">
        <v>413</v>
      </c>
      <c r="B405" s="65"/>
      <c r="C405" s="64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53"/>
      <c r="BP405" s="53"/>
      <c r="BQ405" s="53"/>
      <c r="BR405" s="53"/>
      <c r="BS405" s="53"/>
      <c r="BT405" s="58"/>
      <c r="BU405" s="58"/>
      <c r="BV405" s="58"/>
      <c r="BW405" s="58"/>
      <c r="BX405" s="58"/>
      <c r="BY405" s="58"/>
      <c r="BZ405" s="58"/>
      <c r="CA405" s="58"/>
    </row>
    <row r="406" spans="1:79" s="36" customFormat="1" ht="24.95" customHeight="1" x14ac:dyDescent="0.25">
      <c r="A406" s="14" t="s">
        <v>414</v>
      </c>
      <c r="B406" s="65"/>
      <c r="C406" s="64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53"/>
      <c r="BP406" s="53"/>
      <c r="BQ406" s="53"/>
      <c r="BR406" s="53"/>
      <c r="BS406" s="53"/>
      <c r="BT406" s="58"/>
      <c r="BU406" s="58"/>
      <c r="BV406" s="58"/>
      <c r="BW406" s="58"/>
      <c r="BX406" s="58"/>
      <c r="BY406" s="58"/>
      <c r="BZ406" s="58"/>
      <c r="CA406" s="58"/>
    </row>
    <row r="407" spans="1:79" s="36" customFormat="1" ht="24.95" customHeight="1" x14ac:dyDescent="0.25">
      <c r="A407" s="14" t="s">
        <v>415</v>
      </c>
      <c r="B407" s="65"/>
      <c r="C407" s="64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53"/>
      <c r="BP407" s="53"/>
      <c r="BQ407" s="53"/>
      <c r="BR407" s="53"/>
      <c r="BS407" s="53"/>
      <c r="BT407" s="58"/>
      <c r="BU407" s="58"/>
      <c r="BV407" s="58"/>
      <c r="BW407" s="58"/>
      <c r="BX407" s="58"/>
      <c r="BY407" s="58"/>
      <c r="BZ407" s="58"/>
      <c r="CA407" s="58"/>
    </row>
    <row r="408" spans="1:79" s="36" customFormat="1" ht="24.95" customHeight="1" x14ac:dyDescent="0.25">
      <c r="A408" s="14" t="s">
        <v>416</v>
      </c>
      <c r="B408" s="65"/>
      <c r="C408" s="64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53"/>
      <c r="BP408" s="53"/>
      <c r="BQ408" s="53"/>
      <c r="BR408" s="53"/>
      <c r="BS408" s="53"/>
      <c r="BT408" s="58"/>
      <c r="BU408" s="58"/>
      <c r="BV408" s="58"/>
      <c r="BW408" s="58"/>
      <c r="BX408" s="58"/>
      <c r="BY408" s="58"/>
      <c r="BZ408" s="58"/>
      <c r="CA408" s="58"/>
    </row>
    <row r="409" spans="1:79" s="36" customFormat="1" ht="24.95" customHeight="1" x14ac:dyDescent="0.25">
      <c r="A409" s="14" t="s">
        <v>417</v>
      </c>
      <c r="B409" s="65"/>
      <c r="C409" s="64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53"/>
      <c r="BP409" s="53"/>
      <c r="BQ409" s="53"/>
      <c r="BR409" s="53"/>
      <c r="BS409" s="53"/>
      <c r="BT409" s="58"/>
      <c r="BU409" s="58"/>
      <c r="BV409" s="58"/>
      <c r="BW409" s="58"/>
      <c r="BX409" s="58"/>
      <c r="BY409" s="58"/>
      <c r="BZ409" s="58"/>
      <c r="CA409" s="58"/>
    </row>
    <row r="410" spans="1:79" s="36" customFormat="1" ht="24.95" customHeight="1" x14ac:dyDescent="0.25">
      <c r="A410" s="14" t="s">
        <v>418</v>
      </c>
      <c r="B410" s="65"/>
      <c r="C410" s="64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53"/>
      <c r="BP410" s="53"/>
      <c r="BQ410" s="53"/>
      <c r="BR410" s="53"/>
      <c r="BS410" s="53"/>
      <c r="BT410" s="58"/>
      <c r="BU410" s="58"/>
      <c r="BV410" s="58"/>
      <c r="BW410" s="58"/>
      <c r="BX410" s="58"/>
      <c r="BY410" s="58"/>
      <c r="BZ410" s="58"/>
      <c r="CA410" s="58"/>
    </row>
    <row r="411" spans="1:79" s="36" customFormat="1" ht="24.95" customHeight="1" x14ac:dyDescent="0.25">
      <c r="A411" s="14" t="s">
        <v>419</v>
      </c>
      <c r="B411" s="65"/>
      <c r="C411" s="64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53"/>
      <c r="BP411" s="53"/>
      <c r="BQ411" s="53"/>
      <c r="BR411" s="53"/>
      <c r="BS411" s="53"/>
      <c r="BT411" s="58"/>
      <c r="BU411" s="58"/>
      <c r="BV411" s="58"/>
      <c r="BW411" s="58"/>
      <c r="BX411" s="58"/>
      <c r="BY411" s="58"/>
      <c r="BZ411" s="58"/>
      <c r="CA411" s="58"/>
    </row>
    <row r="412" spans="1:79" s="36" customFormat="1" ht="24.95" customHeight="1" x14ac:dyDescent="0.25">
      <c r="A412" s="14" t="s">
        <v>420</v>
      </c>
      <c r="B412" s="65"/>
      <c r="C412" s="64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53"/>
      <c r="BP412" s="53"/>
      <c r="BQ412" s="53"/>
      <c r="BR412" s="53"/>
      <c r="BS412" s="53"/>
      <c r="BT412" s="58"/>
      <c r="BU412" s="58"/>
      <c r="BV412" s="58"/>
      <c r="BW412" s="58"/>
      <c r="BX412" s="58"/>
      <c r="BY412" s="58"/>
      <c r="BZ412" s="58"/>
      <c r="CA412" s="58"/>
    </row>
    <row r="413" spans="1:79" s="36" customFormat="1" ht="24.95" customHeight="1" x14ac:dyDescent="0.25">
      <c r="A413" s="14" t="s">
        <v>421</v>
      </c>
      <c r="B413" s="65"/>
      <c r="C413" s="64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53"/>
      <c r="BP413" s="53"/>
      <c r="BQ413" s="53"/>
      <c r="BR413" s="53"/>
      <c r="BS413" s="53"/>
      <c r="BT413" s="58"/>
      <c r="BU413" s="58"/>
      <c r="BV413" s="58"/>
      <c r="BW413" s="58"/>
      <c r="BX413" s="58"/>
      <c r="BY413" s="58"/>
      <c r="BZ413" s="58"/>
      <c r="CA413" s="58"/>
    </row>
    <row r="414" spans="1:79" s="36" customFormat="1" ht="24.95" customHeight="1" x14ac:dyDescent="0.25">
      <c r="A414" s="14" t="s">
        <v>422</v>
      </c>
      <c r="B414" s="65"/>
      <c r="C414" s="64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53"/>
      <c r="BP414" s="53"/>
      <c r="BQ414" s="53"/>
      <c r="BR414" s="53"/>
      <c r="BS414" s="53"/>
      <c r="BT414" s="58"/>
      <c r="BU414" s="58"/>
      <c r="BV414" s="58"/>
      <c r="BW414" s="58"/>
      <c r="BX414" s="58"/>
      <c r="BY414" s="58"/>
      <c r="BZ414" s="58"/>
      <c r="CA414" s="58"/>
    </row>
    <row r="415" spans="1:79" s="36" customFormat="1" ht="24.95" customHeight="1" x14ac:dyDescent="0.25">
      <c r="A415" s="14" t="s">
        <v>423</v>
      </c>
      <c r="B415" s="65"/>
      <c r="C415" s="64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53"/>
      <c r="BP415" s="53"/>
      <c r="BQ415" s="53"/>
      <c r="BR415" s="53"/>
      <c r="BS415" s="53"/>
      <c r="BT415" s="58"/>
      <c r="BU415" s="58"/>
      <c r="BV415" s="58"/>
      <c r="BW415" s="58"/>
      <c r="BX415" s="58"/>
      <c r="BY415" s="58"/>
      <c r="BZ415" s="58"/>
      <c r="CA415" s="58"/>
    </row>
    <row r="416" spans="1:79" s="36" customFormat="1" ht="24.95" customHeight="1" x14ac:dyDescent="0.25">
      <c r="A416" s="14" t="s">
        <v>424</v>
      </c>
      <c r="B416" s="65"/>
      <c r="C416" s="64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53"/>
      <c r="BP416" s="53"/>
      <c r="BQ416" s="53"/>
      <c r="BR416" s="53"/>
      <c r="BS416" s="53"/>
      <c r="BT416" s="58"/>
      <c r="BU416" s="58"/>
      <c r="BV416" s="58"/>
      <c r="BW416" s="58"/>
      <c r="BX416" s="58"/>
      <c r="BY416" s="58"/>
      <c r="BZ416" s="58"/>
      <c r="CA416" s="58"/>
    </row>
    <row r="417" spans="1:79" s="36" customFormat="1" ht="24.95" customHeight="1" x14ac:dyDescent="0.25">
      <c r="A417" s="14" t="s">
        <v>425</v>
      </c>
      <c r="B417" s="65"/>
      <c r="C417" s="64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53"/>
      <c r="BP417" s="53"/>
      <c r="BQ417" s="53"/>
      <c r="BR417" s="53"/>
      <c r="BS417" s="53"/>
      <c r="BT417" s="58"/>
      <c r="BU417" s="58"/>
      <c r="BV417" s="58"/>
      <c r="BW417" s="58"/>
      <c r="BX417" s="58"/>
      <c r="BY417" s="58"/>
      <c r="BZ417" s="58"/>
      <c r="CA417" s="58"/>
    </row>
    <row r="418" spans="1:79" s="36" customFormat="1" ht="24.95" customHeight="1" x14ac:dyDescent="0.25">
      <c r="A418" s="14" t="s">
        <v>426</v>
      </c>
      <c r="B418" s="65"/>
      <c r="C418" s="64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53"/>
      <c r="BP418" s="53"/>
      <c r="BQ418" s="53"/>
      <c r="BR418" s="53"/>
      <c r="BS418" s="53"/>
      <c r="BT418" s="58"/>
      <c r="BU418" s="58"/>
      <c r="BV418" s="58"/>
      <c r="BW418" s="58"/>
      <c r="BX418" s="58"/>
      <c r="BY418" s="58"/>
      <c r="BZ418" s="58"/>
      <c r="CA418" s="58"/>
    </row>
    <row r="419" spans="1:79" s="36" customFormat="1" ht="24.95" customHeight="1" x14ac:dyDescent="0.25">
      <c r="A419" s="14" t="s">
        <v>427</v>
      </c>
      <c r="B419" s="65"/>
      <c r="C419" s="64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53"/>
      <c r="BP419" s="53"/>
      <c r="BQ419" s="53"/>
      <c r="BR419" s="53"/>
      <c r="BS419" s="53"/>
      <c r="BT419" s="58"/>
      <c r="BU419" s="58"/>
      <c r="BV419" s="58"/>
      <c r="BW419" s="58"/>
      <c r="BX419" s="58"/>
      <c r="BY419" s="58"/>
      <c r="BZ419" s="58"/>
      <c r="CA419" s="58"/>
    </row>
    <row r="420" spans="1:79" s="36" customFormat="1" ht="24.95" customHeight="1" x14ac:dyDescent="0.25">
      <c r="A420" s="14" t="s">
        <v>428</v>
      </c>
      <c r="B420" s="65"/>
      <c r="C420" s="64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53"/>
      <c r="BP420" s="53"/>
      <c r="BQ420" s="53"/>
      <c r="BR420" s="53"/>
      <c r="BS420" s="53"/>
      <c r="BT420" s="58"/>
      <c r="BU420" s="58"/>
      <c r="BV420" s="58"/>
      <c r="BW420" s="58"/>
      <c r="BX420" s="58"/>
      <c r="BY420" s="58"/>
      <c r="BZ420" s="58"/>
      <c r="CA420" s="58"/>
    </row>
    <row r="421" spans="1:79" s="36" customFormat="1" ht="24.95" customHeight="1" x14ac:dyDescent="0.25">
      <c r="A421" s="14" t="s">
        <v>429</v>
      </c>
      <c r="B421" s="65"/>
      <c r="C421" s="64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53"/>
      <c r="BP421" s="53"/>
      <c r="BQ421" s="53"/>
      <c r="BR421" s="53"/>
      <c r="BS421" s="53"/>
      <c r="BT421" s="58"/>
      <c r="BU421" s="58"/>
      <c r="BV421" s="58"/>
      <c r="BW421" s="58"/>
      <c r="BX421" s="58"/>
      <c r="BY421" s="58"/>
      <c r="BZ421" s="58"/>
      <c r="CA421" s="58"/>
    </row>
    <row r="422" spans="1:79" s="36" customFormat="1" ht="24.95" customHeight="1" x14ac:dyDescent="0.25">
      <c r="A422" s="14" t="s">
        <v>430</v>
      </c>
      <c r="B422" s="65"/>
      <c r="C422" s="64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53"/>
      <c r="BP422" s="53"/>
      <c r="BQ422" s="53"/>
      <c r="BR422" s="53"/>
      <c r="BS422" s="53"/>
      <c r="BT422" s="58"/>
      <c r="BU422" s="58"/>
      <c r="BV422" s="58"/>
      <c r="BW422" s="58"/>
      <c r="BX422" s="58"/>
      <c r="BY422" s="58"/>
      <c r="BZ422" s="58"/>
      <c r="CA422" s="58"/>
    </row>
    <row r="423" spans="1:79" s="36" customFormat="1" ht="24.95" customHeight="1" x14ac:dyDescent="0.25">
      <c r="A423" s="14" t="s">
        <v>431</v>
      </c>
      <c r="B423" s="65"/>
      <c r="C423" s="64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53"/>
      <c r="BP423" s="53"/>
      <c r="BQ423" s="53"/>
      <c r="BR423" s="53"/>
      <c r="BS423" s="53"/>
      <c r="BT423" s="58"/>
      <c r="BU423" s="58"/>
      <c r="BV423" s="58"/>
      <c r="BW423" s="58"/>
      <c r="BX423" s="58"/>
      <c r="BY423" s="58"/>
      <c r="BZ423" s="58"/>
      <c r="CA423" s="58"/>
    </row>
    <row r="424" spans="1:79" s="36" customFormat="1" ht="24.95" customHeight="1" x14ac:dyDescent="0.25">
      <c r="A424" s="14" t="s">
        <v>432</v>
      </c>
      <c r="B424" s="65"/>
      <c r="C424" s="64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53"/>
      <c r="BP424" s="53"/>
      <c r="BQ424" s="53"/>
      <c r="BR424" s="53"/>
      <c r="BS424" s="53"/>
      <c r="BT424" s="58"/>
      <c r="BU424" s="58"/>
      <c r="BV424" s="58"/>
      <c r="BW424" s="58"/>
      <c r="BX424" s="58"/>
      <c r="BY424" s="58"/>
      <c r="BZ424" s="58"/>
      <c r="CA424" s="58"/>
    </row>
    <row r="425" spans="1:79" s="36" customFormat="1" ht="24.95" customHeight="1" x14ac:dyDescent="0.25">
      <c r="A425" s="14" t="s">
        <v>433</v>
      </c>
      <c r="B425" s="65"/>
      <c r="C425" s="64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53"/>
      <c r="BP425" s="53"/>
      <c r="BQ425" s="53"/>
      <c r="BR425" s="53"/>
      <c r="BS425" s="53"/>
      <c r="BT425" s="58"/>
      <c r="BU425" s="58"/>
      <c r="BV425" s="58"/>
      <c r="BW425" s="58"/>
      <c r="BX425" s="58"/>
      <c r="BY425" s="58"/>
      <c r="BZ425" s="58"/>
      <c r="CA425" s="58"/>
    </row>
    <row r="426" spans="1:79" s="36" customFormat="1" ht="24.95" customHeight="1" x14ac:dyDescent="0.25">
      <c r="A426" s="14" t="s">
        <v>434</v>
      </c>
      <c r="B426" s="65"/>
      <c r="C426" s="64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53"/>
      <c r="BP426" s="53"/>
      <c r="BQ426" s="53"/>
      <c r="BR426" s="53"/>
      <c r="BS426" s="53"/>
      <c r="BT426" s="58"/>
      <c r="BU426" s="58"/>
      <c r="BV426" s="58"/>
      <c r="BW426" s="58"/>
      <c r="BX426" s="58"/>
      <c r="BY426" s="58"/>
      <c r="BZ426" s="58"/>
      <c r="CA426" s="58"/>
    </row>
    <row r="427" spans="1:79" s="36" customFormat="1" ht="24.95" customHeight="1" x14ac:dyDescent="0.25">
      <c r="A427" s="14" t="s">
        <v>435</v>
      </c>
      <c r="B427" s="65"/>
      <c r="C427" s="64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53"/>
      <c r="BP427" s="53"/>
      <c r="BQ427" s="53"/>
      <c r="BR427" s="53"/>
      <c r="BS427" s="53"/>
      <c r="BT427" s="58"/>
      <c r="BU427" s="58"/>
      <c r="BV427" s="58"/>
      <c r="BW427" s="58"/>
      <c r="BX427" s="58"/>
      <c r="BY427" s="58"/>
      <c r="BZ427" s="58"/>
      <c r="CA427" s="58"/>
    </row>
    <row r="428" spans="1:79" s="36" customFormat="1" ht="24.95" customHeight="1" x14ac:dyDescent="0.25">
      <c r="A428" s="14" t="s">
        <v>436</v>
      </c>
      <c r="B428" s="65"/>
      <c r="C428" s="64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53"/>
      <c r="BP428" s="53"/>
      <c r="BQ428" s="53"/>
      <c r="BR428" s="53"/>
      <c r="BS428" s="53"/>
      <c r="BT428" s="58"/>
      <c r="BU428" s="58"/>
      <c r="BV428" s="58"/>
      <c r="BW428" s="58"/>
      <c r="BX428" s="58"/>
      <c r="BY428" s="58"/>
      <c r="BZ428" s="58"/>
      <c r="CA428" s="58"/>
    </row>
    <row r="429" spans="1:79" s="36" customFormat="1" ht="24.95" customHeight="1" x14ac:dyDescent="0.25">
      <c r="A429" s="14" t="s">
        <v>437</v>
      </c>
      <c r="B429" s="65"/>
      <c r="C429" s="64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53"/>
      <c r="BP429" s="53"/>
      <c r="BQ429" s="53"/>
      <c r="BR429" s="53"/>
      <c r="BS429" s="53"/>
      <c r="BT429" s="58"/>
      <c r="BU429" s="58"/>
      <c r="BV429" s="58"/>
      <c r="BW429" s="58"/>
      <c r="BX429" s="58"/>
      <c r="BY429" s="58"/>
      <c r="BZ429" s="58"/>
      <c r="CA429" s="58"/>
    </row>
    <row r="430" spans="1:79" s="36" customFormat="1" ht="24.95" customHeight="1" x14ac:dyDescent="0.25">
      <c r="A430" s="14" t="s">
        <v>438</v>
      </c>
      <c r="B430" s="65"/>
      <c r="C430" s="64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53"/>
      <c r="BP430" s="53"/>
      <c r="BQ430" s="53"/>
      <c r="BR430" s="53"/>
      <c r="BS430" s="53"/>
      <c r="BT430" s="58"/>
      <c r="BU430" s="58"/>
      <c r="BV430" s="58"/>
      <c r="BW430" s="58"/>
      <c r="BX430" s="58"/>
      <c r="BY430" s="58"/>
      <c r="BZ430" s="58"/>
      <c r="CA430" s="58"/>
    </row>
    <row r="431" spans="1:79" s="36" customFormat="1" ht="24.95" customHeight="1" x14ac:dyDescent="0.25">
      <c r="A431" s="14" t="s">
        <v>439</v>
      </c>
      <c r="B431" s="65"/>
      <c r="C431" s="64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53"/>
      <c r="BP431" s="53"/>
      <c r="BQ431" s="53"/>
      <c r="BR431" s="53"/>
      <c r="BS431" s="53"/>
      <c r="BT431" s="58"/>
      <c r="BU431" s="58"/>
      <c r="BV431" s="58"/>
      <c r="BW431" s="58"/>
      <c r="BX431" s="58"/>
      <c r="BY431" s="58"/>
      <c r="BZ431" s="58"/>
      <c r="CA431" s="58"/>
    </row>
    <row r="432" spans="1:79" s="36" customFormat="1" ht="24.95" customHeight="1" x14ac:dyDescent="0.25">
      <c r="A432" s="14" t="s">
        <v>440</v>
      </c>
      <c r="B432" s="65"/>
      <c r="C432" s="64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53"/>
      <c r="BP432" s="53"/>
      <c r="BQ432" s="53"/>
      <c r="BR432" s="53"/>
      <c r="BS432" s="53"/>
      <c r="BT432" s="58"/>
      <c r="BU432" s="58"/>
      <c r="BV432" s="58"/>
      <c r="BW432" s="58"/>
      <c r="BX432" s="58"/>
      <c r="BY432" s="58"/>
      <c r="BZ432" s="58"/>
      <c r="CA432" s="58"/>
    </row>
    <row r="433" spans="1:79" s="36" customFormat="1" ht="24.95" customHeight="1" x14ac:dyDescent="0.25">
      <c r="A433" s="14" t="s">
        <v>441</v>
      </c>
      <c r="B433" s="65"/>
      <c r="C433" s="64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53"/>
      <c r="BP433" s="53"/>
      <c r="BQ433" s="53"/>
      <c r="BR433" s="53"/>
      <c r="BS433" s="53"/>
      <c r="BT433" s="58"/>
      <c r="BU433" s="58"/>
      <c r="BV433" s="58"/>
      <c r="BW433" s="58"/>
      <c r="BX433" s="58"/>
      <c r="BY433" s="58"/>
      <c r="BZ433" s="58"/>
      <c r="CA433" s="58"/>
    </row>
    <row r="434" spans="1:79" s="36" customFormat="1" ht="24.95" customHeight="1" x14ac:dyDescent="0.25">
      <c r="A434" s="14" t="s">
        <v>442</v>
      </c>
      <c r="B434" s="65"/>
      <c r="C434" s="64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53"/>
      <c r="BP434" s="53"/>
      <c r="BQ434" s="53"/>
      <c r="BR434" s="53"/>
      <c r="BS434" s="53"/>
      <c r="BT434" s="58"/>
      <c r="BU434" s="58"/>
      <c r="BV434" s="58"/>
      <c r="BW434" s="58"/>
      <c r="BX434" s="58"/>
      <c r="BY434" s="58"/>
      <c r="BZ434" s="58"/>
      <c r="CA434" s="58"/>
    </row>
    <row r="435" spans="1:79" s="36" customFormat="1" ht="24.95" customHeight="1" x14ac:dyDescent="0.25">
      <c r="A435" s="14" t="s">
        <v>443</v>
      </c>
      <c r="B435" s="65"/>
      <c r="C435" s="64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53"/>
      <c r="BP435" s="53"/>
      <c r="BQ435" s="53"/>
      <c r="BR435" s="53"/>
      <c r="BS435" s="53"/>
      <c r="BT435" s="58"/>
      <c r="BU435" s="58"/>
      <c r="BV435" s="58"/>
      <c r="BW435" s="58"/>
      <c r="BX435" s="58"/>
      <c r="BY435" s="58"/>
      <c r="BZ435" s="58"/>
      <c r="CA435" s="58"/>
    </row>
    <row r="436" spans="1:79" s="36" customFormat="1" ht="24.95" customHeight="1" x14ac:dyDescent="0.25">
      <c r="A436" s="14" t="s">
        <v>444</v>
      </c>
      <c r="B436" s="65"/>
      <c r="C436" s="64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53"/>
      <c r="BP436" s="53"/>
      <c r="BQ436" s="53"/>
      <c r="BR436" s="53"/>
      <c r="BS436" s="53"/>
      <c r="BT436" s="58"/>
      <c r="BU436" s="58"/>
      <c r="BV436" s="58"/>
      <c r="BW436" s="58"/>
      <c r="BX436" s="58"/>
      <c r="BY436" s="58"/>
      <c r="BZ436" s="58"/>
      <c r="CA436" s="58"/>
    </row>
    <row r="437" spans="1:79" s="36" customFormat="1" ht="24.95" customHeight="1" x14ac:dyDescent="0.25">
      <c r="A437" s="14" t="s">
        <v>445</v>
      </c>
      <c r="B437" s="65"/>
      <c r="C437" s="64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53"/>
      <c r="BP437" s="53"/>
      <c r="BQ437" s="53"/>
      <c r="BR437" s="53"/>
      <c r="BS437" s="53"/>
      <c r="BT437" s="58"/>
      <c r="BU437" s="58"/>
      <c r="BV437" s="58"/>
      <c r="BW437" s="58"/>
      <c r="BX437" s="58"/>
      <c r="BY437" s="58"/>
      <c r="BZ437" s="58"/>
      <c r="CA437" s="58"/>
    </row>
    <row r="438" spans="1:79" s="36" customFormat="1" ht="24.95" customHeight="1" x14ac:dyDescent="0.25">
      <c r="A438" s="14" t="s">
        <v>446</v>
      </c>
      <c r="B438" s="65"/>
      <c r="C438" s="64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53"/>
      <c r="BP438" s="53"/>
      <c r="BQ438" s="53"/>
      <c r="BR438" s="53"/>
      <c r="BS438" s="53"/>
      <c r="BT438" s="58"/>
      <c r="BU438" s="58"/>
      <c r="BV438" s="58"/>
      <c r="BW438" s="58"/>
      <c r="BX438" s="58"/>
      <c r="BY438" s="58"/>
      <c r="BZ438" s="58"/>
      <c r="CA438" s="58"/>
    </row>
    <row r="439" spans="1:79" s="36" customFormat="1" ht="24.95" customHeight="1" x14ac:dyDescent="0.25">
      <c r="A439" s="14" t="s">
        <v>447</v>
      </c>
      <c r="B439" s="65"/>
      <c r="C439" s="64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53"/>
      <c r="BP439" s="53"/>
      <c r="BQ439" s="53"/>
      <c r="BR439" s="53"/>
      <c r="BS439" s="53"/>
      <c r="BT439" s="58"/>
      <c r="BU439" s="58"/>
      <c r="BV439" s="58"/>
      <c r="BW439" s="58"/>
      <c r="BX439" s="58"/>
      <c r="BY439" s="58"/>
      <c r="BZ439" s="58"/>
      <c r="CA439" s="58"/>
    </row>
    <row r="440" spans="1:79" s="36" customFormat="1" ht="24.95" customHeight="1" x14ac:dyDescent="0.25">
      <c r="A440" s="14" t="s">
        <v>448</v>
      </c>
      <c r="B440" s="65"/>
      <c r="C440" s="64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53"/>
      <c r="BP440" s="53"/>
      <c r="BQ440" s="53"/>
      <c r="BR440" s="53"/>
      <c r="BS440" s="53"/>
      <c r="BT440" s="58"/>
      <c r="BU440" s="58"/>
      <c r="BV440" s="58"/>
      <c r="BW440" s="58"/>
      <c r="BX440" s="58"/>
      <c r="BY440" s="58"/>
      <c r="BZ440" s="58"/>
      <c r="CA440" s="58"/>
    </row>
    <row r="441" spans="1:79" s="36" customFormat="1" ht="24.95" customHeight="1" x14ac:dyDescent="0.25">
      <c r="A441" s="14" t="s">
        <v>449</v>
      </c>
      <c r="B441" s="65"/>
      <c r="C441" s="64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53"/>
      <c r="BP441" s="53"/>
      <c r="BQ441" s="53"/>
      <c r="BR441" s="53"/>
      <c r="BS441" s="53"/>
      <c r="BT441" s="58"/>
      <c r="BU441" s="58"/>
      <c r="BV441" s="58"/>
      <c r="BW441" s="58"/>
      <c r="BX441" s="58"/>
      <c r="BY441" s="58"/>
      <c r="BZ441" s="58"/>
      <c r="CA441" s="58"/>
    </row>
    <row r="442" spans="1:79" s="36" customFormat="1" ht="24.95" customHeight="1" x14ac:dyDescent="0.25">
      <c r="A442" s="14" t="s">
        <v>450</v>
      </c>
      <c r="B442" s="65"/>
      <c r="C442" s="64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53"/>
      <c r="BP442" s="53"/>
      <c r="BQ442" s="53"/>
      <c r="BR442" s="53"/>
      <c r="BS442" s="53"/>
      <c r="BT442" s="58"/>
      <c r="BU442" s="58"/>
      <c r="BV442" s="58"/>
      <c r="BW442" s="58"/>
      <c r="BX442" s="58"/>
      <c r="BY442" s="58"/>
      <c r="BZ442" s="58"/>
      <c r="CA442" s="58"/>
    </row>
    <row r="443" spans="1:79" s="36" customFormat="1" ht="24.95" customHeight="1" x14ac:dyDescent="0.25">
      <c r="A443" s="14" t="s">
        <v>451</v>
      </c>
      <c r="B443" s="65"/>
      <c r="C443" s="64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53"/>
      <c r="BP443" s="53"/>
      <c r="BQ443" s="53"/>
      <c r="BR443" s="53"/>
      <c r="BS443" s="53"/>
      <c r="BT443" s="58"/>
      <c r="BU443" s="58"/>
      <c r="BV443" s="58"/>
      <c r="BW443" s="58"/>
      <c r="BX443" s="58"/>
      <c r="BY443" s="58"/>
      <c r="BZ443" s="58"/>
      <c r="CA443" s="58"/>
    </row>
    <row r="444" spans="1:79" s="36" customFormat="1" ht="24.95" customHeight="1" x14ac:dyDescent="0.25">
      <c r="A444" s="14" t="s">
        <v>452</v>
      </c>
      <c r="B444" s="65"/>
      <c r="C444" s="64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53"/>
      <c r="BP444" s="53"/>
      <c r="BQ444" s="53"/>
      <c r="BR444" s="53"/>
      <c r="BS444" s="53"/>
      <c r="BT444" s="58"/>
      <c r="BU444" s="58"/>
      <c r="BV444" s="58"/>
      <c r="BW444" s="58"/>
      <c r="BX444" s="58"/>
      <c r="BY444" s="58"/>
      <c r="BZ444" s="58"/>
      <c r="CA444" s="58"/>
    </row>
    <row r="445" spans="1:79" s="36" customFormat="1" ht="24.95" customHeight="1" x14ac:dyDescent="0.25">
      <c r="A445" s="14" t="s">
        <v>453</v>
      </c>
      <c r="B445" s="65"/>
      <c r="C445" s="64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53"/>
      <c r="BP445" s="53"/>
      <c r="BQ445" s="53"/>
      <c r="BR445" s="53"/>
      <c r="BS445" s="53"/>
      <c r="BT445" s="58"/>
      <c r="BU445" s="58"/>
      <c r="BV445" s="58"/>
      <c r="BW445" s="58"/>
      <c r="BX445" s="58"/>
      <c r="BY445" s="58"/>
      <c r="BZ445" s="58"/>
      <c r="CA445" s="58"/>
    </row>
    <row r="446" spans="1:79" s="36" customFormat="1" ht="24.95" customHeight="1" x14ac:dyDescent="0.25">
      <c r="A446" s="14" t="s">
        <v>454</v>
      </c>
      <c r="B446" s="65"/>
      <c r="C446" s="64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53"/>
      <c r="BP446" s="53"/>
      <c r="BQ446" s="53"/>
      <c r="BR446" s="53"/>
      <c r="BS446" s="53"/>
      <c r="BT446" s="58"/>
      <c r="BU446" s="58"/>
      <c r="BV446" s="58"/>
      <c r="BW446" s="58"/>
      <c r="BX446" s="58"/>
      <c r="BY446" s="58"/>
      <c r="BZ446" s="58"/>
      <c r="CA446" s="58"/>
    </row>
    <row r="447" spans="1:79" s="36" customFormat="1" ht="24.95" customHeight="1" x14ac:dyDescent="0.25">
      <c r="A447" s="14" t="s">
        <v>455</v>
      </c>
      <c r="B447" s="65"/>
      <c r="C447" s="64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53"/>
      <c r="BP447" s="53"/>
      <c r="BQ447" s="53"/>
      <c r="BR447" s="53"/>
      <c r="BS447" s="53"/>
      <c r="BT447" s="58"/>
      <c r="BU447" s="58"/>
      <c r="BV447" s="58"/>
      <c r="BW447" s="58"/>
      <c r="BX447" s="58"/>
      <c r="BY447" s="58"/>
      <c r="BZ447" s="58"/>
      <c r="CA447" s="58"/>
    </row>
    <row r="448" spans="1:79" s="36" customFormat="1" ht="24.95" customHeight="1" x14ac:dyDescent="0.25">
      <c r="A448" s="14" t="s">
        <v>456</v>
      </c>
      <c r="B448" s="65"/>
      <c r="C448" s="64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53"/>
      <c r="BP448" s="53"/>
      <c r="BQ448" s="53"/>
      <c r="BR448" s="53"/>
      <c r="BS448" s="53"/>
      <c r="BT448" s="58"/>
      <c r="BU448" s="58"/>
      <c r="BV448" s="58"/>
      <c r="BW448" s="58"/>
      <c r="BX448" s="58"/>
      <c r="BY448" s="58"/>
      <c r="BZ448" s="58"/>
      <c r="CA448" s="58"/>
    </row>
    <row r="449" spans="1:79" s="36" customFormat="1" ht="24.95" customHeight="1" x14ac:dyDescent="0.25">
      <c r="A449" s="14" t="s">
        <v>457</v>
      </c>
      <c r="B449" s="65"/>
      <c r="C449" s="64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53"/>
      <c r="BP449" s="53"/>
      <c r="BQ449" s="53"/>
      <c r="BR449" s="53"/>
      <c r="BS449" s="53"/>
      <c r="BT449" s="58"/>
      <c r="BU449" s="58"/>
      <c r="BV449" s="58"/>
      <c r="BW449" s="58"/>
      <c r="BX449" s="58"/>
      <c r="BY449" s="58"/>
      <c r="BZ449" s="58"/>
      <c r="CA449" s="58"/>
    </row>
    <row r="450" spans="1:79" s="36" customFormat="1" ht="24.95" customHeight="1" x14ac:dyDescent="0.25">
      <c r="A450" s="14" t="s">
        <v>458</v>
      </c>
      <c r="B450" s="65"/>
      <c r="C450" s="64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53"/>
      <c r="BP450" s="53"/>
      <c r="BQ450" s="53"/>
      <c r="BR450" s="53"/>
      <c r="BS450" s="53"/>
      <c r="BT450" s="58"/>
      <c r="BU450" s="58"/>
      <c r="BV450" s="58"/>
      <c r="BW450" s="58"/>
      <c r="BX450" s="58"/>
      <c r="BY450" s="58"/>
      <c r="BZ450" s="58"/>
      <c r="CA450" s="58"/>
    </row>
    <row r="451" spans="1:79" s="36" customFormat="1" ht="24.95" customHeight="1" x14ac:dyDescent="0.25">
      <c r="A451" s="14" t="s">
        <v>459</v>
      </c>
      <c r="B451" s="65"/>
      <c r="C451" s="64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53"/>
      <c r="BP451" s="53"/>
      <c r="BQ451" s="53"/>
      <c r="BR451" s="53"/>
      <c r="BS451" s="53"/>
      <c r="BT451" s="58"/>
      <c r="BU451" s="58"/>
      <c r="BV451" s="58"/>
      <c r="BW451" s="58"/>
      <c r="BX451" s="58"/>
      <c r="BY451" s="58"/>
      <c r="BZ451" s="58"/>
      <c r="CA451" s="58"/>
    </row>
    <row r="452" spans="1:79" s="36" customFormat="1" ht="24.95" customHeight="1" x14ac:dyDescent="0.25">
      <c r="A452" s="14" t="s">
        <v>460</v>
      </c>
      <c r="B452" s="65"/>
      <c r="C452" s="64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53"/>
      <c r="BP452" s="53"/>
      <c r="BQ452" s="53"/>
      <c r="BR452" s="53"/>
      <c r="BS452" s="53"/>
      <c r="BT452" s="58"/>
      <c r="BU452" s="58"/>
      <c r="BV452" s="58"/>
      <c r="BW452" s="58"/>
      <c r="BX452" s="58"/>
      <c r="BY452" s="58"/>
      <c r="BZ452" s="58"/>
      <c r="CA452" s="58"/>
    </row>
    <row r="453" spans="1:79" s="36" customFormat="1" ht="24.95" customHeight="1" x14ac:dyDescent="0.25">
      <c r="A453" s="14" t="s">
        <v>461</v>
      </c>
      <c r="B453" s="65"/>
      <c r="C453" s="64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53"/>
      <c r="BP453" s="53"/>
      <c r="BQ453" s="53"/>
      <c r="BR453" s="53"/>
      <c r="BS453" s="53"/>
      <c r="BT453" s="58"/>
      <c r="BU453" s="58"/>
      <c r="BV453" s="58"/>
      <c r="BW453" s="58"/>
      <c r="BX453" s="58"/>
      <c r="BY453" s="58"/>
      <c r="BZ453" s="58"/>
      <c r="CA453" s="58"/>
    </row>
    <row r="454" spans="1:79" s="36" customFormat="1" ht="24.95" customHeight="1" x14ac:dyDescent="0.25">
      <c r="A454" s="14" t="s">
        <v>462</v>
      </c>
      <c r="B454" s="65"/>
      <c r="C454" s="64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53"/>
      <c r="BP454" s="53"/>
      <c r="BQ454" s="53"/>
      <c r="BR454" s="53"/>
      <c r="BS454" s="53"/>
      <c r="BT454" s="58"/>
      <c r="BU454" s="58"/>
      <c r="BV454" s="58"/>
      <c r="BW454" s="58"/>
      <c r="BX454" s="58"/>
      <c r="BY454" s="58"/>
      <c r="BZ454" s="58"/>
      <c r="CA454" s="58"/>
    </row>
    <row r="455" spans="1:79" s="36" customFormat="1" ht="24.95" customHeight="1" x14ac:dyDescent="0.25">
      <c r="A455" s="14" t="s">
        <v>463</v>
      </c>
      <c r="B455" s="65"/>
      <c r="C455" s="64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53"/>
      <c r="BP455" s="53"/>
      <c r="BQ455" s="53"/>
      <c r="BR455" s="53"/>
      <c r="BS455" s="53"/>
      <c r="BT455" s="58"/>
      <c r="BU455" s="58"/>
      <c r="BV455" s="58"/>
      <c r="BW455" s="58"/>
      <c r="BX455" s="58"/>
      <c r="BY455" s="58"/>
      <c r="BZ455" s="58"/>
      <c r="CA455" s="58"/>
    </row>
    <row r="456" spans="1:79" s="36" customFormat="1" ht="24.95" customHeight="1" x14ac:dyDescent="0.25">
      <c r="A456" s="14" t="s">
        <v>464</v>
      </c>
      <c r="B456" s="65"/>
      <c r="C456" s="64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53"/>
      <c r="BP456" s="53"/>
      <c r="BQ456" s="53"/>
      <c r="BR456" s="53"/>
      <c r="BS456" s="53"/>
      <c r="BT456" s="58"/>
      <c r="BU456" s="58"/>
      <c r="BV456" s="58"/>
      <c r="BW456" s="58"/>
      <c r="BX456" s="58"/>
      <c r="BY456" s="58"/>
      <c r="BZ456" s="58"/>
      <c r="CA456" s="58"/>
    </row>
    <row r="457" spans="1:79" s="36" customFormat="1" ht="24.95" customHeight="1" x14ac:dyDescent="0.25">
      <c r="A457" s="14" t="s">
        <v>465</v>
      </c>
      <c r="B457" s="65"/>
      <c r="C457" s="64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53"/>
      <c r="BP457" s="53"/>
      <c r="BQ457" s="53"/>
      <c r="BR457" s="53"/>
      <c r="BS457" s="53"/>
      <c r="BT457" s="58"/>
      <c r="BU457" s="58"/>
      <c r="BV457" s="58"/>
      <c r="BW457" s="58"/>
      <c r="BX457" s="58"/>
      <c r="BY457" s="58"/>
      <c r="BZ457" s="58"/>
      <c r="CA457" s="58"/>
    </row>
    <row r="458" spans="1:79" s="36" customFormat="1" ht="24.95" customHeight="1" x14ac:dyDescent="0.25">
      <c r="A458" s="14" t="s">
        <v>466</v>
      </c>
      <c r="B458" s="65"/>
      <c r="C458" s="64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53"/>
      <c r="BP458" s="53"/>
      <c r="BQ458" s="53"/>
      <c r="BR458" s="53"/>
      <c r="BS458" s="53"/>
      <c r="BT458" s="58"/>
      <c r="BU458" s="58"/>
      <c r="BV458" s="58"/>
      <c r="BW458" s="58"/>
      <c r="BX458" s="58"/>
      <c r="BY458" s="58"/>
      <c r="BZ458" s="58"/>
      <c r="CA458" s="58"/>
    </row>
    <row r="459" spans="1:79" s="36" customFormat="1" ht="24.95" customHeight="1" x14ac:dyDescent="0.25">
      <c r="A459" s="14" t="s">
        <v>467</v>
      </c>
      <c r="B459" s="65"/>
      <c r="C459" s="64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53"/>
      <c r="BP459" s="53"/>
      <c r="BQ459" s="53"/>
      <c r="BR459" s="53"/>
      <c r="BS459" s="53"/>
      <c r="BT459" s="58"/>
      <c r="BU459" s="58"/>
      <c r="BV459" s="58"/>
      <c r="BW459" s="58"/>
      <c r="BX459" s="58"/>
      <c r="BY459" s="58"/>
      <c r="BZ459" s="58"/>
      <c r="CA459" s="58"/>
    </row>
    <row r="460" spans="1:79" s="36" customFormat="1" ht="24.95" customHeight="1" x14ac:dyDescent="0.25">
      <c r="A460" s="14" t="s">
        <v>468</v>
      </c>
      <c r="B460" s="65"/>
      <c r="C460" s="64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53"/>
      <c r="BP460" s="53"/>
      <c r="BQ460" s="53"/>
      <c r="BR460" s="53"/>
      <c r="BS460" s="53"/>
      <c r="BT460" s="58"/>
      <c r="BU460" s="58"/>
      <c r="BV460" s="58"/>
      <c r="BW460" s="58"/>
      <c r="BX460" s="58"/>
      <c r="BY460" s="58"/>
      <c r="BZ460" s="58"/>
      <c r="CA460" s="58"/>
    </row>
    <row r="461" spans="1:79" s="36" customFormat="1" ht="24.95" customHeight="1" x14ac:dyDescent="0.25">
      <c r="A461" s="14" t="s">
        <v>469</v>
      </c>
      <c r="B461" s="65"/>
      <c r="C461" s="64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53"/>
      <c r="BP461" s="53"/>
      <c r="BQ461" s="53"/>
      <c r="BR461" s="53"/>
      <c r="BS461" s="53"/>
      <c r="BT461" s="58"/>
      <c r="BU461" s="58"/>
      <c r="BV461" s="58"/>
      <c r="BW461" s="58"/>
      <c r="BX461" s="58"/>
      <c r="BY461" s="58"/>
      <c r="BZ461" s="58"/>
      <c r="CA461" s="58"/>
    </row>
    <row r="462" spans="1:79" s="36" customFormat="1" ht="24.95" customHeight="1" x14ac:dyDescent="0.25">
      <c r="A462" s="14" t="s">
        <v>470</v>
      </c>
      <c r="B462" s="65"/>
      <c r="C462" s="64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53"/>
      <c r="BP462" s="53"/>
      <c r="BQ462" s="53"/>
      <c r="BR462" s="53"/>
      <c r="BS462" s="53"/>
      <c r="BT462" s="58"/>
      <c r="BU462" s="58"/>
      <c r="BV462" s="58"/>
      <c r="BW462" s="58"/>
      <c r="BX462" s="58"/>
      <c r="BY462" s="58"/>
      <c r="BZ462" s="58"/>
      <c r="CA462" s="58"/>
    </row>
    <row r="463" spans="1:79" s="36" customFormat="1" ht="24.95" customHeight="1" x14ac:dyDescent="0.25">
      <c r="A463" s="14" t="s">
        <v>471</v>
      </c>
      <c r="B463" s="65"/>
      <c r="C463" s="64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53"/>
      <c r="BP463" s="53"/>
      <c r="BQ463" s="53"/>
      <c r="BR463" s="53"/>
      <c r="BS463" s="53"/>
      <c r="BT463" s="58"/>
      <c r="BU463" s="58"/>
      <c r="BV463" s="58"/>
      <c r="BW463" s="58"/>
      <c r="BX463" s="58"/>
      <c r="BY463" s="58"/>
      <c r="BZ463" s="58"/>
      <c r="CA463" s="58"/>
    </row>
    <row r="464" spans="1:79" s="36" customFormat="1" ht="24.95" customHeight="1" x14ac:dyDescent="0.25">
      <c r="A464" s="14" t="s">
        <v>472</v>
      </c>
      <c r="B464" s="65"/>
      <c r="C464" s="64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53"/>
      <c r="BP464" s="53"/>
      <c r="BQ464" s="53"/>
      <c r="BR464" s="53"/>
      <c r="BS464" s="53"/>
      <c r="BT464" s="58"/>
      <c r="BU464" s="58"/>
      <c r="BV464" s="58"/>
      <c r="BW464" s="58"/>
      <c r="BX464" s="58"/>
      <c r="BY464" s="58"/>
      <c r="BZ464" s="58"/>
      <c r="CA464" s="58"/>
    </row>
    <row r="465" spans="1:79" s="36" customFormat="1" ht="24.95" customHeight="1" x14ac:dyDescent="0.25">
      <c r="A465" s="14" t="s">
        <v>473</v>
      </c>
      <c r="B465" s="65"/>
      <c r="C465" s="64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53"/>
      <c r="BP465" s="53"/>
      <c r="BQ465" s="53"/>
      <c r="BR465" s="53"/>
      <c r="BS465" s="53"/>
      <c r="BT465" s="58"/>
      <c r="BU465" s="58"/>
      <c r="BV465" s="58"/>
      <c r="BW465" s="58"/>
      <c r="BX465" s="58"/>
      <c r="BY465" s="58"/>
      <c r="BZ465" s="58"/>
      <c r="CA465" s="58"/>
    </row>
    <row r="466" spans="1:79" s="36" customFormat="1" ht="24.95" customHeight="1" x14ac:dyDescent="0.25">
      <c r="A466" s="14" t="s">
        <v>474</v>
      </c>
      <c r="B466" s="65"/>
      <c r="C466" s="64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53"/>
      <c r="BP466" s="53"/>
      <c r="BQ466" s="53"/>
      <c r="BR466" s="53"/>
      <c r="BS466" s="53"/>
      <c r="BT466" s="58"/>
      <c r="BU466" s="58"/>
      <c r="BV466" s="58"/>
      <c r="BW466" s="58"/>
      <c r="BX466" s="58"/>
      <c r="BY466" s="58"/>
      <c r="BZ466" s="58"/>
      <c r="CA466" s="58"/>
    </row>
    <row r="467" spans="1:79" s="36" customFormat="1" ht="24.95" customHeight="1" x14ac:dyDescent="0.25">
      <c r="A467" s="14" t="s">
        <v>475</v>
      </c>
      <c r="B467" s="65"/>
      <c r="C467" s="64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53"/>
      <c r="BP467" s="53"/>
      <c r="BQ467" s="53"/>
      <c r="BR467" s="53"/>
      <c r="BS467" s="53"/>
      <c r="BT467" s="58"/>
      <c r="BU467" s="58"/>
      <c r="BV467" s="58"/>
      <c r="BW467" s="58"/>
      <c r="BX467" s="58"/>
      <c r="BY467" s="58"/>
      <c r="BZ467" s="58"/>
      <c r="CA467" s="58"/>
    </row>
    <row r="468" spans="1:79" s="36" customFormat="1" ht="24.95" customHeight="1" x14ac:dyDescent="0.25">
      <c r="A468" s="14" t="s">
        <v>476</v>
      </c>
      <c r="B468" s="65"/>
      <c r="C468" s="64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53"/>
      <c r="BP468" s="53"/>
      <c r="BQ468" s="53"/>
      <c r="BR468" s="53"/>
      <c r="BS468" s="53"/>
      <c r="BT468" s="58"/>
      <c r="BU468" s="58"/>
      <c r="BV468" s="58"/>
      <c r="BW468" s="58"/>
      <c r="BX468" s="58"/>
      <c r="BY468" s="58"/>
      <c r="BZ468" s="58"/>
      <c r="CA468" s="58"/>
    </row>
    <row r="469" spans="1:79" s="36" customFormat="1" ht="24.95" customHeight="1" x14ac:dyDescent="0.25">
      <c r="A469" s="14" t="s">
        <v>477</v>
      </c>
      <c r="B469" s="65"/>
      <c r="C469" s="64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53"/>
      <c r="BP469" s="53"/>
      <c r="BQ469" s="53"/>
      <c r="BR469" s="53"/>
      <c r="BS469" s="53"/>
      <c r="BT469" s="58"/>
      <c r="BU469" s="58"/>
      <c r="BV469" s="58"/>
      <c r="BW469" s="58"/>
      <c r="BX469" s="58"/>
      <c r="BY469" s="58"/>
      <c r="BZ469" s="58"/>
      <c r="CA469" s="58"/>
    </row>
    <row r="470" spans="1:79" s="36" customFormat="1" ht="24.95" customHeight="1" x14ac:dyDescent="0.25">
      <c r="A470" s="14" t="s">
        <v>478</v>
      </c>
      <c r="B470" s="65"/>
      <c r="C470" s="64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53"/>
      <c r="BP470" s="53"/>
      <c r="BQ470" s="53"/>
      <c r="BR470" s="53"/>
      <c r="BS470" s="53"/>
      <c r="BT470" s="58"/>
      <c r="BU470" s="58"/>
      <c r="BV470" s="58"/>
      <c r="BW470" s="58"/>
      <c r="BX470" s="58"/>
      <c r="BY470" s="58"/>
      <c r="BZ470" s="58"/>
      <c r="CA470" s="58"/>
    </row>
    <row r="471" spans="1:79" s="36" customFormat="1" ht="24.95" customHeight="1" x14ac:dyDescent="0.25">
      <c r="A471" s="14" t="s">
        <v>479</v>
      </c>
      <c r="B471" s="65"/>
      <c r="C471" s="64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53"/>
      <c r="BP471" s="53"/>
      <c r="BQ471" s="53"/>
      <c r="BR471" s="53"/>
      <c r="BS471" s="53"/>
      <c r="BT471" s="58"/>
      <c r="BU471" s="58"/>
      <c r="BV471" s="58"/>
      <c r="BW471" s="58"/>
      <c r="BX471" s="58"/>
      <c r="BY471" s="58"/>
      <c r="BZ471" s="58"/>
      <c r="CA471" s="58"/>
    </row>
    <row r="472" spans="1:79" s="36" customFormat="1" ht="24.95" customHeight="1" x14ac:dyDescent="0.25">
      <c r="A472" s="14" t="s">
        <v>480</v>
      </c>
      <c r="B472" s="65"/>
      <c r="C472" s="64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53"/>
      <c r="BP472" s="53"/>
      <c r="BQ472" s="53"/>
      <c r="BR472" s="53"/>
      <c r="BS472" s="53"/>
      <c r="BT472" s="58"/>
      <c r="BU472" s="58"/>
      <c r="BV472" s="58"/>
      <c r="BW472" s="58"/>
      <c r="BX472" s="58"/>
      <c r="BY472" s="58"/>
      <c r="BZ472" s="58"/>
      <c r="CA472" s="58"/>
    </row>
    <row r="473" spans="1:79" s="36" customFormat="1" ht="24.95" customHeight="1" x14ac:dyDescent="0.25">
      <c r="A473" s="14" t="s">
        <v>481</v>
      </c>
      <c r="B473" s="65"/>
      <c r="C473" s="64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53"/>
      <c r="BP473" s="53"/>
      <c r="BQ473" s="53"/>
      <c r="BR473" s="53"/>
      <c r="BS473" s="53"/>
      <c r="BT473" s="58"/>
      <c r="BU473" s="58"/>
      <c r="BV473" s="58"/>
      <c r="BW473" s="58"/>
      <c r="BX473" s="58"/>
      <c r="BY473" s="58"/>
      <c r="BZ473" s="58"/>
      <c r="CA473" s="58"/>
    </row>
    <row r="474" spans="1:79" s="36" customFormat="1" ht="24.95" customHeight="1" x14ac:dyDescent="0.25">
      <c r="A474" s="14" t="s">
        <v>482</v>
      </c>
      <c r="B474" s="65"/>
      <c r="C474" s="64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53"/>
      <c r="BP474" s="53"/>
      <c r="BQ474" s="53"/>
      <c r="BR474" s="53"/>
      <c r="BS474" s="53"/>
      <c r="BT474" s="58"/>
      <c r="BU474" s="58"/>
      <c r="BV474" s="58"/>
      <c r="BW474" s="58"/>
      <c r="BX474" s="58"/>
      <c r="BY474" s="58"/>
      <c r="BZ474" s="58"/>
      <c r="CA474" s="58"/>
    </row>
    <row r="475" spans="1:79" s="36" customFormat="1" ht="24.95" customHeight="1" x14ac:dyDescent="0.25">
      <c r="A475" s="14" t="s">
        <v>483</v>
      </c>
      <c r="B475" s="65"/>
      <c r="C475" s="64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53"/>
      <c r="BP475" s="53"/>
      <c r="BQ475" s="53"/>
      <c r="BR475" s="53"/>
      <c r="BS475" s="53"/>
      <c r="BT475" s="58"/>
      <c r="BU475" s="58"/>
      <c r="BV475" s="58"/>
      <c r="BW475" s="58"/>
      <c r="BX475" s="58"/>
      <c r="BY475" s="58"/>
      <c r="BZ475" s="58"/>
      <c r="CA475" s="58"/>
    </row>
    <row r="476" spans="1:79" s="36" customFormat="1" ht="24.95" customHeight="1" x14ac:dyDescent="0.25">
      <c r="A476" s="14" t="s">
        <v>484</v>
      </c>
      <c r="B476" s="65"/>
      <c r="C476" s="64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53"/>
      <c r="BP476" s="53"/>
      <c r="BQ476" s="53"/>
      <c r="BR476" s="53"/>
      <c r="BS476" s="53"/>
      <c r="BT476" s="58"/>
      <c r="BU476" s="58"/>
      <c r="BV476" s="58"/>
      <c r="BW476" s="58"/>
      <c r="BX476" s="58"/>
      <c r="BY476" s="58"/>
      <c r="BZ476" s="58"/>
      <c r="CA476" s="58"/>
    </row>
    <row r="477" spans="1:79" s="36" customFormat="1" ht="24.95" customHeight="1" x14ac:dyDescent="0.25">
      <c r="A477" s="14" t="s">
        <v>485</v>
      </c>
      <c r="B477" s="65"/>
      <c r="C477" s="64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53"/>
      <c r="BP477" s="53"/>
      <c r="BQ477" s="53"/>
      <c r="BR477" s="53"/>
      <c r="BS477" s="53"/>
      <c r="BT477" s="58"/>
      <c r="BU477" s="58"/>
      <c r="BV477" s="58"/>
      <c r="BW477" s="58"/>
      <c r="BX477" s="58"/>
      <c r="BY477" s="58"/>
      <c r="BZ477" s="58"/>
      <c r="CA477" s="58"/>
    </row>
    <row r="478" spans="1:79" s="36" customFormat="1" ht="24.95" customHeight="1" x14ac:dyDescent="0.25">
      <c r="A478" s="14" t="s">
        <v>486</v>
      </c>
      <c r="B478" s="65"/>
      <c r="C478" s="64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53"/>
      <c r="BP478" s="53"/>
      <c r="BQ478" s="53"/>
      <c r="BR478" s="53"/>
      <c r="BS478" s="53"/>
      <c r="BT478" s="58"/>
      <c r="BU478" s="58"/>
      <c r="BV478" s="58"/>
      <c r="BW478" s="58"/>
      <c r="BX478" s="58"/>
      <c r="BY478" s="58"/>
      <c r="BZ478" s="58"/>
      <c r="CA478" s="58"/>
    </row>
    <row r="479" spans="1:79" s="36" customFormat="1" ht="24.95" customHeight="1" x14ac:dyDescent="0.25">
      <c r="A479" s="14" t="s">
        <v>487</v>
      </c>
      <c r="B479" s="65"/>
      <c r="C479" s="64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53"/>
      <c r="BP479" s="53"/>
      <c r="BQ479" s="53"/>
      <c r="BR479" s="53"/>
      <c r="BS479" s="53"/>
      <c r="BT479" s="58"/>
      <c r="BU479" s="58"/>
      <c r="BV479" s="58"/>
      <c r="BW479" s="58"/>
      <c r="BX479" s="58"/>
      <c r="BY479" s="58"/>
      <c r="BZ479" s="58"/>
      <c r="CA479" s="58"/>
    </row>
    <row r="480" spans="1:79" s="36" customFormat="1" ht="24.95" customHeight="1" x14ac:dyDescent="0.25">
      <c r="A480" s="14" t="s">
        <v>488</v>
      </c>
      <c r="B480" s="65"/>
      <c r="C480" s="64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53"/>
      <c r="BP480" s="53"/>
      <c r="BQ480" s="53"/>
      <c r="BR480" s="53"/>
      <c r="BS480" s="53"/>
      <c r="BT480" s="58"/>
      <c r="BU480" s="58"/>
      <c r="BV480" s="58"/>
      <c r="BW480" s="58"/>
      <c r="BX480" s="58"/>
      <c r="BY480" s="58"/>
      <c r="BZ480" s="58"/>
      <c r="CA480" s="58"/>
    </row>
    <row r="481" spans="1:79" s="36" customFormat="1" ht="24.95" customHeight="1" x14ac:dyDescent="0.25">
      <c r="A481" s="14" t="s">
        <v>489</v>
      </c>
      <c r="B481" s="65"/>
      <c r="C481" s="64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53"/>
      <c r="BP481" s="53"/>
      <c r="BQ481" s="53"/>
      <c r="BR481" s="53"/>
      <c r="BS481" s="53"/>
      <c r="BT481" s="58"/>
      <c r="BU481" s="58"/>
      <c r="BV481" s="58"/>
      <c r="BW481" s="58"/>
      <c r="BX481" s="58"/>
      <c r="BY481" s="58"/>
      <c r="BZ481" s="58"/>
      <c r="CA481" s="58"/>
    </row>
    <row r="482" spans="1:79" s="36" customFormat="1" ht="24.95" customHeight="1" x14ac:dyDescent="0.25">
      <c r="A482" s="14" t="s">
        <v>490</v>
      </c>
      <c r="B482" s="65"/>
      <c r="C482" s="64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53"/>
      <c r="BP482" s="53"/>
      <c r="BQ482" s="53"/>
      <c r="BR482" s="53"/>
      <c r="BS482" s="53"/>
      <c r="BT482" s="58"/>
      <c r="BU482" s="58"/>
      <c r="BV482" s="58"/>
      <c r="BW482" s="58"/>
      <c r="BX482" s="58"/>
      <c r="BY482" s="58"/>
      <c r="BZ482" s="58"/>
      <c r="CA482" s="58"/>
    </row>
    <row r="483" spans="1:79" s="36" customFormat="1" ht="24.95" customHeight="1" x14ac:dyDescent="0.25">
      <c r="A483" s="14" t="s">
        <v>491</v>
      </c>
      <c r="B483" s="65"/>
      <c r="C483" s="64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53"/>
      <c r="BP483" s="53"/>
      <c r="BQ483" s="53"/>
      <c r="BR483" s="53"/>
      <c r="BS483" s="53"/>
      <c r="BT483" s="58"/>
      <c r="BU483" s="58"/>
      <c r="BV483" s="58"/>
      <c r="BW483" s="58"/>
      <c r="BX483" s="58"/>
      <c r="BY483" s="58"/>
      <c r="BZ483" s="58"/>
      <c r="CA483" s="58"/>
    </row>
    <row r="484" spans="1:79" s="36" customFormat="1" ht="24.95" customHeight="1" x14ac:dyDescent="0.25">
      <c r="A484" s="14" t="s">
        <v>492</v>
      </c>
      <c r="B484" s="65"/>
      <c r="C484" s="64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53"/>
      <c r="BP484" s="53"/>
      <c r="BQ484" s="53"/>
      <c r="BR484" s="53"/>
      <c r="BS484" s="53"/>
      <c r="BT484" s="58"/>
      <c r="BU484" s="58"/>
      <c r="BV484" s="58"/>
      <c r="BW484" s="58"/>
      <c r="BX484" s="58"/>
      <c r="BY484" s="58"/>
      <c r="BZ484" s="58"/>
      <c r="CA484" s="58"/>
    </row>
    <row r="485" spans="1:79" s="36" customFormat="1" ht="24.95" customHeight="1" x14ac:dyDescent="0.25">
      <c r="A485" s="14" t="s">
        <v>493</v>
      </c>
      <c r="B485" s="65"/>
      <c r="C485" s="64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53"/>
      <c r="BP485" s="53"/>
      <c r="BQ485" s="53"/>
      <c r="BR485" s="53"/>
      <c r="BS485" s="53"/>
      <c r="BT485" s="58"/>
      <c r="BU485" s="58"/>
      <c r="BV485" s="58"/>
      <c r="BW485" s="58"/>
      <c r="BX485" s="58"/>
      <c r="BY485" s="58"/>
      <c r="BZ485" s="58"/>
      <c r="CA485" s="58"/>
    </row>
    <row r="486" spans="1:79" s="36" customFormat="1" ht="24.95" customHeight="1" x14ac:dyDescent="0.25">
      <c r="A486" s="14" t="s">
        <v>494</v>
      </c>
      <c r="B486" s="65"/>
      <c r="C486" s="64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53"/>
      <c r="BP486" s="53"/>
      <c r="BQ486" s="53"/>
      <c r="BR486" s="53"/>
      <c r="BS486" s="53"/>
      <c r="BT486" s="58"/>
      <c r="BU486" s="58"/>
      <c r="BV486" s="58"/>
      <c r="BW486" s="58"/>
      <c r="BX486" s="58"/>
      <c r="BY486" s="58"/>
      <c r="BZ486" s="58"/>
      <c r="CA486" s="58"/>
    </row>
    <row r="487" spans="1:79" s="36" customFormat="1" ht="24.95" customHeight="1" x14ac:dyDescent="0.25">
      <c r="A487" s="14" t="s">
        <v>495</v>
      </c>
      <c r="B487" s="65"/>
      <c r="C487" s="64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53"/>
      <c r="BP487" s="53"/>
      <c r="BQ487" s="53"/>
      <c r="BR487" s="53"/>
      <c r="BS487" s="53"/>
      <c r="BT487" s="58"/>
      <c r="BU487" s="58"/>
      <c r="BV487" s="58"/>
      <c r="BW487" s="58"/>
      <c r="BX487" s="58"/>
      <c r="BY487" s="58"/>
      <c r="BZ487" s="58"/>
      <c r="CA487" s="58"/>
    </row>
    <row r="488" spans="1:79" s="36" customFormat="1" ht="24.95" customHeight="1" x14ac:dyDescent="0.25">
      <c r="A488" s="14" t="s">
        <v>496</v>
      </c>
      <c r="B488" s="65"/>
      <c r="C488" s="64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53"/>
      <c r="BP488" s="53"/>
      <c r="BQ488" s="53"/>
      <c r="BR488" s="53"/>
      <c r="BS488" s="53"/>
      <c r="BT488" s="58"/>
      <c r="BU488" s="58"/>
      <c r="BV488" s="58"/>
      <c r="BW488" s="58"/>
      <c r="BX488" s="58"/>
      <c r="BY488" s="58"/>
      <c r="BZ488" s="58"/>
      <c r="CA488" s="58"/>
    </row>
    <row r="489" spans="1:79" s="36" customFormat="1" ht="24.95" customHeight="1" x14ac:dyDescent="0.25">
      <c r="A489" s="14" t="s">
        <v>497</v>
      </c>
      <c r="B489" s="65"/>
      <c r="C489" s="64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53"/>
      <c r="BP489" s="53"/>
      <c r="BQ489" s="53"/>
      <c r="BR489" s="53"/>
      <c r="BS489" s="53"/>
      <c r="BT489" s="58"/>
      <c r="BU489" s="58"/>
      <c r="BV489" s="58"/>
      <c r="BW489" s="58"/>
      <c r="BX489" s="58"/>
      <c r="BY489" s="58"/>
      <c r="BZ489" s="58"/>
      <c r="CA489" s="58"/>
    </row>
    <row r="490" spans="1:79" s="36" customFormat="1" ht="24.95" customHeight="1" x14ac:dyDescent="0.25">
      <c r="A490" s="14" t="s">
        <v>498</v>
      </c>
      <c r="B490" s="65"/>
      <c r="C490" s="64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53"/>
      <c r="BP490" s="53"/>
      <c r="BQ490" s="53"/>
      <c r="BR490" s="53"/>
      <c r="BS490" s="53"/>
      <c r="BT490" s="58"/>
      <c r="BU490" s="58"/>
      <c r="BV490" s="58"/>
      <c r="BW490" s="58"/>
      <c r="BX490" s="58"/>
      <c r="BY490" s="58"/>
      <c r="BZ490" s="58"/>
      <c r="CA490" s="58"/>
    </row>
    <row r="491" spans="1:79" s="36" customFormat="1" ht="24.95" customHeight="1" x14ac:dyDescent="0.25">
      <c r="A491" s="14" t="s">
        <v>499</v>
      </c>
      <c r="B491" s="65"/>
      <c r="C491" s="64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53"/>
      <c r="BP491" s="53"/>
      <c r="BQ491" s="53"/>
      <c r="BR491" s="53"/>
      <c r="BS491" s="53"/>
      <c r="BT491" s="58"/>
      <c r="BU491" s="58"/>
      <c r="BV491" s="58"/>
      <c r="BW491" s="58"/>
      <c r="BX491" s="58"/>
      <c r="BY491" s="58"/>
      <c r="BZ491" s="58"/>
      <c r="CA491" s="58"/>
    </row>
    <row r="492" spans="1:79" s="36" customFormat="1" ht="24.95" customHeight="1" x14ac:dyDescent="0.25">
      <c r="A492" s="14" t="s">
        <v>500</v>
      </c>
      <c r="B492" s="65"/>
      <c r="C492" s="64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53"/>
      <c r="BP492" s="53"/>
      <c r="BQ492" s="53"/>
      <c r="BR492" s="53"/>
      <c r="BS492" s="53"/>
      <c r="BT492" s="58"/>
      <c r="BU492" s="58"/>
      <c r="BV492" s="58"/>
      <c r="BW492" s="58"/>
      <c r="BX492" s="58"/>
      <c r="BY492" s="58"/>
      <c r="BZ492" s="58"/>
      <c r="CA492" s="58"/>
    </row>
    <row r="493" spans="1:79" s="36" customFormat="1" ht="24.95" customHeight="1" x14ac:dyDescent="0.25">
      <c r="A493" s="14" t="s">
        <v>501</v>
      </c>
      <c r="B493" s="65"/>
      <c r="C493" s="64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53"/>
      <c r="BP493" s="53"/>
      <c r="BQ493" s="53"/>
      <c r="BR493" s="53"/>
      <c r="BS493" s="53"/>
      <c r="BT493" s="58"/>
      <c r="BU493" s="58"/>
      <c r="BV493" s="58"/>
      <c r="BW493" s="58"/>
      <c r="BX493" s="58"/>
      <c r="BY493" s="58"/>
      <c r="BZ493" s="58"/>
      <c r="CA493" s="58"/>
    </row>
    <row r="494" spans="1:79" s="36" customFormat="1" ht="24.95" customHeight="1" x14ac:dyDescent="0.25">
      <c r="A494" s="14" t="s">
        <v>502</v>
      </c>
      <c r="B494" s="65"/>
      <c r="C494" s="64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53"/>
      <c r="BP494" s="53"/>
      <c r="BQ494" s="53"/>
      <c r="BR494" s="53"/>
      <c r="BS494" s="53"/>
      <c r="BT494" s="58"/>
      <c r="BU494" s="58"/>
      <c r="BV494" s="58"/>
      <c r="BW494" s="58"/>
      <c r="BX494" s="58"/>
      <c r="BY494" s="58"/>
      <c r="BZ494" s="58"/>
      <c r="CA494" s="58"/>
    </row>
    <row r="495" spans="1:79" s="36" customFormat="1" ht="24.95" customHeight="1" x14ac:dyDescent="0.25">
      <c r="A495" s="14" t="s">
        <v>503</v>
      </c>
      <c r="B495" s="65"/>
      <c r="C495" s="64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53"/>
      <c r="BP495" s="53"/>
      <c r="BQ495" s="53"/>
      <c r="BR495" s="53"/>
      <c r="BS495" s="53"/>
      <c r="BT495" s="58"/>
      <c r="BU495" s="58"/>
      <c r="BV495" s="58"/>
      <c r="BW495" s="58"/>
      <c r="BX495" s="58"/>
      <c r="BY495" s="58"/>
      <c r="BZ495" s="58"/>
      <c r="CA495" s="58"/>
    </row>
    <row r="496" spans="1:79" s="36" customFormat="1" ht="24.95" customHeight="1" x14ac:dyDescent="0.25">
      <c r="A496" s="14" t="s">
        <v>504</v>
      </c>
      <c r="B496" s="65"/>
      <c r="C496" s="64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53"/>
      <c r="BP496" s="53"/>
      <c r="BQ496" s="53"/>
      <c r="BR496" s="53"/>
      <c r="BS496" s="53"/>
      <c r="BT496" s="58"/>
      <c r="BU496" s="58"/>
      <c r="BV496" s="58"/>
      <c r="BW496" s="58"/>
      <c r="BX496" s="58"/>
      <c r="BY496" s="58"/>
      <c r="BZ496" s="58"/>
      <c r="CA496" s="58"/>
    </row>
    <row r="497" spans="1:79" s="36" customFormat="1" ht="18" customHeight="1" x14ac:dyDescent="0.25">
      <c r="A497" s="14" t="s">
        <v>505</v>
      </c>
      <c r="B497" s="65"/>
      <c r="C497" s="64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53"/>
      <c r="BP497" s="53"/>
      <c r="BQ497" s="53"/>
      <c r="BR497" s="53"/>
      <c r="BS497" s="53"/>
      <c r="BT497" s="58"/>
      <c r="BU497" s="58"/>
      <c r="BV497" s="58"/>
      <c r="BW497" s="58"/>
      <c r="BX497" s="58"/>
      <c r="BY497" s="58"/>
      <c r="BZ497" s="58"/>
      <c r="CA497" s="58"/>
    </row>
    <row r="498" spans="1:79" s="36" customFormat="1" ht="18" customHeight="1" x14ac:dyDescent="0.25">
      <c r="A498" s="14" t="s">
        <v>506</v>
      </c>
      <c r="B498" s="65"/>
      <c r="C498" s="64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53"/>
      <c r="BP498" s="53"/>
      <c r="BQ498" s="53"/>
      <c r="BR498" s="53"/>
      <c r="BS498" s="53"/>
      <c r="BT498" s="58"/>
      <c r="BU498" s="58"/>
      <c r="BV498" s="58"/>
      <c r="BW498" s="58"/>
      <c r="BX498" s="58"/>
      <c r="BY498" s="58"/>
      <c r="BZ498" s="58"/>
      <c r="CA498" s="58"/>
    </row>
    <row r="499" spans="1:79" s="36" customFormat="1" ht="18" customHeight="1" x14ac:dyDescent="0.25">
      <c r="A499" s="14" t="s">
        <v>524</v>
      </c>
      <c r="B499" s="65"/>
      <c r="C499" s="64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53"/>
      <c r="BP499" s="53"/>
      <c r="BQ499" s="53"/>
      <c r="BR499" s="53"/>
      <c r="BS499" s="53"/>
      <c r="BT499" s="58"/>
      <c r="BU499" s="58"/>
      <c r="BV499" s="58"/>
      <c r="BW499" s="58"/>
      <c r="BX499" s="58"/>
      <c r="BY499" s="58"/>
      <c r="BZ499" s="58"/>
      <c r="CA499" s="58"/>
    </row>
    <row r="500" spans="1:79" s="36" customFormat="1" ht="18" customHeight="1" x14ac:dyDescent="0.25">
      <c r="A500" s="14" t="s">
        <v>525</v>
      </c>
      <c r="B500" s="65"/>
      <c r="C500" s="64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53"/>
      <c r="BP500" s="53"/>
      <c r="BQ500" s="53"/>
      <c r="BR500" s="53"/>
      <c r="BS500" s="53"/>
      <c r="BT500" s="58"/>
      <c r="BU500" s="58"/>
      <c r="BV500" s="58"/>
      <c r="BW500" s="58"/>
      <c r="BX500" s="58"/>
      <c r="BY500" s="58"/>
      <c r="BZ500" s="58"/>
      <c r="CA500" s="58"/>
    </row>
    <row r="501" spans="1:79" s="36" customFormat="1" ht="18" customHeight="1" x14ac:dyDescent="0.25">
      <c r="A501" s="14" t="s">
        <v>526</v>
      </c>
      <c r="B501" s="65"/>
      <c r="C501" s="64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53"/>
      <c r="BP501" s="53"/>
      <c r="BQ501" s="53"/>
      <c r="BR501" s="53"/>
      <c r="BS501" s="53"/>
      <c r="BT501" s="58"/>
      <c r="BU501" s="58"/>
      <c r="BV501" s="58"/>
      <c r="BW501" s="58"/>
      <c r="BX501" s="58"/>
      <c r="BY501" s="58"/>
      <c r="BZ501" s="58"/>
      <c r="CA501" s="58"/>
    </row>
    <row r="502" spans="1:79" s="36" customFormat="1" ht="18" customHeight="1" x14ac:dyDescent="0.25">
      <c r="A502" s="14" t="s">
        <v>527</v>
      </c>
      <c r="B502" s="65"/>
      <c r="C502" s="64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53"/>
      <c r="BP502" s="53"/>
      <c r="BQ502" s="53"/>
      <c r="BR502" s="53"/>
      <c r="BS502" s="53"/>
      <c r="BT502" s="58"/>
      <c r="BU502" s="58"/>
      <c r="BV502" s="58"/>
      <c r="BW502" s="58"/>
      <c r="BX502" s="58"/>
      <c r="BY502" s="58"/>
      <c r="BZ502" s="58"/>
      <c r="CA502" s="58"/>
    </row>
    <row r="503" spans="1:79" ht="18.75" x14ac:dyDescent="0.25">
      <c r="A503" s="14" t="s">
        <v>548</v>
      </c>
      <c r="B503" s="65"/>
      <c r="C503" s="64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53"/>
      <c r="BP503" s="53"/>
      <c r="BQ503" s="53"/>
      <c r="BR503" s="53"/>
      <c r="BS503" s="53"/>
      <c r="BT503" s="52"/>
      <c r="BU503" s="52"/>
      <c r="BV503" s="52"/>
      <c r="BW503" s="52"/>
      <c r="BX503" s="52"/>
      <c r="BY503" s="52"/>
      <c r="BZ503" s="52"/>
      <c r="CA503" s="52"/>
    </row>
    <row r="504" spans="1:79" ht="18.75" x14ac:dyDescent="0.25">
      <c r="A504" s="14" t="s">
        <v>549</v>
      </c>
      <c r="B504" s="65"/>
      <c r="C504" s="64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</row>
    <row r="505" spans="1:79" ht="18.75" x14ac:dyDescent="0.25">
      <c r="A505" s="59"/>
      <c r="B505" s="65"/>
      <c r="C505" s="64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59"/>
      <c r="U505" s="60"/>
      <c r="V505" s="60"/>
      <c r="W505" s="60"/>
      <c r="X505" s="60"/>
      <c r="Y505" s="59"/>
      <c r="Z505" s="61"/>
      <c r="AA505" s="61"/>
      <c r="AB505" s="61"/>
      <c r="AC505" s="61"/>
      <c r="AD505" s="61"/>
      <c r="AE505" s="61"/>
      <c r="AF505" s="61"/>
      <c r="AG505" s="61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</row>
    <row r="506" spans="1:79" ht="18.75" x14ac:dyDescent="0.25">
      <c r="B506" s="65"/>
      <c r="C506" s="64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</row>
    <row r="507" spans="1:79" ht="18.75" x14ac:dyDescent="0.25">
      <c r="B507" s="65"/>
      <c r="C507" s="64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</row>
    <row r="508" spans="1:79" ht="18.75" x14ac:dyDescent="0.25">
      <c r="B508" s="65"/>
      <c r="C508" s="64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</row>
    <row r="509" spans="1:79" ht="18.75" x14ac:dyDescent="0.25">
      <c r="B509" s="65"/>
      <c r="C509" s="64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</row>
    <row r="510" spans="1:79" ht="18.75" x14ac:dyDescent="0.25">
      <c r="B510" s="65"/>
      <c r="C510" s="64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</row>
    <row r="511" spans="1:79" ht="18.75" x14ac:dyDescent="0.25">
      <c r="B511" s="65"/>
      <c r="C511" s="64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</row>
    <row r="512" spans="1:79" ht="18.75" x14ac:dyDescent="0.25">
      <c r="B512" s="65"/>
      <c r="C512" s="64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</row>
    <row r="513" spans="2:19" ht="18.75" x14ac:dyDescent="0.25">
      <c r="B513" s="65"/>
      <c r="C513" s="64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</row>
    <row r="514" spans="2:19" ht="18.75" x14ac:dyDescent="0.25">
      <c r="B514" s="65"/>
      <c r="C514" s="64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</row>
    <row r="515" spans="2:19" ht="18.75" x14ac:dyDescent="0.25">
      <c r="B515" s="65"/>
      <c r="C515" s="64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</row>
    <row r="516" spans="2:19" ht="18.75" x14ac:dyDescent="0.25">
      <c r="B516" s="65"/>
      <c r="C516" s="64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</row>
    <row r="517" spans="2:19" ht="18.75" x14ac:dyDescent="0.25">
      <c r="B517" s="65"/>
      <c r="C517" s="64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</row>
    <row r="518" spans="2:19" ht="18.75" x14ac:dyDescent="0.25">
      <c r="B518" s="65"/>
      <c r="C518" s="64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</row>
    <row r="519" spans="2:19" ht="18.75" x14ac:dyDescent="0.25">
      <c r="B519" s="65"/>
      <c r="C519" s="64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</row>
    <row r="520" spans="2:19" ht="18.75" x14ac:dyDescent="0.25">
      <c r="B520" s="65"/>
      <c r="C520" s="64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</row>
    <row r="521" spans="2:19" ht="18.75" x14ac:dyDescent="0.25">
      <c r="B521" s="65"/>
      <c r="C521" s="64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</row>
    <row r="522" spans="2:19" ht="18.75" x14ac:dyDescent="0.25">
      <c r="B522" s="65"/>
      <c r="C522" s="64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</row>
    <row r="523" spans="2:19" ht="18.75" x14ac:dyDescent="0.25">
      <c r="B523" s="65"/>
      <c r="C523" s="64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</row>
    <row r="524" spans="2:19" ht="18.75" x14ac:dyDescent="0.25">
      <c r="B524" s="65"/>
      <c r="C524" s="64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</row>
    <row r="525" spans="2:19" ht="18.75" x14ac:dyDescent="0.25">
      <c r="B525" s="65"/>
      <c r="C525" s="64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</row>
    <row r="526" spans="2:19" ht="18.75" x14ac:dyDescent="0.25">
      <c r="B526" s="65"/>
      <c r="C526" s="64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</row>
    <row r="527" spans="2:19" ht="18.75" x14ac:dyDescent="0.25">
      <c r="B527" s="65"/>
      <c r="C527" s="64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</row>
    <row r="528" spans="2:19" ht="18.75" x14ac:dyDescent="0.25">
      <c r="B528" s="65"/>
      <c r="C528" s="64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</row>
    <row r="529" spans="2:19" ht="18.75" x14ac:dyDescent="0.25">
      <c r="B529" s="65"/>
      <c r="C529" s="64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</row>
    <row r="530" spans="2:19" ht="18.75" x14ac:dyDescent="0.25">
      <c r="B530" s="65"/>
      <c r="C530" s="64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</row>
    <row r="531" spans="2:19" ht="18.75" x14ac:dyDescent="0.25">
      <c r="B531" s="65"/>
      <c r="C531" s="64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</row>
    <row r="532" spans="2:19" ht="18.75" x14ac:dyDescent="0.25">
      <c r="B532" s="65"/>
      <c r="C532" s="64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</row>
    <row r="533" spans="2:19" ht="18.75" x14ac:dyDescent="0.25">
      <c r="B533" s="65"/>
      <c r="C533" s="64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</row>
    <row r="534" spans="2:19" ht="18.75" x14ac:dyDescent="0.25">
      <c r="B534" s="65"/>
      <c r="C534" s="64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</row>
    <row r="535" spans="2:19" ht="18.75" x14ac:dyDescent="0.25">
      <c r="B535" s="65"/>
      <c r="C535" s="64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</row>
    <row r="536" spans="2:19" ht="18.75" x14ac:dyDescent="0.25">
      <c r="B536" s="65"/>
      <c r="C536" s="64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</row>
    <row r="537" spans="2:19" ht="18.75" x14ac:dyDescent="0.25">
      <c r="B537" s="65"/>
      <c r="C537" s="64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</row>
    <row r="538" spans="2:19" ht="18.75" x14ac:dyDescent="0.25">
      <c r="B538" s="65"/>
      <c r="C538" s="64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</row>
    <row r="539" spans="2:19" ht="18.75" x14ac:dyDescent="0.25">
      <c r="B539" s="65"/>
      <c r="C539" s="64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</row>
    <row r="540" spans="2:19" ht="18.75" x14ac:dyDescent="0.25">
      <c r="B540" s="65"/>
      <c r="C540" s="64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</row>
    <row r="541" spans="2:19" ht="18.75" x14ac:dyDescent="0.25">
      <c r="B541" s="65"/>
      <c r="C541" s="64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</row>
    <row r="542" spans="2:19" ht="18.75" x14ac:dyDescent="0.25">
      <c r="B542" s="65"/>
      <c r="C542" s="64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</row>
    <row r="543" spans="2:19" ht="18.75" x14ac:dyDescent="0.25">
      <c r="B543" s="65"/>
      <c r="C543" s="64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</row>
    <row r="544" spans="2:19" ht="18.75" x14ac:dyDescent="0.25">
      <c r="B544" s="65"/>
      <c r="C544" s="64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</row>
    <row r="545" spans="2:19" ht="18.75" x14ac:dyDescent="0.25">
      <c r="B545" s="65"/>
      <c r="C545" s="64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</row>
    <row r="546" spans="2:19" ht="18.75" x14ac:dyDescent="0.25">
      <c r="B546" s="65"/>
      <c r="C546" s="64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</row>
    <row r="547" spans="2:19" ht="18.75" x14ac:dyDescent="0.25">
      <c r="B547" s="65"/>
      <c r="C547" s="64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</row>
    <row r="548" spans="2:19" ht="18.75" x14ac:dyDescent="0.25">
      <c r="B548" s="65"/>
      <c r="C548" s="64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</row>
    <row r="549" spans="2:19" ht="18.75" x14ac:dyDescent="0.25">
      <c r="B549" s="65"/>
      <c r="C549" s="64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</row>
    <row r="550" spans="2:19" ht="18.75" x14ac:dyDescent="0.25">
      <c r="B550" s="65"/>
      <c r="C550" s="64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</row>
    <row r="551" spans="2:19" ht="18.75" x14ac:dyDescent="0.25">
      <c r="B551" s="65"/>
      <c r="C551" s="64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</row>
    <row r="552" spans="2:19" ht="18.75" x14ac:dyDescent="0.25">
      <c r="B552" s="65"/>
      <c r="C552" s="64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</row>
    <row r="553" spans="2:19" ht="18.75" x14ac:dyDescent="0.25">
      <c r="B553" s="65"/>
      <c r="C553" s="64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</row>
    <row r="554" spans="2:19" ht="18.75" x14ac:dyDescent="0.25">
      <c r="B554" s="65"/>
      <c r="C554" s="64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</row>
    <row r="555" spans="2:19" ht="18.75" x14ac:dyDescent="0.25">
      <c r="B555" s="65"/>
      <c r="C555" s="64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</row>
    <row r="556" spans="2:19" ht="18.75" x14ac:dyDescent="0.25">
      <c r="B556" s="65"/>
      <c r="C556" s="64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</row>
    <row r="557" spans="2:19" ht="18.75" x14ac:dyDescent="0.25">
      <c r="B557" s="65"/>
      <c r="C557" s="64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</row>
    <row r="558" spans="2:19" ht="18.75" x14ac:dyDescent="0.25">
      <c r="B558" s="65"/>
      <c r="C558" s="64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</row>
    <row r="559" spans="2:19" ht="18.75" x14ac:dyDescent="0.25">
      <c r="B559" s="65"/>
      <c r="C559" s="64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</row>
    <row r="560" spans="2:19" ht="18.75" x14ac:dyDescent="0.25">
      <c r="B560" s="65"/>
      <c r="C560" s="64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</row>
    <row r="561" spans="2:19" ht="18.75" x14ac:dyDescent="0.25">
      <c r="B561" s="65"/>
      <c r="C561" s="64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</row>
    <row r="562" spans="2:19" ht="18.75" x14ac:dyDescent="0.25">
      <c r="B562" s="65"/>
      <c r="C562" s="64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</row>
    <row r="563" spans="2:19" ht="18.75" x14ac:dyDescent="0.25">
      <c r="B563" s="65"/>
      <c r="C563" s="64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</row>
    <row r="564" spans="2:19" ht="18.75" x14ac:dyDescent="0.25">
      <c r="B564" s="65"/>
      <c r="C564" s="64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</row>
    <row r="565" spans="2:19" ht="18.75" x14ac:dyDescent="0.25">
      <c r="B565" s="65"/>
      <c r="C565" s="64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</row>
    <row r="566" spans="2:19" ht="18.75" x14ac:dyDescent="0.25">
      <c r="B566" s="65"/>
      <c r="C566" s="64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</row>
    <row r="567" spans="2:19" ht="18.75" x14ac:dyDescent="0.25">
      <c r="B567" s="65"/>
      <c r="C567" s="64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</row>
    <row r="568" spans="2:19" ht="18.75" x14ac:dyDescent="0.25">
      <c r="B568" s="65"/>
      <c r="C568" s="64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</row>
    <row r="569" spans="2:19" ht="18.75" x14ac:dyDescent="0.25">
      <c r="B569" s="65"/>
      <c r="C569" s="64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</row>
    <row r="570" spans="2:19" ht="18.75" x14ac:dyDescent="0.25">
      <c r="B570" s="65"/>
      <c r="C570" s="64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</row>
    <row r="571" spans="2:19" ht="18.75" x14ac:dyDescent="0.25">
      <c r="B571" s="65"/>
      <c r="C571" s="64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</row>
    <row r="572" spans="2:19" ht="18.75" x14ac:dyDescent="0.25">
      <c r="B572" s="65"/>
      <c r="C572" s="64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</row>
    <row r="573" spans="2:19" ht="18.75" x14ac:dyDescent="0.25">
      <c r="B573" s="65"/>
      <c r="C573" s="64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</row>
    <row r="574" spans="2:19" ht="18.75" x14ac:dyDescent="0.25">
      <c r="B574" s="65"/>
      <c r="C574" s="64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</row>
    <row r="575" spans="2:19" ht="18.75" x14ac:dyDescent="0.25">
      <c r="B575" s="65"/>
      <c r="C575" s="64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</row>
    <row r="576" spans="2:19" ht="18.75" x14ac:dyDescent="0.25">
      <c r="B576" s="65"/>
      <c r="C576" s="64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</row>
    <row r="577" spans="2:19" ht="18.75" x14ac:dyDescent="0.25">
      <c r="B577" s="65"/>
      <c r="C577" s="64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</row>
    <row r="578" spans="2:19" ht="18.75" x14ac:dyDescent="0.25">
      <c r="B578" s="65"/>
      <c r="C578" s="64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</row>
    <row r="579" spans="2:19" ht="18.75" x14ac:dyDescent="0.25">
      <c r="B579" s="65"/>
      <c r="C579" s="64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</row>
    <row r="580" spans="2:19" ht="18.75" x14ac:dyDescent="0.25">
      <c r="B580" s="65"/>
      <c r="C580" s="64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</row>
    <row r="581" spans="2:19" ht="18.75" x14ac:dyDescent="0.25">
      <c r="B581" s="65"/>
      <c r="C581" s="64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</row>
    <row r="582" spans="2:19" ht="18.75" x14ac:dyDescent="0.25">
      <c r="B582" s="65"/>
      <c r="C582" s="64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</row>
    <row r="583" spans="2:19" ht="18.75" x14ac:dyDescent="0.25">
      <c r="B583" s="65"/>
      <c r="C583" s="64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</row>
    <row r="584" spans="2:19" ht="18.75" x14ac:dyDescent="0.25">
      <c r="B584" s="65"/>
      <c r="C584" s="64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</row>
    <row r="585" spans="2:19" ht="18.75" x14ac:dyDescent="0.25">
      <c r="B585" s="65"/>
      <c r="C585" s="64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</row>
    <row r="586" spans="2:19" ht="18.75" x14ac:dyDescent="0.25">
      <c r="B586" s="65"/>
      <c r="C586" s="64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</row>
    <row r="587" spans="2:19" ht="18.75" x14ac:dyDescent="0.25">
      <c r="B587" s="65"/>
      <c r="C587" s="64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</row>
    <row r="588" spans="2:19" ht="18.75" x14ac:dyDescent="0.25">
      <c r="B588" s="65"/>
      <c r="C588" s="64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</row>
    <row r="589" spans="2:19" ht="18.75" x14ac:dyDescent="0.25">
      <c r="B589" s="65"/>
      <c r="C589" s="64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</row>
    <row r="590" spans="2:19" ht="18.75" x14ac:dyDescent="0.25">
      <c r="B590" s="65"/>
      <c r="C590" s="64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</row>
    <row r="591" spans="2:19" ht="18.75" x14ac:dyDescent="0.25">
      <c r="B591" s="65"/>
      <c r="C591" s="64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</row>
    <row r="592" spans="2:19" ht="18.75" x14ac:dyDescent="0.25">
      <c r="B592" s="65"/>
      <c r="C592" s="64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</row>
    <row r="593" spans="2:19" ht="18.75" x14ac:dyDescent="0.25">
      <c r="B593" s="65"/>
      <c r="C593" s="64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</row>
    <row r="594" spans="2:19" ht="18.75" x14ac:dyDescent="0.25">
      <c r="B594" s="65"/>
      <c r="C594" s="64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</row>
    <row r="595" spans="2:19" ht="18.75" x14ac:dyDescent="0.25">
      <c r="B595" s="65"/>
      <c r="C595" s="64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</row>
    <row r="596" spans="2:19" ht="18.75" x14ac:dyDescent="0.25">
      <c r="B596" s="65"/>
      <c r="C596" s="64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</row>
    <row r="597" spans="2:19" ht="18.75" x14ac:dyDescent="0.25">
      <c r="B597" s="65"/>
      <c r="C597" s="64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</row>
    <row r="598" spans="2:19" ht="18.75" x14ac:dyDescent="0.25">
      <c r="B598" s="65"/>
      <c r="C598" s="64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</row>
    <row r="599" spans="2:19" ht="18.75" x14ac:dyDescent="0.25">
      <c r="B599" s="65"/>
      <c r="C599" s="64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</row>
    <row r="600" spans="2:19" ht="18.75" x14ac:dyDescent="0.25">
      <c r="B600" s="65"/>
      <c r="C600" s="64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</row>
    <row r="601" spans="2:19" ht="18.75" x14ac:dyDescent="0.25">
      <c r="B601" s="65"/>
      <c r="C601" s="64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</row>
    <row r="602" spans="2:19" ht="18.75" x14ac:dyDescent="0.25">
      <c r="B602" s="65"/>
      <c r="C602" s="64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</row>
    <row r="603" spans="2:19" ht="18.75" x14ac:dyDescent="0.25">
      <c r="B603" s="65"/>
      <c r="C603" s="64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</row>
    <row r="604" spans="2:19" ht="18.75" x14ac:dyDescent="0.25">
      <c r="B604" s="65"/>
      <c r="C604" s="64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</row>
    <row r="605" spans="2:19" ht="18.75" x14ac:dyDescent="0.25">
      <c r="B605" s="65"/>
      <c r="C605" s="64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</row>
    <row r="606" spans="2:19" ht="18.75" x14ac:dyDescent="0.25">
      <c r="B606" s="65"/>
      <c r="C606" s="64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</row>
    <row r="607" spans="2:19" ht="18.75" x14ac:dyDescent="0.25">
      <c r="B607" s="65"/>
      <c r="C607" s="64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</row>
    <row r="608" spans="2:19" ht="18.75" x14ac:dyDescent="0.25">
      <c r="B608" s="65"/>
      <c r="C608" s="64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</row>
    <row r="609" spans="2:19" ht="18.75" x14ac:dyDescent="0.25">
      <c r="B609" s="65"/>
      <c r="C609" s="64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</row>
    <row r="610" spans="2:19" ht="18.75" x14ac:dyDescent="0.25">
      <c r="B610" s="65"/>
      <c r="C610" s="64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</row>
    <row r="611" spans="2:19" ht="18.75" x14ac:dyDescent="0.25">
      <c r="B611" s="65"/>
      <c r="C611" s="64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</row>
    <row r="612" spans="2:19" ht="18.75" x14ac:dyDescent="0.25">
      <c r="B612" s="65"/>
      <c r="C612" s="64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</row>
    <row r="613" spans="2:19" ht="18.75" x14ac:dyDescent="0.25">
      <c r="B613" s="65"/>
      <c r="C613" s="64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</row>
    <row r="614" spans="2:19" ht="18.75" x14ac:dyDescent="0.25">
      <c r="B614" s="65"/>
      <c r="C614" s="64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</row>
    <row r="615" spans="2:19" ht="18.75" x14ac:dyDescent="0.25">
      <c r="B615" s="65"/>
      <c r="C615" s="64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</row>
    <row r="616" spans="2:19" ht="18.75" x14ac:dyDescent="0.25">
      <c r="B616" s="65"/>
      <c r="C616" s="64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</row>
    <row r="617" spans="2:19" ht="18.75" x14ac:dyDescent="0.25">
      <c r="B617" s="65"/>
      <c r="C617" s="64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</row>
    <row r="618" spans="2:19" ht="18.75" x14ac:dyDescent="0.25">
      <c r="B618" s="65"/>
      <c r="C618" s="64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</row>
    <row r="619" spans="2:19" ht="18.75" x14ac:dyDescent="0.25">
      <c r="B619" s="65"/>
      <c r="C619" s="64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</row>
    <row r="620" spans="2:19" ht="18.75" x14ac:dyDescent="0.25">
      <c r="B620" s="65"/>
      <c r="C620" s="64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</row>
    <row r="621" spans="2:19" ht="18.75" x14ac:dyDescent="0.25">
      <c r="B621" s="65"/>
      <c r="C621" s="64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</row>
    <row r="622" spans="2:19" ht="18.75" x14ac:dyDescent="0.25">
      <c r="B622" s="65"/>
      <c r="C622" s="64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</row>
    <row r="623" spans="2:19" ht="18.75" x14ac:dyDescent="0.25">
      <c r="B623" s="65"/>
      <c r="C623" s="64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</row>
    <row r="624" spans="2:19" ht="18.75" x14ac:dyDescent="0.25">
      <c r="B624" s="65"/>
      <c r="C624" s="64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</row>
    <row r="625" spans="2:19" ht="18.75" x14ac:dyDescent="0.25">
      <c r="B625" s="65"/>
      <c r="C625" s="64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</row>
    <row r="626" spans="2:19" ht="18.75" x14ac:dyDescent="0.25">
      <c r="B626" s="65"/>
      <c r="C626" s="64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</row>
    <row r="627" spans="2:19" ht="18.75" x14ac:dyDescent="0.25">
      <c r="B627" s="65"/>
      <c r="C627" s="64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</row>
    <row r="628" spans="2:19" ht="18.75" x14ac:dyDescent="0.25">
      <c r="B628" s="65"/>
      <c r="C628" s="64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</row>
    <row r="629" spans="2:19" ht="18.75" x14ac:dyDescent="0.25">
      <c r="B629" s="65"/>
      <c r="C629" s="64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</row>
    <row r="630" spans="2:19" ht="18.75" x14ac:dyDescent="0.25">
      <c r="B630" s="65"/>
      <c r="C630" s="64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</row>
    <row r="631" spans="2:19" ht="18.75" x14ac:dyDescent="0.25">
      <c r="B631" s="65"/>
      <c r="C631" s="64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</row>
    <row r="632" spans="2:19" ht="18.75" x14ac:dyDescent="0.25">
      <c r="B632" s="65"/>
      <c r="C632" s="64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</row>
    <row r="633" spans="2:19" ht="18.75" x14ac:dyDescent="0.25">
      <c r="B633" s="65"/>
      <c r="C633" s="64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</row>
    <row r="634" spans="2:19" ht="18.75" x14ac:dyDescent="0.25">
      <c r="B634" s="65"/>
      <c r="C634" s="64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</row>
    <row r="635" spans="2:19" ht="18.75" x14ac:dyDescent="0.25">
      <c r="B635" s="65"/>
      <c r="C635" s="64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</row>
    <row r="636" spans="2:19" ht="18.75" x14ac:dyDescent="0.25">
      <c r="B636" s="65"/>
      <c r="C636" s="64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</row>
    <row r="637" spans="2:19" ht="18.75" x14ac:dyDescent="0.25">
      <c r="B637" s="65"/>
      <c r="C637" s="64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</row>
    <row r="638" spans="2:19" ht="18.75" x14ac:dyDescent="0.25">
      <c r="B638" s="65"/>
      <c r="C638" s="64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</row>
    <row r="639" spans="2:19" ht="18.75" x14ac:dyDescent="0.25">
      <c r="B639" s="65"/>
      <c r="C639" s="64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</row>
    <row r="640" spans="2:19" ht="18.75" x14ac:dyDescent="0.25">
      <c r="B640" s="65"/>
      <c r="C640" s="64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</row>
    <row r="641" spans="2:19" ht="18.75" x14ac:dyDescent="0.25">
      <c r="B641" s="65"/>
      <c r="C641" s="64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</row>
    <row r="642" spans="2:19" ht="18.75" x14ac:dyDescent="0.25">
      <c r="B642" s="65"/>
      <c r="C642" s="64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</row>
    <row r="643" spans="2:19" ht="18.75" x14ac:dyDescent="0.25">
      <c r="B643" s="65"/>
      <c r="C643" s="64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</row>
    <row r="644" spans="2:19" ht="18.75" x14ac:dyDescent="0.25">
      <c r="B644" s="65"/>
      <c r="C644" s="64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</row>
    <row r="645" spans="2:19" ht="18.75" x14ac:dyDescent="0.25">
      <c r="B645" s="65"/>
      <c r="C645" s="64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</row>
    <row r="646" spans="2:19" ht="18.75" x14ac:dyDescent="0.25">
      <c r="B646" s="65"/>
      <c r="C646" s="64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</row>
    <row r="647" spans="2:19" ht="18.75" x14ac:dyDescent="0.25">
      <c r="B647" s="65"/>
      <c r="C647" s="64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</row>
    <row r="648" spans="2:19" ht="18.75" x14ac:dyDescent="0.25">
      <c r="B648" s="65"/>
      <c r="C648" s="64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</row>
    <row r="649" spans="2:19" ht="18.75" x14ac:dyDescent="0.25">
      <c r="B649" s="65"/>
      <c r="C649" s="64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</row>
    <row r="650" spans="2:19" ht="18.75" x14ac:dyDescent="0.25">
      <c r="B650" s="65"/>
      <c r="C650" s="64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</row>
    <row r="651" spans="2:19" ht="18.75" x14ac:dyDescent="0.25">
      <c r="B651" s="65"/>
      <c r="C651" s="64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</row>
    <row r="652" spans="2:19" ht="18.75" x14ac:dyDescent="0.25">
      <c r="B652" s="65"/>
      <c r="C652" s="64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</row>
    <row r="653" spans="2:19" ht="18.75" x14ac:dyDescent="0.25">
      <c r="B653" s="65"/>
      <c r="C653" s="64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</row>
    <row r="654" spans="2:19" ht="18.75" x14ac:dyDescent="0.25">
      <c r="B654" s="65"/>
      <c r="C654" s="64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</row>
    <row r="655" spans="2:19" ht="18.75" x14ac:dyDescent="0.25">
      <c r="B655" s="65"/>
      <c r="C655" s="64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</row>
    <row r="656" spans="2:19" ht="18.75" x14ac:dyDescent="0.25">
      <c r="B656" s="65"/>
      <c r="C656" s="64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</row>
    <row r="657" spans="2:19" ht="18.75" x14ac:dyDescent="0.25">
      <c r="B657" s="65"/>
      <c r="C657" s="64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</row>
    <row r="658" spans="2:19" ht="18.75" x14ac:dyDescent="0.25">
      <c r="B658" s="65"/>
      <c r="C658" s="64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</row>
    <row r="659" spans="2:19" ht="18.75" x14ac:dyDescent="0.25">
      <c r="B659" s="65"/>
      <c r="C659" s="64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</row>
    <row r="660" spans="2:19" ht="18.75" x14ac:dyDescent="0.25">
      <c r="B660" s="65"/>
      <c r="C660" s="64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</row>
    <row r="661" spans="2:19" ht="18.75" x14ac:dyDescent="0.25">
      <c r="B661" s="65"/>
      <c r="C661" s="64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</row>
    <row r="662" spans="2:19" ht="18.75" x14ac:dyDescent="0.25">
      <c r="B662" s="65"/>
      <c r="C662" s="64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</row>
    <row r="663" spans="2:19" ht="18.75" x14ac:dyDescent="0.25">
      <c r="B663" s="65"/>
      <c r="C663" s="64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</row>
    <row r="664" spans="2:19" ht="18.75" x14ac:dyDescent="0.25">
      <c r="B664" s="65"/>
      <c r="C664" s="64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</row>
    <row r="665" spans="2:19" ht="18.75" x14ac:dyDescent="0.25">
      <c r="B665" s="65"/>
      <c r="C665" s="64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</row>
    <row r="666" spans="2:19" ht="18.75" x14ac:dyDescent="0.25">
      <c r="B666" s="65"/>
      <c r="C666" s="64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</row>
    <row r="667" spans="2:19" ht="18.75" x14ac:dyDescent="0.25">
      <c r="B667" s="65"/>
      <c r="C667" s="64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</row>
    <row r="668" spans="2:19" ht="18.75" x14ac:dyDescent="0.25">
      <c r="B668" s="65"/>
      <c r="C668" s="64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</row>
    <row r="669" spans="2:19" ht="18.75" x14ac:dyDescent="0.25">
      <c r="B669" s="65"/>
      <c r="C669" s="64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</row>
    <row r="670" spans="2:19" ht="18.75" x14ac:dyDescent="0.25">
      <c r="B670" s="65"/>
      <c r="C670" s="64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</row>
    <row r="671" spans="2:19" ht="18.75" x14ac:dyDescent="0.25">
      <c r="B671" s="65"/>
      <c r="C671" s="64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</row>
    <row r="672" spans="2:19" ht="18.75" x14ac:dyDescent="0.25">
      <c r="B672" s="65"/>
      <c r="C672" s="64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</row>
    <row r="673" spans="2:19" ht="18.75" x14ac:dyDescent="0.25">
      <c r="B673" s="65"/>
      <c r="C673" s="64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</row>
    <row r="674" spans="2:19" ht="18.75" x14ac:dyDescent="0.25">
      <c r="B674" s="65"/>
      <c r="C674" s="64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</row>
    <row r="675" spans="2:19" ht="18.75" x14ac:dyDescent="0.25">
      <c r="B675" s="65"/>
      <c r="C675" s="64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</row>
    <row r="676" spans="2:19" ht="18.75" x14ac:dyDescent="0.25">
      <c r="B676" s="65"/>
      <c r="C676" s="64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</row>
    <row r="677" spans="2:19" ht="18.75" x14ac:dyDescent="0.25">
      <c r="B677" s="65"/>
      <c r="C677" s="64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</row>
    <row r="678" spans="2:19" ht="18.75" x14ac:dyDescent="0.25">
      <c r="B678" s="65"/>
      <c r="C678" s="64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</row>
    <row r="679" spans="2:19" ht="18.75" x14ac:dyDescent="0.25">
      <c r="B679" s="65"/>
      <c r="C679" s="64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</row>
    <row r="680" spans="2:19" ht="18.75" x14ac:dyDescent="0.25">
      <c r="B680" s="65"/>
      <c r="C680" s="64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</row>
    <row r="681" spans="2:19" ht="18.75" x14ac:dyDescent="0.25">
      <c r="B681" s="65"/>
      <c r="C681" s="64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</row>
    <row r="682" spans="2:19" ht="18.75" x14ac:dyDescent="0.25">
      <c r="B682" s="65"/>
      <c r="C682" s="64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</row>
    <row r="683" spans="2:19" ht="18.75" x14ac:dyDescent="0.25">
      <c r="B683" s="65"/>
      <c r="C683" s="64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</row>
    <row r="684" spans="2:19" ht="18.75" x14ac:dyDescent="0.25">
      <c r="B684" s="65"/>
      <c r="C684" s="64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</row>
    <row r="685" spans="2:19" ht="18.75" x14ac:dyDescent="0.25">
      <c r="B685" s="65"/>
      <c r="C685" s="64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</row>
    <row r="686" spans="2:19" ht="18.75" x14ac:dyDescent="0.25">
      <c r="B686" s="65"/>
      <c r="C686" s="64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</row>
  </sheetData>
  <sheetProtection autoFilter="0"/>
  <mergeCells count="5">
    <mergeCell ref="B3:N3"/>
    <mergeCell ref="O3:S3"/>
    <mergeCell ref="Y3:AB3"/>
    <mergeCell ref="AC3:AF3"/>
    <mergeCell ref="AG3:AJ3"/>
  </mergeCells>
  <phoneticPr fontId="14" type="noConversion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Backtesting Realistico</vt:lpstr>
      <vt:lpstr>Test Rapido Intraday</vt:lpstr>
      <vt:lpstr>Test Rapido Multiday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P.</dc:creator>
  <cp:lastModifiedBy>Michele Pierro</cp:lastModifiedBy>
  <cp:revision>1</cp:revision>
  <dcterms:created xsi:type="dcterms:W3CDTF">2006-09-25T09:17:32Z</dcterms:created>
  <dcterms:modified xsi:type="dcterms:W3CDTF">2023-03-15T13:17:06Z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