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FBFE3B8-7EA1-4322-BF65-2D0C9ADB52D3}" xr6:coauthVersionLast="43" xr6:coauthVersionMax="43" xr10:uidLastSave="{00000000-0000-0000-0000-000000000000}"/>
  <bookViews>
    <workbookView xWindow="-108" yWindow="-108" windowWidth="23256" windowHeight="12576" tabRatio="398" activeTab="1" xr2:uid="{00000000-000D-0000-FFFF-FFFF00000000}"/>
  </bookViews>
  <sheets>
    <sheet name="SalarySlip" sheetId="4" r:id="rId1"/>
    <sheet name="EmpData" sheetId="2" r:id="rId2"/>
    <sheet name="Socso" sheetId="6" r:id="rId3"/>
  </sheets>
  <definedNames>
    <definedName name="_xlnm.Print_Area" localSheetId="0">SalarySlip!$A$1:$J$45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4" l="1"/>
  <c r="M14" i="4"/>
  <c r="K48" i="6" l="1"/>
  <c r="J48" i="6"/>
  <c r="I48" i="6"/>
  <c r="K47" i="6"/>
  <c r="J47" i="6"/>
  <c r="I47" i="6"/>
  <c r="K46" i="6"/>
  <c r="J46" i="6"/>
  <c r="I46" i="6"/>
  <c r="K45" i="6"/>
  <c r="J45" i="6"/>
  <c r="I45" i="6"/>
  <c r="K44" i="6"/>
  <c r="J44" i="6"/>
  <c r="I44" i="6"/>
  <c r="K43" i="6"/>
  <c r="J43" i="6"/>
  <c r="I43" i="6"/>
  <c r="K42" i="6"/>
  <c r="J42" i="6"/>
  <c r="I42" i="6"/>
  <c r="K41" i="6"/>
  <c r="J41" i="6"/>
  <c r="I41" i="6"/>
  <c r="K40" i="6"/>
  <c r="J40" i="6"/>
  <c r="I40" i="6"/>
  <c r="K39" i="6"/>
  <c r="J39" i="6"/>
  <c r="I39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J34" i="6"/>
  <c r="I34" i="6"/>
  <c r="K33" i="6"/>
  <c r="J33" i="6"/>
  <c r="I33" i="6"/>
  <c r="K32" i="6"/>
  <c r="J32" i="6"/>
  <c r="I32" i="6"/>
  <c r="K31" i="6"/>
  <c r="J31" i="6"/>
  <c r="I31" i="6"/>
  <c r="K30" i="6"/>
  <c r="J30" i="6"/>
  <c r="I30" i="6"/>
  <c r="K29" i="6"/>
  <c r="J29" i="6"/>
  <c r="I29" i="6"/>
  <c r="K28" i="6"/>
  <c r="J28" i="6"/>
  <c r="I28" i="6"/>
  <c r="K27" i="6"/>
  <c r="J27" i="6"/>
  <c r="I27" i="6"/>
  <c r="K26" i="6"/>
  <c r="J26" i="6"/>
  <c r="I26" i="6"/>
  <c r="K25" i="6"/>
  <c r="J25" i="6"/>
  <c r="I25" i="6"/>
  <c r="K24" i="6"/>
  <c r="J24" i="6"/>
  <c r="I24" i="6"/>
  <c r="K23" i="6"/>
  <c r="J23" i="6"/>
  <c r="I23" i="6"/>
  <c r="K22" i="6"/>
  <c r="J22" i="6"/>
  <c r="I22" i="6"/>
  <c r="K21" i="6"/>
  <c r="J21" i="6"/>
  <c r="I21" i="6"/>
  <c r="K20" i="6"/>
  <c r="J20" i="6"/>
  <c r="I20" i="6"/>
  <c r="K19" i="6"/>
  <c r="J19" i="6"/>
  <c r="I19" i="6"/>
  <c r="K18" i="6"/>
  <c r="J18" i="6"/>
  <c r="I18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J13" i="6"/>
  <c r="I13" i="6"/>
  <c r="K12" i="6"/>
  <c r="J12" i="6"/>
  <c r="I12" i="6"/>
  <c r="K11" i="6"/>
  <c r="J11" i="6"/>
  <c r="I11" i="6"/>
  <c r="K10" i="6"/>
  <c r="J10" i="6"/>
  <c r="I10" i="6"/>
  <c r="K9" i="6"/>
  <c r="J9" i="6"/>
  <c r="I9" i="6"/>
  <c r="K8" i="6"/>
  <c r="J8" i="6"/>
  <c r="I8" i="6"/>
  <c r="K7" i="6"/>
  <c r="J7" i="6"/>
  <c r="I7" i="6"/>
  <c r="O6" i="6"/>
  <c r="K6" i="6"/>
  <c r="J6" i="6"/>
  <c r="I6" i="6"/>
  <c r="K5" i="6"/>
  <c r="J5" i="6"/>
  <c r="I5" i="6"/>
  <c r="K4" i="6"/>
  <c r="M6" i="6" s="1"/>
  <c r="J4" i="6"/>
  <c r="I4" i="6"/>
  <c r="L7" i="4" l="1"/>
  <c r="L6" i="4" l="1"/>
  <c r="I44" i="4" l="1"/>
  <c r="I43" i="4"/>
  <c r="I35" i="4"/>
  <c r="I34" i="4"/>
  <c r="I40" i="4" s="1"/>
  <c r="E34" i="4"/>
  <c r="E40" i="4" s="1"/>
  <c r="F30" i="4"/>
  <c r="F29" i="4"/>
  <c r="B29" i="4"/>
  <c r="F28" i="4"/>
  <c r="B28" i="4"/>
  <c r="B24" i="4"/>
  <c r="M22" i="4"/>
  <c r="L20" i="4"/>
  <c r="L22" i="4" s="1"/>
  <c r="I18" i="4"/>
  <c r="E18" i="4"/>
  <c r="I19" i="4" s="1"/>
  <c r="M16" i="4"/>
  <c r="L14" i="4"/>
  <c r="P12" i="4"/>
  <c r="N7" i="4"/>
  <c r="G7" i="4"/>
  <c r="G30" i="4" s="1"/>
  <c r="M8" i="4"/>
  <c r="L8" i="4"/>
  <c r="C6" i="4"/>
  <c r="C29" i="4" s="1"/>
  <c r="G5" i="4"/>
  <c r="G28" i="4" s="1"/>
  <c r="C5" i="4"/>
  <c r="C28" i="4" s="1"/>
  <c r="B3" i="4"/>
  <c r="B26" i="4" s="1"/>
  <c r="N6" i="4" l="1"/>
  <c r="N8" i="4" s="1"/>
  <c r="I41" i="4"/>
</calcChain>
</file>

<file path=xl/sharedStrings.xml><?xml version="1.0" encoding="utf-8"?>
<sst xmlns="http://schemas.openxmlformats.org/spreadsheetml/2006/main" count="141" uniqueCount="110">
  <si>
    <t xml:space="preserve">NAME : </t>
  </si>
  <si>
    <t xml:space="preserve">NRIC NO. :  </t>
  </si>
  <si>
    <t>EPF</t>
  </si>
  <si>
    <t>SOCSO</t>
  </si>
  <si>
    <t xml:space="preserve">EPF NO    : </t>
  </si>
  <si>
    <t>Employee</t>
  </si>
  <si>
    <t>TAX NO   :</t>
  </si>
  <si>
    <t>Employer</t>
  </si>
  <si>
    <t>RM</t>
  </si>
  <si>
    <t>TOTAL EARNINGS</t>
  </si>
  <si>
    <t>TOTAL DEDUCTION</t>
  </si>
  <si>
    <t>BASIC SALARY</t>
  </si>
  <si>
    <t>EMPLOYEE EPF</t>
  </si>
  <si>
    <t>EMPLOYEE SOCSO</t>
  </si>
  <si>
    <t>Salary</t>
  </si>
  <si>
    <t>employee</t>
  </si>
  <si>
    <t>Incentive</t>
  </si>
  <si>
    <t>employer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</si>
  <si>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</si>
  <si>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</si>
  <si>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SUB-TOTAL (b)</t>
  </si>
  <si>
    <t>NET SALARY (a) - (b)</t>
  </si>
  <si>
    <t>OT</t>
  </si>
  <si>
    <t>EMPLOYER CONTRIBUTION</t>
  </si>
  <si>
    <t xml:space="preserve">  </t>
  </si>
  <si>
    <t xml:space="preserve">POSITION :  </t>
  </si>
  <si>
    <t>Employee Code</t>
  </si>
  <si>
    <t>Emp Name</t>
  </si>
  <si>
    <t>CWE001</t>
  </si>
  <si>
    <t>CWE002</t>
  </si>
  <si>
    <t>Tax No</t>
  </si>
  <si>
    <t>IC</t>
  </si>
  <si>
    <t>EPF No</t>
  </si>
  <si>
    <t>Position</t>
  </si>
  <si>
    <t>Working</t>
  </si>
  <si>
    <t>Employee Copies</t>
  </si>
  <si>
    <t>Salary Issued Date</t>
  </si>
  <si>
    <t>Amazing 1</t>
  </si>
  <si>
    <t>Amazing 2</t>
  </si>
  <si>
    <t>SG 1039100454</t>
  </si>
  <si>
    <t>SG 21853223243200</t>
  </si>
  <si>
    <t>Kuli</t>
  </si>
  <si>
    <t>KADAR CARUMAN</t>
  </si>
  <si>
    <t>Bil</t>
  </si>
  <si>
    <t>Gaji Bulanan</t>
  </si>
  <si>
    <t>Jenis Pertama (Skim Bencana Pekerjaan dan Skim Keilatan)</t>
  </si>
  <si>
    <t>Jenis Kedua (Skim Bencana Pekerjaan)</t>
  </si>
  <si>
    <t>Syer Majikan</t>
  </si>
  <si>
    <t>Syer Pekerja</t>
  </si>
  <si>
    <t>Jumlah Caruman</t>
  </si>
  <si>
    <t>Jumlah Caruman Oleh Majikan Sahaja</t>
  </si>
  <si>
    <t>Salary/Gaji</t>
  </si>
  <si>
    <t>Gaji hingga RM 30</t>
  </si>
  <si>
    <t>40 sen</t>
  </si>
  <si>
    <t>10 sen</t>
  </si>
  <si>
    <t>50 sen</t>
  </si>
  <si>
    <t>30 sen</t>
  </si>
  <si>
    <t>Apabila gaji melebihi RM30 tetapi tidak melebihi RM50</t>
  </si>
  <si>
    <t>70 sen</t>
  </si>
  <si>
    <t>20 sen</t>
  </si>
  <si>
    <t>90 sen</t>
  </si>
  <si>
    <t>Apabila gaji melebihi RM50 tetapi tidak melebihi RM70</t>
  </si>
  <si>
    <t>80 sen</t>
  </si>
  <si>
    <t>Apabila gaji melebihi RM70 tetapi tidak melebihi RM100</t>
  </si>
  <si>
    <t>Apabila gaji melebihi RM100 tetapi tidak melebihi RM140</t>
  </si>
  <si>
    <t>60 sen</t>
  </si>
  <si>
    <t>Apabila gaji melebihi RM140 tetapi tidak melebihi RM200</t>
  </si>
  <si>
    <t>85 sen</t>
  </si>
  <si>
    <t>Apabila gaji melebihi RM200 tetapi tidak melebihi RM300</t>
  </si>
  <si>
    <t>Apabila gaji melebihi RM300 tetapi tidak melebihi RM400</t>
  </si>
  <si>
    <t>Apabila gaji melebihi RM400 tetapi tidak melebihi RM500</t>
  </si>
  <si>
    <t>Apabila gaji melebihi RM500 tetapi tidak melebihi RM600</t>
  </si>
  <si>
    <t>Apabila gaji melebihi RM600 tetapi tidak melebihi RM700</t>
  </si>
  <si>
    <t>Apabila gaji melebihi RM700 tetapi tidak melebihi RM800</t>
  </si>
  <si>
    <t>Apabila gaji melebihi RM800 tetapi tidak melebihi RM900</t>
  </si>
  <si>
    <t>Apabila gaji melebihi RM900 tetapi tidak melebihi RM1,000</t>
  </si>
  <si>
    <t>Apabila gaji melebihi RM1,000 tetapi tidak melebihi RM1,100</t>
  </si>
  <si>
    <t>Apabila gaji melebihi RM1,100 tetapi tidak melebihi RM1,200</t>
  </si>
  <si>
    <t>Apabila gaji melebihi RM1,200 tetapi tidak melebihi RM1,300</t>
  </si>
  <si>
    <t>Apabila gaji melebihi RM1,300 tetapi tidak melebihi RM1,400</t>
  </si>
  <si>
    <t>Apabila gaji melebihi RM1,400 tetapi tidak melebihi RM1,500</t>
  </si>
  <si>
    <t>Apabila gaji melebihi RM1,500 tetapi tidak melebihi RM1,600</t>
  </si>
  <si>
    <t>Apabila gaji melebihi RM1,600 tetapi tidak melebihi RM1,700</t>
  </si>
  <si>
    <t>Apabila gaji melebihi RM1,700 tetapi tidak melebihi RM1,800</t>
  </si>
  <si>
    <t>Apabila gaji melebihi RM1,800 tetapi tidak melebihi RM1,900</t>
  </si>
  <si>
    <t>Apabila gaji melebihi RM1,900 tetapi tidak melebihi RM2,000</t>
  </si>
  <si>
    <t>Apabila gaji melebihi RM2,000 tetapi tidak melebihi RM2,100</t>
  </si>
  <si>
    <t>Apabila gaji melebihi RM2,100 tetapi tidak melebihi RM2,200</t>
  </si>
  <si>
    <t>Apabila gaji melebihi RM2,200 tetapi tidak melebihi RM2,300</t>
  </si>
  <si>
    <t>Apabila gaji melebihi RM2,300 tetapi tidak melebihi RM2,400</t>
  </si>
  <si>
    <t>Apabila gaji melebihi RM2,400 tetapi tidak melebihi RM2,500</t>
  </si>
  <si>
    <t>Apabila gaji melebihi RM2,500 tetapi tidak melebihi RM2,600</t>
  </si>
  <si>
    <t>Apabila gaji melebihi RM2,600 tetapi tidak melebihi RM2,700</t>
  </si>
  <si>
    <t>Apabila gaji melebihi RM2,700 tetapi tidak melebihi RM2,800</t>
  </si>
  <si>
    <t>Apabila gaji melebihi RM2,800 tetapi tidak melebihi RM2,900</t>
  </si>
  <si>
    <t>Apabila gaji melebihi RM2,900</t>
  </si>
  <si>
    <t>Apabila gaji melebihi RM3,000 tetapi tidak melebihi RM3,100</t>
  </si>
  <si>
    <t>Apabila gaji melebihi RM3,100 tetapi tidak melebihi RM3,200</t>
  </si>
  <si>
    <t>Apabila gaji melebihi RM3,200 tetapi tidak melebihi RM3,300</t>
  </si>
  <si>
    <t>Apabila gaji melebihi RM3,300 tetapi tidak melebihi RM3,400</t>
  </si>
  <si>
    <t>Apabila gaji melebihi RM3,400 tetapi tidak melebihi RM3,500</t>
  </si>
  <si>
    <t>Apabila gaji melebihi RM3,500 tetapi tidak melebihi RM3,600</t>
  </si>
  <si>
    <t>Apabila gaji melebihi RM3,600 tetapi tidak melebihi RM3,700</t>
  </si>
  <si>
    <t>Apabila gaji melebihi RM3,700 tetapi tidak melebihi RM3,800</t>
  </si>
  <si>
    <t>Apabila gaji melebihi RM3,800 tetapi tidak melebihi RM3,900</t>
  </si>
  <si>
    <t>Apabila gaji melebihi RM3,900 tetapi tidak melebihi RM4,000</t>
  </si>
  <si>
    <t>Apabila gaji melebihi RM4,000</t>
  </si>
  <si>
    <t>AmazingExcel Dotcom (2022-V)</t>
  </si>
  <si>
    <t>795565-14-9943</t>
  </si>
  <si>
    <t>866653-49-5238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</si>
</sst>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00000000_);_(* \(#,##0.0000000000\);_(* &quot;-&quot;??_);_(@_)"/>
    <numFmt numFmtId="166" formatCode="&quot;RM&quot;#,##0.00_);[Red]\(&quot;RM&quot;#,##0.0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color indexed="10"/>
      <name val="Times New Roman"/>
      <family val="1"/>
    </font>
    <font>
      <sz val="12"/>
      <color indexed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1"/>
      <name val="Times New Roman"/>
      <family val="1"/>
    </font>
    <font>
      <u/>
      <sz val="12"/>
      <name val="Times New Roman"/>
      <family val="1"/>
    </font>
    <font>
      <sz val="12"/>
      <color theme="1"/>
      <name val="Arial Narrow"/>
      <family val="2"/>
    </font>
    <font>
      <sz val="12"/>
      <color indexed="10"/>
      <name val="Arial Narrow"/>
      <family val="2"/>
    </font>
    <font>
      <sz val="11"/>
      <color indexed="10"/>
      <name val="Times New Roman"/>
      <family val="1"/>
    </font>
    <font>
      <sz val="12"/>
      <color theme="1"/>
      <name val="Times New Roman"/>
      <family val="1"/>
    </font>
    <font>
      <i/>
      <sz val="12"/>
      <color rgb="FFFF0000"/>
      <name val="Arial Narrow"/>
      <family val="2"/>
    </font>
    <font>
      <b/>
      <i/>
      <sz val="11"/>
      <color rgb="FFFF0000"/>
      <name val="Times New Roman"/>
      <family val="1"/>
    </font>
    <font>
      <sz val="14"/>
      <name val="Times New Roman"/>
      <family val="1"/>
    </font>
    <font>
      <sz val="12"/>
      <color rgb="FFFF0000"/>
      <name val="Arial Narrow"/>
      <family val="2"/>
    </font>
    <font>
      <sz val="12"/>
      <color rgb="FFFF0000"/>
      <name val="Times New Roman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10"/>
      <name val="Courier New"/>
      <family val="3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u/>
      <sz val="12"/>
      <name val="Times New Roman"/>
      <family val="1"/>
    </font>
    <font>
      <b/>
      <u/>
      <sz val="12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61">
    <xf numFmtId="0" fontId="0" fillId="0" borderId="0" xfId="0"/>
    <xf numFmtId="0" fontId="3" fillId="0" borderId="0" xfId="0" applyFont="1" applyAlignme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1" applyFont="1"/>
    <xf numFmtId="165" fontId="4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1" applyNumberFormat="1" applyFont="1"/>
    <xf numFmtId="164" fontId="4" fillId="0" borderId="0" xfId="1" applyFont="1" applyAlignment="1">
      <alignment horizontal="center"/>
    </xf>
    <xf numFmtId="0" fontId="4" fillId="0" borderId="0" xfId="0" quotePrefix="1" applyFont="1"/>
    <xf numFmtId="0" fontId="8" fillId="0" borderId="1" xfId="0" applyFont="1" applyBorder="1"/>
    <xf numFmtId="0" fontId="8" fillId="0" borderId="2" xfId="0" applyFont="1" applyBorder="1"/>
    <xf numFmtId="0" fontId="4" fillId="0" borderId="2" xfId="0" applyFont="1" applyBorder="1"/>
    <xf numFmtId="0" fontId="9" fillId="0" borderId="2" xfId="0" applyFont="1" applyBorder="1"/>
    <xf numFmtId="0" fontId="8" fillId="0" borderId="2" xfId="0" quotePrefix="1" applyFont="1" applyBorder="1"/>
    <xf numFmtId="0" fontId="8" fillId="0" borderId="3" xfId="0" quotePrefix="1" applyFont="1" applyBorder="1" applyAlignment="1">
      <alignment horizontal="center"/>
    </xf>
    <xf numFmtId="0" fontId="4" fillId="0" borderId="0" xfId="0" quotePrefix="1" applyFont="1" applyBorder="1"/>
    <xf numFmtId="164" fontId="9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/>
    <xf numFmtId="164" fontId="9" fillId="0" borderId="2" xfId="1" applyFont="1" applyBorder="1"/>
    <xf numFmtId="165" fontId="9" fillId="0" borderId="2" xfId="1" applyNumberFormat="1" applyFont="1" applyBorder="1"/>
    <xf numFmtId="0" fontId="9" fillId="0" borderId="3" xfId="0" applyFont="1" applyBorder="1"/>
    <xf numFmtId="0" fontId="8" fillId="0" borderId="4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5" xfId="0" applyFont="1" applyBorder="1"/>
    <xf numFmtId="0" fontId="4" fillId="0" borderId="0" xfId="0" applyFont="1" applyBorder="1"/>
    <xf numFmtId="164" fontId="9" fillId="0" borderId="4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0" xfId="1" applyFont="1" applyBorder="1"/>
    <xf numFmtId="165" fontId="9" fillId="0" borderId="0" xfId="1" applyNumberFormat="1" applyFont="1" applyBorder="1"/>
    <xf numFmtId="0" fontId="8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8" fillId="0" borderId="7" xfId="0" applyFont="1" applyBorder="1"/>
    <xf numFmtId="0" fontId="8" fillId="0" borderId="7" xfId="0" applyFont="1" applyBorder="1" applyAlignment="1">
      <alignment horizontal="left"/>
    </xf>
    <xf numFmtId="0" fontId="9" fillId="0" borderId="4" xfId="0" applyFont="1" applyBorder="1"/>
    <xf numFmtId="0" fontId="10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164" fontId="9" fillId="0" borderId="9" xfId="0" applyNumberFormat="1" applyFont="1" applyFill="1" applyBorder="1"/>
    <xf numFmtId="164" fontId="9" fillId="0" borderId="9" xfId="1" applyFont="1" applyBorder="1"/>
    <xf numFmtId="0" fontId="10" fillId="0" borderId="5" xfId="0" applyFont="1" applyBorder="1"/>
    <xf numFmtId="0" fontId="8" fillId="0" borderId="0" xfId="0" applyFont="1" applyBorder="1"/>
    <xf numFmtId="0" fontId="11" fillId="0" borderId="0" xfId="0" applyFont="1" applyBorder="1"/>
    <xf numFmtId="164" fontId="9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9" fillId="0" borderId="7" xfId="1" applyFont="1" applyBorder="1"/>
    <xf numFmtId="165" fontId="9" fillId="0" borderId="7" xfId="1" applyNumberFormat="1" applyFont="1" applyBorder="1"/>
    <xf numFmtId="16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164" fontId="4" fillId="0" borderId="2" xfId="1" applyFont="1" applyBorder="1"/>
    <xf numFmtId="165" fontId="4" fillId="0" borderId="2" xfId="1" applyNumberFormat="1" applyFont="1" applyBorder="1"/>
    <xf numFmtId="164" fontId="9" fillId="0" borderId="5" xfId="1" applyFont="1" applyBorder="1"/>
    <xf numFmtId="164" fontId="11" fillId="0" borderId="0" xfId="1" applyFont="1" applyBorder="1"/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1" applyFont="1" applyBorder="1"/>
    <xf numFmtId="165" fontId="4" fillId="0" borderId="0" xfId="1" applyNumberFormat="1" applyFont="1" applyBorder="1"/>
    <xf numFmtId="0" fontId="4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14" fillId="0" borderId="0" xfId="0" applyFont="1" applyBorder="1"/>
    <xf numFmtId="164" fontId="15" fillId="0" borderId="0" xfId="1" applyFont="1" applyBorder="1"/>
    <xf numFmtId="165" fontId="16" fillId="0" borderId="0" xfId="1" applyNumberFormat="1" applyFont="1" applyFill="1" applyBorder="1"/>
    <xf numFmtId="0" fontId="16" fillId="0" borderId="0" xfId="0" applyFont="1" applyFill="1" applyBorder="1"/>
    <xf numFmtId="0" fontId="17" fillId="0" borderId="4" xfId="0" applyFont="1" applyBorder="1"/>
    <xf numFmtId="164" fontId="13" fillId="0" borderId="5" xfId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164" fontId="9" fillId="0" borderId="13" xfId="1" applyFont="1" applyBorder="1"/>
    <xf numFmtId="0" fontId="8" fillId="0" borderId="10" xfId="0" applyFont="1" applyBorder="1"/>
    <xf numFmtId="164" fontId="9" fillId="0" borderId="11" xfId="1" applyFont="1" applyBorder="1"/>
    <xf numFmtId="164" fontId="9" fillId="0" borderId="13" xfId="1" applyFont="1" applyFill="1" applyBorder="1"/>
    <xf numFmtId="164" fontId="11" fillId="0" borderId="0" xfId="1" applyFont="1" applyFill="1" applyBorder="1"/>
    <xf numFmtId="164" fontId="9" fillId="0" borderId="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/>
    <xf numFmtId="0" fontId="9" fillId="0" borderId="6" xfId="0" applyFont="1" applyBorder="1"/>
    <xf numFmtId="164" fontId="9" fillId="0" borderId="8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2" fontId="4" fillId="0" borderId="0" xfId="0" applyNumberFormat="1" applyFont="1" applyBorder="1"/>
    <xf numFmtId="164" fontId="16" fillId="0" borderId="0" xfId="1" applyFont="1" applyFill="1" applyBorder="1"/>
    <xf numFmtId="165" fontId="4" fillId="0" borderId="0" xfId="1" applyNumberFormat="1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Alignment="1">
      <alignment horizontal="center"/>
    </xf>
    <xf numFmtId="164" fontId="4" fillId="0" borderId="0" xfId="1" applyFont="1" applyFill="1" applyAlignment="1">
      <alignment horizontal="center"/>
    </xf>
    <xf numFmtId="164" fontId="4" fillId="0" borderId="0" xfId="1" applyFont="1" applyFill="1"/>
    <xf numFmtId="0" fontId="4" fillId="0" borderId="0" xfId="0" applyFont="1" applyBorder="1" applyAlignment="1">
      <alignment vertical="center" wrapText="1"/>
    </xf>
    <xf numFmtId="164" fontId="4" fillId="0" borderId="0" xfId="1" quotePrefix="1" applyFont="1" applyBorder="1" applyAlignment="1">
      <alignment vertical="center"/>
    </xf>
    <xf numFmtId="0" fontId="20" fillId="0" borderId="0" xfId="0" applyFont="1"/>
    <xf numFmtId="164" fontId="4" fillId="0" borderId="0" xfId="1" applyFont="1" applyFill="1" applyBorder="1" applyAlignment="1">
      <alignment horizontal="center"/>
    </xf>
    <xf numFmtId="0" fontId="21" fillId="0" borderId="0" xfId="0" applyFont="1"/>
    <xf numFmtId="0" fontId="22" fillId="2" borderId="13" xfId="0" applyFont="1" applyFill="1" applyBorder="1"/>
    <xf numFmtId="0" fontId="23" fillId="0" borderId="13" xfId="0" applyFont="1" applyBorder="1"/>
    <xf numFmtId="0" fontId="23" fillId="0" borderId="7" xfId="0" applyFont="1" applyBorder="1" applyAlignment="1">
      <alignment vertical="center"/>
    </xf>
    <xf numFmtId="0" fontId="22" fillId="2" borderId="14" xfId="0" applyFont="1" applyFill="1" applyBorder="1"/>
    <xf numFmtId="0" fontId="23" fillId="0" borderId="4" xfId="0" applyFont="1" applyFill="1" applyBorder="1"/>
    <xf numFmtId="0" fontId="9" fillId="0" borderId="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14" fontId="4" fillId="0" borderId="0" xfId="0" applyNumberFormat="1" applyFont="1"/>
    <xf numFmtId="0" fontId="24" fillId="0" borderId="0" xfId="0" applyFont="1" applyAlignment="1">
      <alignment horizontal="left"/>
    </xf>
    <xf numFmtId="0" fontId="26" fillId="0" borderId="0" xfId="2"/>
    <xf numFmtId="0" fontId="25" fillId="3" borderId="13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vertical="center" wrapText="1"/>
    </xf>
    <xf numFmtId="0" fontId="0" fillId="0" borderId="18" xfId="0" applyBorder="1"/>
    <xf numFmtId="0" fontId="0" fillId="4" borderId="19" xfId="0" applyFill="1" applyBorder="1"/>
    <xf numFmtId="0" fontId="27" fillId="5" borderId="13" xfId="0" applyFont="1" applyFill="1" applyBorder="1" applyAlignment="1">
      <alignment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0" fontId="0" fillId="0" borderId="13" xfId="0" applyBorder="1"/>
    <xf numFmtId="166" fontId="27" fillId="5" borderId="13" xfId="0" applyNumberFormat="1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right" vertical="center" wrapText="1"/>
    </xf>
    <xf numFmtId="0" fontId="28" fillId="0" borderId="13" xfId="0" applyFont="1" applyBorder="1"/>
    <xf numFmtId="0" fontId="28" fillId="0" borderId="13" xfId="0" applyFont="1" applyBorder="1" applyAlignment="1">
      <alignment wrapText="1"/>
    </xf>
    <xf numFmtId="166" fontId="28" fillId="0" borderId="13" xfId="0" applyNumberFormat="1" applyFont="1" applyBorder="1" applyAlignment="1">
      <alignment horizontal="center" vertical="center"/>
    </xf>
    <xf numFmtId="0" fontId="27" fillId="4" borderId="13" xfId="0" applyFont="1" applyFill="1" applyBorder="1" applyAlignment="1">
      <alignment horizontal="right" vertical="center" wrapText="1"/>
    </xf>
    <xf numFmtId="0" fontId="0" fillId="4" borderId="13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5" fillId="3" borderId="15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 wrapText="1"/>
    </xf>
    <xf numFmtId="164" fontId="4" fillId="6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4" fillId="6" borderId="0" xfId="0" applyFont="1" applyFill="1"/>
    <xf numFmtId="164" fontId="4" fillId="6" borderId="0" xfId="1" applyFont="1" applyFill="1" applyBorder="1"/>
    <xf numFmtId="164" fontId="13" fillId="6" borderId="0" xfId="0" applyNumberFormat="1" applyFont="1" applyFill="1" applyBorder="1" applyAlignment="1">
      <alignment horizontal="center"/>
    </xf>
    <xf numFmtId="164" fontId="9" fillId="6" borderId="0" xfId="1" applyFont="1" applyFill="1" applyBorder="1" applyAlignment="1">
      <alignment horizontal="center"/>
    </xf>
    <xf numFmtId="164" fontId="9" fillId="6" borderId="0" xfId="0" applyNumberFormat="1" applyFont="1" applyFill="1" applyBorder="1" applyAlignment="1">
      <alignment horizontal="right"/>
    </xf>
    <xf numFmtId="164" fontId="9" fillId="6" borderId="0" xfId="1" applyFont="1" applyFill="1" applyBorder="1"/>
    <xf numFmtId="164" fontId="13" fillId="6" borderId="0" xfId="1" applyFont="1" applyFill="1" applyBorder="1" applyAlignment="1">
      <alignment horizontal="center"/>
    </xf>
    <xf numFmtId="164" fontId="13" fillId="6" borderId="0" xfId="0" applyNumberFormat="1" applyFont="1" applyFill="1" applyBorder="1" applyAlignment="1">
      <alignment horizontal="right"/>
    </xf>
    <xf numFmtId="164" fontId="13" fillId="6" borderId="0" xfId="1" applyFont="1" applyFill="1" applyBorder="1"/>
    <xf numFmtId="164" fontId="13" fillId="6" borderId="0" xfId="0" quotePrefix="1" applyNumberFormat="1" applyFont="1" applyFill="1" applyBorder="1" applyAlignment="1">
      <alignment horizontal="center"/>
    </xf>
    <xf numFmtId="164" fontId="13" fillId="6" borderId="9" xfId="1" applyFont="1" applyFill="1" applyBorder="1" applyAlignment="1">
      <alignment horizontal="center"/>
    </xf>
    <xf numFmtId="164" fontId="13" fillId="6" borderId="9" xfId="0" applyNumberFormat="1" applyFont="1" applyFill="1" applyBorder="1"/>
    <xf numFmtId="164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164" fontId="4" fillId="6" borderId="0" xfId="1" applyFont="1" applyFill="1"/>
    <xf numFmtId="0" fontId="13" fillId="6" borderId="0" xfId="0" applyFont="1" applyFill="1" applyBorder="1"/>
    <xf numFmtId="164" fontId="13" fillId="6" borderId="0" xfId="0" applyNumberFormat="1" applyFont="1" applyFill="1" applyBorder="1"/>
    <xf numFmtId="164" fontId="13" fillId="6" borderId="9" xfId="0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/>
    <xf numFmtId="164" fontId="16" fillId="6" borderId="0" xfId="1" applyFont="1" applyFill="1" applyBorder="1"/>
    <xf numFmtId="164" fontId="19" fillId="6" borderId="0" xfId="0" applyNumberFormat="1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/>
    </xf>
    <xf numFmtId="0" fontId="30" fillId="6" borderId="0" xfId="0" applyFont="1" applyFill="1" applyBorder="1"/>
    <xf numFmtId="164" fontId="31" fillId="6" borderId="0" xfId="0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151442</xdr:colOff>
      <xdr:row>4</xdr:row>
      <xdr:rowOff>278208</xdr:rowOff>
    </xdr:from>
    <xdr:ext cx="3758138" cy="68987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5E0A56-C7A0-4AE1-96CB-8B5B8DCFE9AE}"/>
            </a:ext>
          </a:extLst>
        </xdr:cNvPr>
        <xdr:cNvSpPr txBox="1"/>
      </xdr:nvSpPr>
      <xdr:spPr>
        <a:xfrm>
          <a:off x="12351062" y="1268808"/>
          <a:ext cx="3758138" cy="68987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MY" sz="1400">
              <a:latin typeface="Arial Black" panose="020B0A04020102020204" pitchFamily="34" charset="0"/>
            </a:rPr>
            <a:t>=</a:t>
          </a:r>
          <a:r>
            <a:rPr lang="en-MY" sz="1400">
              <a:solidFill>
                <a:srgbClr val="FF0000"/>
              </a:solidFill>
              <a:latin typeface="Arial Black" panose="020B0A04020102020204" pitchFamily="34" charset="0"/>
            </a:rPr>
            <a:t>IF(</a:t>
          </a:r>
          <a:r>
            <a:rPr lang="en-MY" sz="1400">
              <a:latin typeface="Arial Black" panose="020B0A04020102020204" pitchFamily="34" charset="0"/>
            </a:rPr>
            <a:t>FIND("sen",C4)&gt;0, </a:t>
          </a:r>
        </a:p>
        <a:p>
          <a:r>
            <a:rPr lang="en-MY" sz="1400">
              <a:solidFill>
                <a:srgbClr val="7030A0"/>
              </a:solidFill>
              <a:latin typeface="Arial Black" panose="020B0A04020102020204" pitchFamily="34" charset="0"/>
            </a:rPr>
            <a:t>SUBSTITUTE(C4, "sen", "")/100</a:t>
          </a:r>
          <a:r>
            <a:rPr lang="en-MY" sz="1400">
              <a:latin typeface="Arial Black" panose="020B0A04020102020204" pitchFamily="34" charset="0"/>
            </a:rPr>
            <a:t>, C4</a:t>
          </a:r>
          <a:r>
            <a:rPr lang="en-MY" sz="1400">
              <a:solidFill>
                <a:srgbClr val="FF0000"/>
              </a:solidFill>
              <a:latin typeface="Arial Black" panose="020B0A04020102020204" pitchFamily="34" charset="0"/>
            </a:rPr>
            <a:t>)</a:t>
          </a:r>
          <a:r>
            <a:rPr lang="en-MY" sz="1400">
              <a:latin typeface="Arial Black" panose="020B0A04020102020204" pitchFamily="34" charset="0"/>
            </a:rPr>
            <a:t> )</a:t>
          </a:r>
        </a:p>
      </xdr:txBody>
    </xdr:sp>
    <xdr:clientData/>
  </xdr:oneCellAnchor>
  <xdr:oneCellAnchor>
    <xdr:from>
      <xdr:col>0</xdr:col>
      <xdr:colOff>47625</xdr:colOff>
      <xdr:row>48</xdr:row>
      <xdr:rowOff>104775</xdr:rowOff>
    </xdr:from>
    <xdr:ext cx="7082773" cy="4367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EDB6BBD-F893-4084-82B9-F8963C7BDE04}"/>
            </a:ext>
          </a:extLst>
        </xdr:cNvPr>
        <xdr:cNvSpPr txBox="1"/>
      </xdr:nvSpPr>
      <xdr:spPr>
        <a:xfrm>
          <a:off x="47625" y="13866495"/>
          <a:ext cx="7082773" cy="43678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source: </a:t>
          </a:r>
        </a:p>
        <a:p>
          <a:r>
            <a:rPr lang="en-MY" sz="1100"/>
            <a:t>http://www.perkeso.gov.my/my/perlindungan-keselamatan-sosial/kelayakan-majikan-dan-pekerja/kadar-caruman.html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CB0D-42F7-4313-9A71-D759AFB938D9}">
  <dimension ref="B1:S90"/>
  <sheetViews>
    <sheetView zoomScale="85" zoomScaleNormal="85" zoomScalePageLayoutView="50" workbookViewId="0">
      <selection activeCell="D19" sqref="D19"/>
    </sheetView>
  </sheetViews>
  <sheetFormatPr defaultColWidth="9.21875" defaultRowHeight="15.6" x14ac:dyDescent="0.3"/>
  <cols>
    <col min="1" max="1" width="3.44140625" style="4" customWidth="1"/>
    <col min="2" max="2" width="9.6640625" style="4" customWidth="1"/>
    <col min="3" max="3" width="10.5546875" style="4" customWidth="1"/>
    <col min="4" max="4" width="4.5546875" style="4" customWidth="1"/>
    <col min="5" max="5" width="12.5546875" style="4" customWidth="1"/>
    <col min="6" max="7" width="10.5546875" style="4" customWidth="1"/>
    <col min="8" max="8" width="4.5546875" style="4" customWidth="1"/>
    <col min="9" max="9" width="15.21875" style="4" customWidth="1"/>
    <col min="10" max="10" width="3.44140625" style="4" customWidth="1"/>
    <col min="11" max="11" width="13" style="2" customWidth="1"/>
    <col min="12" max="12" width="11.5546875" style="3" customWidth="1"/>
    <col min="13" max="13" width="12.44140625" style="4" customWidth="1"/>
    <col min="14" max="14" width="10.5546875" style="5" customWidth="1"/>
    <col min="15" max="15" width="6.21875" style="6" customWidth="1"/>
    <col min="16" max="16" width="10.77734375" style="4" customWidth="1"/>
    <col min="17" max="17" width="9.21875" style="4"/>
    <col min="18" max="18" width="10.33203125" style="4" bestFit="1" customWidth="1"/>
    <col min="19" max="16384" width="9.21875" style="4"/>
  </cols>
  <sheetData>
    <row r="1" spans="2:19" ht="17.399999999999999" x14ac:dyDescent="0.3">
      <c r="B1" s="127" t="s">
        <v>107</v>
      </c>
      <c r="C1" s="127"/>
      <c r="D1" s="127"/>
      <c r="E1" s="127"/>
      <c r="F1" s="127"/>
      <c r="G1" s="127"/>
      <c r="H1" s="127"/>
      <c r="I1" s="127"/>
      <c r="J1" s="1"/>
      <c r="M1" s="4" t="s">
        <v>36</v>
      </c>
    </row>
    <row r="2" spans="2:19" ht="17.399999999999999" x14ac:dyDescent="0.3">
      <c r="B2" s="7"/>
      <c r="C2" s="7"/>
      <c r="D2" s="7"/>
      <c r="E2" s="7"/>
      <c r="F2" s="7"/>
      <c r="G2" s="7"/>
      <c r="H2" s="7"/>
      <c r="I2" s="7" t="s">
        <v>28</v>
      </c>
      <c r="J2" s="8"/>
      <c r="K2" s="2" t="s">
        <v>34</v>
      </c>
      <c r="M2" s="109">
        <v>43684</v>
      </c>
      <c r="S2" s="103" t="s">
        <v>28</v>
      </c>
    </row>
    <row r="3" spans="2:19" x14ac:dyDescent="0.3">
      <c r="B3" s="128" t="str">
        <f>"PAYSLIP FOR "&amp;UPPER(TEXT(M2,"MMM YYYY"))</f>
        <v>PAYSLIP FOR AUG 2019</v>
      </c>
      <c r="C3" s="129"/>
      <c r="D3" s="129"/>
      <c r="E3" s="129"/>
      <c r="F3" s="129"/>
      <c r="G3" s="129"/>
      <c r="H3" s="129"/>
      <c r="I3" s="129"/>
      <c r="K3" s="9"/>
      <c r="L3" s="10"/>
      <c r="M3" s="11"/>
      <c r="O3" s="12"/>
      <c r="P3" s="13"/>
      <c r="S3" s="103" t="s">
        <v>29</v>
      </c>
    </row>
    <row r="4" spans="2:19" ht="7.8" customHeight="1" x14ac:dyDescent="0.3">
      <c r="C4" s="14"/>
      <c r="K4" s="9"/>
      <c r="L4" s="10"/>
      <c r="M4" s="11"/>
      <c r="O4" s="12"/>
      <c r="P4" s="13"/>
    </row>
    <row r="5" spans="2:19" x14ac:dyDescent="0.3">
      <c r="B5" s="15" t="s">
        <v>0</v>
      </c>
      <c r="C5" s="18" t="str">
        <f>VLOOKUP(I2,EmpData!$A$2:$E$3,2,0)</f>
        <v>Amazing 1</v>
      </c>
      <c r="D5" s="17"/>
      <c r="E5" s="18"/>
      <c r="F5" s="15" t="s">
        <v>1</v>
      </c>
      <c r="G5" s="18" t="str">
        <f>VLOOKUP(I2,EmpData!$A$2:$F$3,3,0)</f>
        <v>795565-14-9943</v>
      </c>
      <c r="H5" s="19"/>
      <c r="I5" s="20"/>
      <c r="J5" s="21"/>
      <c r="K5" s="22"/>
      <c r="L5" s="23" t="s">
        <v>2</v>
      </c>
      <c r="M5" s="24" t="s">
        <v>3</v>
      </c>
      <c r="N5" s="25"/>
      <c r="O5" s="26"/>
      <c r="P5" s="27"/>
    </row>
    <row r="6" spans="2:19" x14ac:dyDescent="0.3">
      <c r="B6" s="28" t="s">
        <v>25</v>
      </c>
      <c r="C6" s="29" t="str">
        <f>VLOOKUP(I2,EmpData!$A$2:$F$3,6,0)</f>
        <v>Kuli</v>
      </c>
      <c r="D6" s="29"/>
      <c r="E6" s="29"/>
      <c r="F6" s="28" t="s">
        <v>4</v>
      </c>
      <c r="G6" s="107"/>
      <c r="H6" s="29"/>
      <c r="I6" s="31"/>
      <c r="J6" s="32"/>
      <c r="K6" s="33" t="s">
        <v>5</v>
      </c>
      <c r="L6" s="34">
        <f>E11*13%</f>
        <v>260</v>
      </c>
      <c r="M6" s="34"/>
      <c r="N6" s="35">
        <f>SUM(L6:M6)</f>
        <v>260</v>
      </c>
      <c r="O6" s="36"/>
      <c r="P6" s="31"/>
    </row>
    <row r="7" spans="2:19" x14ac:dyDescent="0.3">
      <c r="B7" s="37"/>
      <c r="C7" s="38"/>
      <c r="D7" s="38"/>
      <c r="E7" s="39"/>
      <c r="F7" s="40" t="s">
        <v>6</v>
      </c>
      <c r="G7" s="108" t="str">
        <f>VLOOKUP(I2,EmpData!$A$2:$F$3,5,0)</f>
        <v>SG 1039100454</v>
      </c>
      <c r="H7" s="38"/>
      <c r="I7" s="39"/>
      <c r="J7" s="32"/>
      <c r="K7" s="33" t="s">
        <v>7</v>
      </c>
      <c r="L7" s="34">
        <f>E11*13%</f>
        <v>260</v>
      </c>
      <c r="M7" s="34"/>
      <c r="N7" s="35">
        <f>SUM(L7:M7)</f>
        <v>260</v>
      </c>
      <c r="O7" s="36"/>
      <c r="P7" s="31"/>
    </row>
    <row r="8" spans="2:19" ht="16.2" thickBot="1" x14ac:dyDescent="0.35">
      <c r="B8" s="42"/>
      <c r="C8" s="29"/>
      <c r="D8" s="31"/>
      <c r="E8" s="43" t="s">
        <v>8</v>
      </c>
      <c r="F8" s="29"/>
      <c r="G8" s="29"/>
      <c r="H8" s="31"/>
      <c r="I8" s="43" t="s">
        <v>8</v>
      </c>
      <c r="J8" s="44"/>
      <c r="K8" s="33"/>
      <c r="L8" s="45">
        <f>SUM(L6:L7)</f>
        <v>520</v>
      </c>
      <c r="M8" s="46">
        <f>SUM(M6:M7)</f>
        <v>0</v>
      </c>
      <c r="N8" s="47">
        <f>SUM(N6:N7)</f>
        <v>520</v>
      </c>
      <c r="O8" s="36"/>
      <c r="P8" s="31"/>
    </row>
    <row r="9" spans="2:19" ht="16.2" thickTop="1" x14ac:dyDescent="0.3">
      <c r="B9" s="28" t="s">
        <v>9</v>
      </c>
      <c r="C9" s="29"/>
      <c r="D9" s="31"/>
      <c r="E9" s="48"/>
      <c r="F9" s="49" t="s">
        <v>10</v>
      </c>
      <c r="G9" s="29"/>
      <c r="H9" s="31"/>
      <c r="I9" s="48"/>
      <c r="J9" s="50"/>
      <c r="K9" s="51"/>
      <c r="L9" s="52"/>
      <c r="M9" s="38"/>
      <c r="N9" s="53"/>
      <c r="O9" s="54"/>
      <c r="P9" s="39"/>
    </row>
    <row r="10" spans="2:19" x14ac:dyDescent="0.3">
      <c r="B10" s="28"/>
      <c r="C10" s="29"/>
      <c r="D10" s="31"/>
      <c r="E10" s="48"/>
      <c r="F10" s="49"/>
      <c r="G10" s="29"/>
      <c r="H10" s="31"/>
      <c r="I10" s="48"/>
      <c r="J10" s="50"/>
      <c r="K10" s="55"/>
      <c r="L10" s="56"/>
      <c r="M10" s="57"/>
      <c r="N10" s="58"/>
      <c r="O10" s="59"/>
      <c r="P10" s="17"/>
    </row>
    <row r="11" spans="2:19" x14ac:dyDescent="0.3">
      <c r="B11" s="42" t="s">
        <v>11</v>
      </c>
      <c r="C11" s="29"/>
      <c r="D11" s="31"/>
      <c r="E11" s="60">
        <v>2000</v>
      </c>
      <c r="F11" s="29" t="s">
        <v>12</v>
      </c>
      <c r="G11" s="29"/>
      <c r="H11" s="31"/>
      <c r="I11" s="60">
        <v>340</v>
      </c>
      <c r="J11" s="61"/>
      <c r="K11" s="62"/>
      <c r="L11" s="63"/>
      <c r="M11" s="64"/>
      <c r="N11" s="65"/>
      <c r="O11" s="66"/>
      <c r="P11" s="32">
        <v>2600</v>
      </c>
    </row>
    <row r="12" spans="2:19" x14ac:dyDescent="0.3">
      <c r="B12" s="42"/>
      <c r="C12" s="29"/>
      <c r="D12" s="31"/>
      <c r="E12" s="60"/>
      <c r="F12" s="29" t="s">
        <v>13</v>
      </c>
      <c r="G12" s="29"/>
      <c r="H12" s="31"/>
      <c r="I12" s="60"/>
      <c r="J12" s="61"/>
      <c r="K12" s="134"/>
      <c r="L12" s="158" t="s">
        <v>2</v>
      </c>
      <c r="M12" s="136"/>
      <c r="N12" s="137"/>
      <c r="O12" s="66"/>
      <c r="P12" s="67">
        <f>+P11*1.1</f>
        <v>2860.0000000000005</v>
      </c>
    </row>
    <row r="13" spans="2:19" x14ac:dyDescent="0.3">
      <c r="B13" s="42"/>
      <c r="C13" s="29"/>
      <c r="D13" s="31"/>
      <c r="E13" s="60"/>
      <c r="F13" s="29"/>
      <c r="G13" s="29"/>
      <c r="H13" s="31"/>
      <c r="I13" s="60"/>
      <c r="J13" s="61"/>
      <c r="K13" s="134"/>
      <c r="L13" s="135"/>
      <c r="M13" s="136"/>
      <c r="N13" s="137"/>
      <c r="O13" s="66"/>
      <c r="P13" s="67"/>
    </row>
    <row r="14" spans="2:19" x14ac:dyDescent="0.3">
      <c r="B14" s="42"/>
      <c r="C14" s="29"/>
      <c r="D14" s="68"/>
      <c r="E14" s="60"/>
      <c r="F14" s="29"/>
      <c r="G14" s="29"/>
      <c r="H14" s="31"/>
      <c r="I14" s="60"/>
      <c r="J14" s="61"/>
      <c r="K14" s="138" t="s">
        <v>14</v>
      </c>
      <c r="L14" s="139">
        <f>+E11</f>
        <v>2000</v>
      </c>
      <c r="M14" s="140">
        <f>+I11</f>
        <v>340</v>
      </c>
      <c r="N14" s="141" t="s">
        <v>15</v>
      </c>
      <c r="O14" s="66"/>
      <c r="P14" s="32"/>
    </row>
    <row r="15" spans="2:19" x14ac:dyDescent="0.3">
      <c r="B15" s="42"/>
      <c r="C15" s="29"/>
      <c r="D15" s="69"/>
      <c r="E15" s="60"/>
      <c r="F15" s="70"/>
      <c r="G15" s="29"/>
      <c r="H15" s="31"/>
      <c r="I15" s="60"/>
      <c r="J15" s="71"/>
      <c r="K15" s="160" t="s">
        <v>16</v>
      </c>
      <c r="L15" s="142">
        <v>0</v>
      </c>
      <c r="M15" s="143"/>
      <c r="N15" s="144" t="s">
        <v>17</v>
      </c>
      <c r="O15" s="72"/>
      <c r="P15" s="73"/>
    </row>
    <row r="16" spans="2:19" ht="16.2" thickBot="1" x14ac:dyDescent="0.35">
      <c r="B16" s="74"/>
      <c r="C16" s="29"/>
      <c r="D16" s="31"/>
      <c r="E16" s="75"/>
      <c r="F16" s="29"/>
      <c r="G16" s="29"/>
      <c r="H16" s="31"/>
      <c r="I16" s="60"/>
      <c r="J16" s="61"/>
      <c r="K16" s="145"/>
      <c r="L16" s="146">
        <f>SUM(L14:L15)</f>
        <v>2000</v>
      </c>
      <c r="M16" s="147">
        <f>SUM(M14:M15)</f>
        <v>340</v>
      </c>
      <c r="N16" s="144"/>
      <c r="O16" s="72"/>
      <c r="P16" s="73"/>
    </row>
    <row r="17" spans="2:17" ht="17.25" customHeight="1" thickTop="1" x14ac:dyDescent="0.3">
      <c r="B17" s="74"/>
      <c r="C17" s="29"/>
      <c r="D17" s="31"/>
      <c r="E17" s="60"/>
      <c r="F17" s="29"/>
      <c r="G17" s="29" t="s">
        <v>18</v>
      </c>
      <c r="H17" s="31"/>
      <c r="I17" s="60"/>
      <c r="J17" s="61"/>
      <c r="K17" s="148"/>
      <c r="L17" s="149"/>
      <c r="M17" s="136"/>
      <c r="N17" s="150"/>
      <c r="O17" s="72"/>
      <c r="P17" s="73"/>
    </row>
    <row r="18" spans="2:17" ht="17.25" customHeight="1" x14ac:dyDescent="0.3">
      <c r="B18" s="76" t="s">
        <v>19</v>
      </c>
      <c r="C18" s="77"/>
      <c r="D18" s="78"/>
      <c r="E18" s="79">
        <f>SUM(E11:E17)</f>
        <v>2000</v>
      </c>
      <c r="F18" s="76" t="s">
        <v>20</v>
      </c>
      <c r="G18" s="77"/>
      <c r="H18" s="78"/>
      <c r="I18" s="79">
        <f>SUM(I11:I17)</f>
        <v>340</v>
      </c>
      <c r="J18" s="61"/>
      <c r="O18" s="72"/>
      <c r="P18" s="73"/>
    </row>
    <row r="19" spans="2:17" ht="17.25" customHeight="1" x14ac:dyDescent="0.3">
      <c r="B19" s="80" t="s">
        <v>21</v>
      </c>
      <c r="C19" s="77"/>
      <c r="D19" s="77"/>
      <c r="E19" s="81"/>
      <c r="F19" s="77"/>
      <c r="G19" s="77"/>
      <c r="H19" s="77"/>
      <c r="I19" s="82">
        <f>+E18-I18</f>
        <v>1660</v>
      </c>
      <c r="J19" s="83"/>
      <c r="K19" s="145"/>
      <c r="L19" s="159" t="s">
        <v>3</v>
      </c>
      <c r="M19" s="151"/>
      <c r="N19" s="144"/>
      <c r="O19" s="72"/>
      <c r="P19" s="73"/>
    </row>
    <row r="20" spans="2:17" ht="17.25" customHeight="1" x14ac:dyDescent="0.3">
      <c r="B20" s="28" t="s">
        <v>23</v>
      </c>
      <c r="C20" s="29"/>
      <c r="D20" s="29"/>
      <c r="E20" s="18"/>
      <c r="F20" s="29"/>
      <c r="G20" s="29"/>
      <c r="H20" s="29"/>
      <c r="I20" s="31" t="s">
        <v>24</v>
      </c>
      <c r="J20" s="32"/>
      <c r="K20" s="138" t="s">
        <v>14</v>
      </c>
      <c r="L20" s="142">
        <f>+E11</f>
        <v>2000</v>
      </c>
      <c r="M20" s="152"/>
      <c r="N20" s="141" t="s">
        <v>15</v>
      </c>
      <c r="O20" s="72"/>
      <c r="P20" s="73"/>
    </row>
    <row r="21" spans="2:17" ht="17.25" customHeight="1" x14ac:dyDescent="0.3">
      <c r="B21" s="42" t="s">
        <v>2</v>
      </c>
      <c r="C21" s="29"/>
      <c r="D21" s="29"/>
      <c r="E21" s="29"/>
      <c r="F21" s="29"/>
      <c r="G21" s="29"/>
      <c r="H21" s="29"/>
      <c r="I21" s="84"/>
      <c r="J21" s="85"/>
      <c r="K21" s="160" t="s">
        <v>22</v>
      </c>
      <c r="L21" s="142"/>
      <c r="M21" s="152"/>
      <c r="N21" s="144" t="s">
        <v>17</v>
      </c>
      <c r="O21" s="86"/>
    </row>
    <row r="22" spans="2:17" ht="17.25" customHeight="1" thickBot="1" x14ac:dyDescent="0.35">
      <c r="B22" s="87" t="s">
        <v>3</v>
      </c>
      <c r="C22" s="38"/>
      <c r="D22" s="38"/>
      <c r="E22" s="38"/>
      <c r="F22" s="38"/>
      <c r="G22" s="38"/>
      <c r="H22" s="38"/>
      <c r="I22" s="88"/>
      <c r="J22" s="85"/>
      <c r="K22" s="138"/>
      <c r="L22" s="153">
        <f>SUM(L20:L21)</f>
        <v>2000</v>
      </c>
      <c r="M22" s="147">
        <f>SUM(M20:M21)</f>
        <v>0</v>
      </c>
      <c r="N22" s="144"/>
      <c r="O22" s="86"/>
    </row>
    <row r="23" spans="2:17" ht="7.8" customHeight="1" thickTop="1" x14ac:dyDescent="0.3">
      <c r="B23" s="89"/>
      <c r="C23" s="21"/>
      <c r="D23" s="32"/>
      <c r="E23" s="90"/>
      <c r="F23" s="32"/>
      <c r="G23" s="90"/>
      <c r="H23" s="32"/>
      <c r="I23" s="61"/>
      <c r="J23" s="65"/>
      <c r="K23" s="134"/>
      <c r="L23" s="154"/>
      <c r="M23" s="155"/>
      <c r="N23" s="156"/>
      <c r="O23" s="92"/>
      <c r="P23" s="64"/>
      <c r="Q23" s="11"/>
    </row>
    <row r="24" spans="2:17" ht="17.25" customHeight="1" x14ac:dyDescent="0.35">
      <c r="B24" s="127" t="str">
        <f>+B1</f>
        <v>AmazingExcel Dotcom (2022-V)</v>
      </c>
      <c r="C24" s="127"/>
      <c r="D24" s="127"/>
      <c r="E24" s="127"/>
      <c r="F24" s="127"/>
      <c r="G24" s="127"/>
      <c r="H24" s="127"/>
      <c r="I24" s="127"/>
      <c r="K24" s="157"/>
      <c r="L24" s="149"/>
      <c r="M24" s="134"/>
      <c r="N24" s="154"/>
      <c r="O24" s="93"/>
      <c r="P24" s="91"/>
    </row>
    <row r="25" spans="2:17" ht="17.25" customHeight="1" x14ac:dyDescent="0.3">
      <c r="B25" s="110" t="s">
        <v>35</v>
      </c>
      <c r="C25" s="7"/>
      <c r="D25" s="7"/>
      <c r="E25" s="7"/>
      <c r="F25" s="7"/>
      <c r="G25" s="7"/>
      <c r="H25" s="7"/>
      <c r="I25" s="103"/>
      <c r="K25"/>
      <c r="L25"/>
      <c r="M25"/>
      <c r="N25"/>
      <c r="O25"/>
      <c r="P25"/>
      <c r="Q25"/>
    </row>
    <row r="26" spans="2:17" ht="17.25" customHeight="1" x14ac:dyDescent="0.3">
      <c r="B26" s="128" t="str">
        <f>+B3</f>
        <v>PAYSLIP FOR AUG 2019</v>
      </c>
      <c r="C26" s="129"/>
      <c r="D26" s="129"/>
      <c r="E26" s="129"/>
      <c r="F26" s="129"/>
      <c r="G26" s="129"/>
      <c r="H26" s="129"/>
      <c r="I26" s="129"/>
      <c r="K26"/>
      <c r="L26"/>
      <c r="M26"/>
      <c r="N26"/>
      <c r="O26"/>
      <c r="P26"/>
      <c r="Q26"/>
    </row>
    <row r="27" spans="2:17" ht="7.8" customHeight="1" x14ac:dyDescent="0.3">
      <c r="C27" s="14"/>
      <c r="J27" s="8"/>
      <c r="K27"/>
      <c r="L27"/>
      <c r="M27"/>
      <c r="N27"/>
      <c r="O27"/>
      <c r="P27"/>
      <c r="Q27"/>
    </row>
    <row r="28" spans="2:17" ht="17.25" customHeight="1" x14ac:dyDescent="0.3">
      <c r="B28" s="15" t="str">
        <f>+B5</f>
        <v xml:space="preserve">NAME : </v>
      </c>
      <c r="C28" s="16" t="str">
        <f>C5</f>
        <v>Amazing 1</v>
      </c>
      <c r="D28" s="19"/>
      <c r="E28" s="18"/>
      <c r="F28" s="15" t="str">
        <f>+F5</f>
        <v xml:space="preserve">NRIC NO. :  </v>
      </c>
      <c r="G28" s="16" t="str">
        <f>G5</f>
        <v>795565-14-9943</v>
      </c>
      <c r="H28" s="19"/>
      <c r="I28" s="20"/>
      <c r="K28"/>
      <c r="L28"/>
      <c r="M28"/>
      <c r="N28"/>
      <c r="O28"/>
      <c r="P28"/>
      <c r="Q28"/>
    </row>
    <row r="29" spans="2:17" ht="17.25" customHeight="1" x14ac:dyDescent="0.3">
      <c r="B29" s="28" t="str">
        <f>+B6</f>
        <v xml:space="preserve">POSITION :  </v>
      </c>
      <c r="C29" s="29" t="str">
        <f>C6</f>
        <v>Kuli</v>
      </c>
      <c r="D29" s="29"/>
      <c r="E29" s="29"/>
      <c r="F29" s="28" t="str">
        <f>+F6</f>
        <v xml:space="preserve">EPF NO    : </v>
      </c>
      <c r="G29" s="30"/>
      <c r="H29" s="29"/>
      <c r="I29" s="31"/>
      <c r="J29" s="21"/>
      <c r="K29"/>
      <c r="L29"/>
      <c r="M29"/>
      <c r="N29"/>
      <c r="O29"/>
      <c r="P29"/>
      <c r="Q29"/>
    </row>
    <row r="30" spans="2:17" ht="17.25" customHeight="1" x14ac:dyDescent="0.3">
      <c r="B30" s="37"/>
      <c r="C30" s="38"/>
      <c r="D30" s="38"/>
      <c r="E30" s="39"/>
      <c r="F30" s="40" t="str">
        <f>+F7</f>
        <v>TAX NO   :</v>
      </c>
      <c r="G30" s="41" t="str">
        <f>G7</f>
        <v>SG 1039100454</v>
      </c>
      <c r="H30" s="38"/>
      <c r="I30" s="39"/>
      <c r="J30" s="21"/>
      <c r="K30"/>
      <c r="L30"/>
      <c r="M30"/>
      <c r="N30"/>
      <c r="O30"/>
      <c r="P30"/>
      <c r="Q30"/>
    </row>
    <row r="31" spans="2:17" ht="17.25" customHeight="1" x14ac:dyDescent="0.3">
      <c r="B31" s="42"/>
      <c r="C31" s="29"/>
      <c r="D31" s="31"/>
      <c r="E31" s="43" t="s">
        <v>8</v>
      </c>
      <c r="F31" s="29"/>
      <c r="G31" s="29"/>
      <c r="H31" s="31"/>
      <c r="I31" s="43" t="s">
        <v>8</v>
      </c>
      <c r="J31" s="32"/>
      <c r="K31"/>
      <c r="L31"/>
      <c r="M31"/>
      <c r="N31"/>
      <c r="O31"/>
      <c r="P31"/>
      <c r="Q31"/>
    </row>
    <row r="32" spans="2:17" ht="17.25" customHeight="1" x14ac:dyDescent="0.3">
      <c r="B32" s="28" t="s">
        <v>9</v>
      </c>
      <c r="C32" s="29"/>
      <c r="D32" s="31"/>
      <c r="E32" s="48"/>
      <c r="F32" s="49" t="s">
        <v>10</v>
      </c>
      <c r="G32" s="29"/>
      <c r="H32" s="31"/>
      <c r="I32" s="48"/>
      <c r="J32" s="44"/>
      <c r="K32"/>
      <c r="L32"/>
      <c r="M32"/>
      <c r="N32"/>
      <c r="O32"/>
      <c r="P32"/>
      <c r="Q32"/>
    </row>
    <row r="33" spans="2:17" ht="17.25" customHeight="1" x14ac:dyDescent="0.3">
      <c r="B33" s="28"/>
      <c r="C33" s="29"/>
      <c r="D33" s="31"/>
      <c r="E33" s="48"/>
      <c r="F33" s="49"/>
      <c r="G33" s="29"/>
      <c r="H33" s="31"/>
      <c r="I33" s="48"/>
      <c r="J33" s="50"/>
      <c r="K33"/>
      <c r="L33"/>
      <c r="M33"/>
      <c r="N33"/>
      <c r="O33"/>
      <c r="P33"/>
      <c r="Q33"/>
    </row>
    <row r="34" spans="2:17" ht="17.25" customHeight="1" x14ac:dyDescent="0.3">
      <c r="B34" s="42" t="s">
        <v>11</v>
      </c>
      <c r="C34" s="29"/>
      <c r="D34" s="31"/>
      <c r="E34" s="60">
        <f t="shared" ref="E34" si="0">+E11</f>
        <v>2000</v>
      </c>
      <c r="F34" s="29" t="s">
        <v>12</v>
      </c>
      <c r="G34" s="29"/>
      <c r="H34" s="31"/>
      <c r="I34" s="60">
        <f>+I11</f>
        <v>340</v>
      </c>
      <c r="J34" s="50"/>
      <c r="K34"/>
      <c r="L34"/>
      <c r="M34"/>
      <c r="N34"/>
      <c r="O34"/>
      <c r="P34"/>
      <c r="Q34"/>
    </row>
    <row r="35" spans="2:17" ht="17.25" customHeight="1" x14ac:dyDescent="0.3">
      <c r="B35" s="42"/>
      <c r="C35" s="29"/>
      <c r="D35" s="31"/>
      <c r="E35" s="60"/>
      <c r="F35" s="29" t="s">
        <v>13</v>
      </c>
      <c r="G35" s="29"/>
      <c r="H35" s="31"/>
      <c r="I35" s="60">
        <f>+I12</f>
        <v>0</v>
      </c>
      <c r="J35" s="61"/>
      <c r="K35"/>
      <c r="L35"/>
      <c r="M35"/>
      <c r="N35"/>
      <c r="O35"/>
      <c r="P35"/>
      <c r="Q35"/>
    </row>
    <row r="36" spans="2:17" ht="17.25" customHeight="1" x14ac:dyDescent="0.3">
      <c r="B36" s="42"/>
      <c r="C36" s="29"/>
      <c r="D36" s="31"/>
      <c r="E36" s="60"/>
      <c r="F36" s="29"/>
      <c r="G36" s="29"/>
      <c r="H36" s="31"/>
      <c r="I36" s="60"/>
      <c r="J36" s="61"/>
      <c r="K36"/>
      <c r="L36"/>
      <c r="M36"/>
      <c r="N36"/>
      <c r="O36"/>
      <c r="P36"/>
      <c r="Q36"/>
    </row>
    <row r="37" spans="2:17" ht="17.25" customHeight="1" x14ac:dyDescent="0.3">
      <c r="B37" s="42"/>
      <c r="C37" s="29"/>
      <c r="D37" s="31"/>
      <c r="E37" s="60"/>
      <c r="F37" s="29"/>
      <c r="G37" s="29"/>
      <c r="H37" s="31"/>
      <c r="I37" s="60"/>
      <c r="J37" s="61"/>
      <c r="K37"/>
      <c r="L37"/>
      <c r="M37"/>
      <c r="N37"/>
      <c r="O37"/>
      <c r="P37"/>
      <c r="Q37"/>
    </row>
    <row r="38" spans="2:17" ht="17.25" customHeight="1" x14ac:dyDescent="0.3">
      <c r="B38" s="42"/>
      <c r="C38" s="29"/>
      <c r="D38" s="31"/>
      <c r="E38" s="60"/>
      <c r="F38" s="29"/>
      <c r="G38" s="29"/>
      <c r="H38" s="31"/>
      <c r="I38" s="60"/>
      <c r="J38" s="61"/>
      <c r="K38"/>
      <c r="L38"/>
      <c r="M38"/>
      <c r="N38"/>
      <c r="O38"/>
      <c r="P38"/>
      <c r="Q38"/>
    </row>
    <row r="39" spans="2:17" ht="17.25" customHeight="1" x14ac:dyDescent="0.3">
      <c r="B39" s="42"/>
      <c r="C39" s="29"/>
      <c r="D39" s="31"/>
      <c r="E39" s="60"/>
      <c r="F39" s="70"/>
      <c r="G39" s="29"/>
      <c r="H39" s="31"/>
      <c r="I39" s="60"/>
      <c r="J39" s="61"/>
      <c r="K39"/>
      <c r="L39"/>
      <c r="M39"/>
      <c r="N39"/>
      <c r="O39"/>
      <c r="P39"/>
      <c r="Q39"/>
    </row>
    <row r="40" spans="2:17" ht="17.25" customHeight="1" x14ac:dyDescent="0.3">
      <c r="B40" s="76" t="s">
        <v>19</v>
      </c>
      <c r="C40" s="77"/>
      <c r="D40" s="78"/>
      <c r="E40" s="79">
        <f>SUM(E34:E39)</f>
        <v>2000</v>
      </c>
      <c r="F40" s="76" t="s">
        <v>20</v>
      </c>
      <c r="G40" s="77"/>
      <c r="H40" s="78"/>
      <c r="I40" s="79">
        <f>SUM(I34:I39)</f>
        <v>340</v>
      </c>
      <c r="J40" s="61"/>
      <c r="K40"/>
      <c r="L40"/>
      <c r="M40"/>
      <c r="N40"/>
      <c r="O40"/>
      <c r="P40"/>
      <c r="Q40"/>
    </row>
    <row r="41" spans="2:17" ht="17.25" customHeight="1" x14ac:dyDescent="0.3">
      <c r="B41" s="80" t="s">
        <v>21</v>
      </c>
      <c r="C41" s="77"/>
      <c r="D41" s="77"/>
      <c r="E41" s="81"/>
      <c r="F41" s="77"/>
      <c r="G41" s="77"/>
      <c r="H41" s="77"/>
      <c r="I41" s="82">
        <f>+E40-I40</f>
        <v>1660</v>
      </c>
      <c r="J41" s="61"/>
      <c r="K41"/>
      <c r="L41"/>
      <c r="M41"/>
      <c r="N41"/>
      <c r="O41"/>
      <c r="P41"/>
      <c r="Q41"/>
    </row>
    <row r="42" spans="2:17" ht="17.25" customHeight="1" x14ac:dyDescent="0.3">
      <c r="B42" s="28" t="s">
        <v>23</v>
      </c>
      <c r="C42" s="29"/>
      <c r="D42" s="29"/>
      <c r="E42" s="18"/>
      <c r="F42" s="29"/>
      <c r="G42" s="29"/>
      <c r="H42" s="29"/>
      <c r="I42" s="31"/>
      <c r="J42" s="83"/>
      <c r="K42"/>
      <c r="L42"/>
      <c r="M42"/>
      <c r="N42"/>
      <c r="O42"/>
      <c r="P42"/>
      <c r="Q42"/>
    </row>
    <row r="43" spans="2:17" ht="17.25" customHeight="1" x14ac:dyDescent="0.3">
      <c r="B43" s="42" t="s">
        <v>2</v>
      </c>
      <c r="C43" s="29"/>
      <c r="D43" s="29"/>
      <c r="E43" s="29"/>
      <c r="F43" s="29"/>
      <c r="G43" s="29"/>
      <c r="H43" s="29"/>
      <c r="I43" s="84">
        <f>+I21</f>
        <v>0</v>
      </c>
      <c r="K43"/>
      <c r="L43"/>
      <c r="M43"/>
      <c r="N43"/>
      <c r="O43"/>
      <c r="P43"/>
      <c r="Q43"/>
    </row>
    <row r="44" spans="2:17" ht="17.25" customHeight="1" x14ac:dyDescent="0.3">
      <c r="B44" s="87" t="s">
        <v>3</v>
      </c>
      <c r="C44" s="38"/>
      <c r="D44" s="38"/>
      <c r="E44" s="38"/>
      <c r="F44" s="38"/>
      <c r="G44" s="38"/>
      <c r="H44" s="38"/>
      <c r="I44" s="88">
        <f>+I22</f>
        <v>0</v>
      </c>
      <c r="K44" s="62"/>
      <c r="L44" s="63"/>
      <c r="M44" s="64"/>
      <c r="N44" s="91"/>
    </row>
    <row r="45" spans="2:17" x14ac:dyDescent="0.3">
      <c r="B45" s="89"/>
      <c r="C45" s="32"/>
      <c r="D45" s="32"/>
      <c r="E45" s="32"/>
      <c r="F45" s="32"/>
      <c r="G45" s="32"/>
      <c r="H45" s="32"/>
      <c r="I45" s="61"/>
      <c r="K45" s="94"/>
      <c r="L45" s="95"/>
      <c r="M45" s="11"/>
      <c r="N45" s="96"/>
    </row>
    <row r="46" spans="2:17" x14ac:dyDescent="0.3">
      <c r="B46" s="32"/>
      <c r="C46" s="32"/>
      <c r="D46" s="97"/>
      <c r="E46" s="98"/>
      <c r="F46" s="99"/>
      <c r="G46" s="32"/>
      <c r="H46" s="21"/>
      <c r="I46" s="61"/>
      <c r="K46" s="94"/>
      <c r="L46" s="100"/>
      <c r="M46" s="11"/>
      <c r="N46" s="96"/>
    </row>
    <row r="90" spans="6:6" x14ac:dyDescent="0.3">
      <c r="F90" s="101"/>
    </row>
  </sheetData>
  <mergeCells count="4">
    <mergeCell ref="B1:I1"/>
    <mergeCell ref="B3:I3"/>
    <mergeCell ref="B24:I24"/>
    <mergeCell ref="B26:I26"/>
  </mergeCells>
  <dataValidations count="1">
    <dataValidation type="list" allowBlank="1" showInputMessage="1" showErrorMessage="1" sqref="I2" xr:uid="{C50550F0-B558-4188-893B-11F9CE4088CD}">
      <formula1>$S$2:$S$3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abSelected="1" zoomScale="160" zoomScaleNormal="160" workbookViewId="0">
      <selection activeCell="B9" sqref="B9"/>
    </sheetView>
  </sheetViews>
  <sheetFormatPr defaultRowHeight="14.4" x14ac:dyDescent="0.3"/>
  <cols>
    <col min="1" max="1" width="13.33203125" bestFit="1" customWidth="1"/>
    <col min="2" max="2" width="12.44140625" bestFit="1" customWidth="1"/>
    <col min="3" max="3" width="12.77734375" bestFit="1" customWidth="1"/>
    <col min="4" max="4" width="13.77734375" bestFit="1" customWidth="1"/>
    <col min="5" max="5" width="16.44140625" bestFit="1" customWidth="1"/>
  </cols>
  <sheetData>
    <row r="1" spans="1:6" x14ac:dyDescent="0.3">
      <c r="A1" s="102" t="s">
        <v>26</v>
      </c>
      <c r="B1" s="102" t="s">
        <v>27</v>
      </c>
      <c r="C1" s="102" t="s">
        <v>31</v>
      </c>
      <c r="D1" s="105" t="s">
        <v>32</v>
      </c>
      <c r="E1" s="102" t="s">
        <v>30</v>
      </c>
      <c r="F1" s="105" t="s">
        <v>33</v>
      </c>
    </row>
    <row r="2" spans="1:6" x14ac:dyDescent="0.3">
      <c r="A2" s="103" t="s">
        <v>28</v>
      </c>
      <c r="B2" s="103" t="s">
        <v>37</v>
      </c>
      <c r="C2" s="104" t="s">
        <v>108</v>
      </c>
      <c r="E2" s="104" t="s">
        <v>39</v>
      </c>
      <c r="F2" t="s">
        <v>41</v>
      </c>
    </row>
    <row r="3" spans="1:6" x14ac:dyDescent="0.3">
      <c r="A3" s="103" t="s">
        <v>29</v>
      </c>
      <c r="B3" s="103" t="s">
        <v>38</v>
      </c>
      <c r="C3" s="104" t="s">
        <v>109</v>
      </c>
      <c r="E3" s="103" t="s">
        <v>40</v>
      </c>
      <c r="F3" s="106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62F79-DC4B-4A0D-B8A6-2431CF0F41BA}">
  <dimension ref="A1:O48"/>
  <sheetViews>
    <sheetView zoomScale="130" zoomScaleNormal="130" workbookViewId="0">
      <pane ySplit="3" topLeftCell="A4" activePane="bottomLeft" state="frozen"/>
      <selection activeCell="M6" sqref="M6"/>
      <selection pane="bottomLeft" activeCell="H4" sqref="H4"/>
    </sheetView>
  </sheetViews>
  <sheetFormatPr defaultRowHeight="14.4" x14ac:dyDescent="0.3"/>
  <cols>
    <col min="1" max="1" width="3" bestFit="1" customWidth="1"/>
    <col min="2" max="2" width="33.109375" customWidth="1"/>
    <col min="3" max="5" width="9.6640625" bestFit="1" customWidth="1"/>
    <col min="6" max="6" width="18.44140625" customWidth="1"/>
    <col min="8" max="8" width="11.5546875" bestFit="1" customWidth="1"/>
    <col min="11" max="12" width="9.44140625" customWidth="1"/>
    <col min="13" max="13" width="10.5546875" bestFit="1" customWidth="1"/>
  </cols>
  <sheetData>
    <row r="1" spans="1:15" x14ac:dyDescent="0.3">
      <c r="A1" s="130" t="s">
        <v>42</v>
      </c>
      <c r="B1" s="131"/>
      <c r="C1" s="131"/>
      <c r="D1" s="131"/>
      <c r="E1" s="131"/>
      <c r="F1" s="132"/>
      <c r="I1" s="111"/>
    </row>
    <row r="2" spans="1:15" ht="24.6" thickBot="1" x14ac:dyDescent="0.35">
      <c r="A2" s="133" t="s">
        <v>43</v>
      </c>
      <c r="B2" s="133" t="s">
        <v>44</v>
      </c>
      <c r="C2" s="133" t="s">
        <v>45</v>
      </c>
      <c r="D2" s="133"/>
      <c r="E2" s="133"/>
      <c r="F2" s="112" t="s">
        <v>46</v>
      </c>
    </row>
    <row r="3" spans="1:15" ht="24.6" thickBot="1" x14ac:dyDescent="0.35">
      <c r="A3" s="133"/>
      <c r="B3" s="133"/>
      <c r="C3" s="112" t="s">
        <v>47</v>
      </c>
      <c r="D3" s="112" t="s">
        <v>48</v>
      </c>
      <c r="E3" s="112" t="s">
        <v>49</v>
      </c>
      <c r="F3" s="113" t="s">
        <v>50</v>
      </c>
      <c r="M3" s="114" t="s">
        <v>51</v>
      </c>
      <c r="N3" s="115">
        <v>24</v>
      </c>
    </row>
    <row r="4" spans="1:15" x14ac:dyDescent="0.3">
      <c r="A4" s="116">
        <v>1</v>
      </c>
      <c r="B4" s="116" t="s">
        <v>52</v>
      </c>
      <c r="C4" s="117" t="s">
        <v>53</v>
      </c>
      <c r="D4" s="117" t="s">
        <v>54</v>
      </c>
      <c r="E4" s="117" t="s">
        <v>55</v>
      </c>
      <c r="F4" s="117" t="s">
        <v>56</v>
      </c>
      <c r="H4" s="118">
        <v>1</v>
      </c>
      <c r="I4" s="119">
        <f>IFERROR(IF(FIND("sen",C4)&gt;0,SUBSTITUTE(C4,"sen","")/100,C4),C4)</f>
        <v>0.4</v>
      </c>
      <c r="J4" s="119">
        <f t="shared" ref="J4:K19" si="0">IFERROR(IF(FIND("sen",D4)&gt;0,SUBSTITUTE(D4,"sen","")/100,D4),D4)</f>
        <v>0.1</v>
      </c>
      <c r="K4" s="119">
        <f t="shared" si="0"/>
        <v>0.5</v>
      </c>
    </row>
    <row r="5" spans="1:15" ht="24" x14ac:dyDescent="0.3">
      <c r="A5" s="116">
        <v>2</v>
      </c>
      <c r="B5" s="116" t="s">
        <v>57</v>
      </c>
      <c r="C5" s="117" t="s">
        <v>58</v>
      </c>
      <c r="D5" s="117" t="s">
        <v>59</v>
      </c>
      <c r="E5" s="117" t="s">
        <v>60</v>
      </c>
      <c r="F5" s="117" t="s">
        <v>55</v>
      </c>
      <c r="H5" s="118">
        <v>31</v>
      </c>
      <c r="I5" s="119">
        <f t="shared" ref="I5:K20" si="1">IFERROR(IF(FIND("sen",C5)&gt;0,SUBSTITUTE(C5,"sen","")/100,C5),C5)</f>
        <v>0.7</v>
      </c>
      <c r="J5" s="119">
        <f t="shared" si="0"/>
        <v>0.2</v>
      </c>
      <c r="K5" s="119">
        <f t="shared" si="0"/>
        <v>0.9</v>
      </c>
      <c r="M5" s="112" t="s">
        <v>49</v>
      </c>
      <c r="N5" s="112" t="s">
        <v>47</v>
      </c>
      <c r="O5" s="112" t="s">
        <v>48</v>
      </c>
    </row>
    <row r="6" spans="1:15" ht="22.8" x14ac:dyDescent="0.3">
      <c r="A6" s="116">
        <v>3</v>
      </c>
      <c r="B6" s="116" t="s">
        <v>61</v>
      </c>
      <c r="C6" s="120">
        <v>1.1000000000000001</v>
      </c>
      <c r="D6" s="117" t="s">
        <v>56</v>
      </c>
      <c r="E6" s="120">
        <v>1.4</v>
      </c>
      <c r="F6" s="117" t="s">
        <v>62</v>
      </c>
      <c r="H6" s="118">
        <v>51</v>
      </c>
      <c r="I6" s="119">
        <f t="shared" si="1"/>
        <v>1.1000000000000001</v>
      </c>
      <c r="J6" s="119">
        <f t="shared" si="0"/>
        <v>0.3</v>
      </c>
      <c r="K6" s="119">
        <f t="shared" si="0"/>
        <v>1.4</v>
      </c>
      <c r="M6" s="119">
        <f>VLOOKUP($N$3,$H$4:$K$37,4,1)</f>
        <v>0.5</v>
      </c>
      <c r="N6" s="119"/>
      <c r="O6" s="119">
        <f>VLOOKUP($N$3,$H$4:$K$48,3,1)</f>
        <v>0.1</v>
      </c>
    </row>
    <row r="7" spans="1:15" ht="22.8" x14ac:dyDescent="0.3">
      <c r="A7" s="116">
        <v>4</v>
      </c>
      <c r="B7" s="116" t="s">
        <v>63</v>
      </c>
      <c r="C7" s="120">
        <v>1.5</v>
      </c>
      <c r="D7" s="117" t="s">
        <v>53</v>
      </c>
      <c r="E7" s="120">
        <v>1.9</v>
      </c>
      <c r="F7" s="120">
        <v>1.1000000000000001</v>
      </c>
      <c r="H7" s="121">
        <v>71</v>
      </c>
      <c r="I7" s="119">
        <f t="shared" si="1"/>
        <v>1.5</v>
      </c>
      <c r="J7" s="119">
        <f t="shared" si="0"/>
        <v>0.4</v>
      </c>
      <c r="K7" s="119">
        <f t="shared" si="0"/>
        <v>1.9</v>
      </c>
    </row>
    <row r="8" spans="1:15" ht="22.8" x14ac:dyDescent="0.3">
      <c r="A8" s="116">
        <v>5</v>
      </c>
      <c r="B8" s="116" t="s">
        <v>64</v>
      </c>
      <c r="C8" s="120">
        <v>2.1</v>
      </c>
      <c r="D8" s="117" t="s">
        <v>65</v>
      </c>
      <c r="E8" s="120">
        <v>2.7</v>
      </c>
      <c r="F8" s="120">
        <v>1.5</v>
      </c>
      <c r="H8" s="121">
        <v>101</v>
      </c>
      <c r="I8" s="119">
        <f t="shared" si="1"/>
        <v>2.1</v>
      </c>
      <c r="J8" s="119">
        <f t="shared" si="0"/>
        <v>0.6</v>
      </c>
      <c r="K8" s="119">
        <f t="shared" si="0"/>
        <v>2.7</v>
      </c>
    </row>
    <row r="9" spans="1:15" ht="22.8" x14ac:dyDescent="0.3">
      <c r="A9" s="116">
        <v>6</v>
      </c>
      <c r="B9" s="116" t="s">
        <v>66</v>
      </c>
      <c r="C9" s="120">
        <v>2.95</v>
      </c>
      <c r="D9" s="117" t="s">
        <v>67</v>
      </c>
      <c r="E9" s="120">
        <v>3.8</v>
      </c>
      <c r="F9" s="120">
        <v>2.1</v>
      </c>
      <c r="H9" s="121">
        <v>141</v>
      </c>
      <c r="I9" s="119">
        <f t="shared" si="1"/>
        <v>2.95</v>
      </c>
      <c r="J9" s="119">
        <f t="shared" si="0"/>
        <v>0.85</v>
      </c>
      <c r="K9" s="119">
        <f t="shared" si="0"/>
        <v>3.8</v>
      </c>
    </row>
    <row r="10" spans="1:15" ht="22.8" x14ac:dyDescent="0.3">
      <c r="A10" s="116">
        <v>7</v>
      </c>
      <c r="B10" s="116" t="s">
        <v>68</v>
      </c>
      <c r="C10" s="120">
        <v>4.3499999999999996</v>
      </c>
      <c r="D10" s="120">
        <v>1.25</v>
      </c>
      <c r="E10" s="120">
        <v>5.6</v>
      </c>
      <c r="F10" s="120">
        <v>3.1</v>
      </c>
      <c r="H10" s="121">
        <v>201</v>
      </c>
      <c r="I10" s="119">
        <f t="shared" si="1"/>
        <v>4.3499999999999996</v>
      </c>
      <c r="J10" s="119">
        <f t="shared" si="0"/>
        <v>1.25</v>
      </c>
      <c r="K10" s="119">
        <f t="shared" si="0"/>
        <v>5.6</v>
      </c>
    </row>
    <row r="11" spans="1:15" ht="22.8" x14ac:dyDescent="0.3">
      <c r="A11" s="116">
        <v>8</v>
      </c>
      <c r="B11" s="116" t="s">
        <v>69</v>
      </c>
      <c r="C11" s="120">
        <v>6.15</v>
      </c>
      <c r="D11" s="120">
        <v>1.75</v>
      </c>
      <c r="E11" s="120">
        <v>7.9</v>
      </c>
      <c r="F11" s="120">
        <v>4.4000000000000004</v>
      </c>
      <c r="H11" s="121">
        <v>301</v>
      </c>
      <c r="I11" s="119">
        <f t="shared" si="1"/>
        <v>6.15</v>
      </c>
      <c r="J11" s="119">
        <f t="shared" si="0"/>
        <v>1.75</v>
      </c>
      <c r="K11" s="119">
        <f t="shared" si="0"/>
        <v>7.9</v>
      </c>
    </row>
    <row r="12" spans="1:15" ht="22.8" x14ac:dyDescent="0.3">
      <c r="A12" s="116">
        <v>9</v>
      </c>
      <c r="B12" s="116" t="s">
        <v>70</v>
      </c>
      <c r="C12" s="120">
        <v>7.85</v>
      </c>
      <c r="D12" s="120">
        <v>2.25</v>
      </c>
      <c r="E12" s="120">
        <v>10.1</v>
      </c>
      <c r="F12" s="120">
        <v>5.6</v>
      </c>
      <c r="H12" s="121">
        <v>401</v>
      </c>
      <c r="I12" s="119">
        <f t="shared" si="1"/>
        <v>7.85</v>
      </c>
      <c r="J12" s="119">
        <f t="shared" si="0"/>
        <v>2.25</v>
      </c>
      <c r="K12" s="119">
        <f t="shared" si="0"/>
        <v>10.1</v>
      </c>
    </row>
    <row r="13" spans="1:15" ht="22.8" x14ac:dyDescent="0.3">
      <c r="A13" s="116">
        <v>10</v>
      </c>
      <c r="B13" s="116" t="s">
        <v>71</v>
      </c>
      <c r="C13" s="120">
        <v>9.65</v>
      </c>
      <c r="D13" s="120">
        <v>2.75</v>
      </c>
      <c r="E13" s="120">
        <v>12.4</v>
      </c>
      <c r="F13" s="120">
        <v>6.9</v>
      </c>
      <c r="H13" s="121">
        <v>501</v>
      </c>
      <c r="I13" s="119">
        <f t="shared" si="1"/>
        <v>9.65</v>
      </c>
      <c r="J13" s="119">
        <f t="shared" si="0"/>
        <v>2.75</v>
      </c>
      <c r="K13" s="119">
        <f t="shared" si="0"/>
        <v>12.4</v>
      </c>
    </row>
    <row r="14" spans="1:15" ht="22.8" x14ac:dyDescent="0.3">
      <c r="A14" s="116">
        <v>11</v>
      </c>
      <c r="B14" s="116" t="s">
        <v>72</v>
      </c>
      <c r="C14" s="120">
        <v>11.35</v>
      </c>
      <c r="D14" s="120">
        <v>3.25</v>
      </c>
      <c r="E14" s="120">
        <v>14.6</v>
      </c>
      <c r="F14" s="120">
        <v>8.1</v>
      </c>
      <c r="H14" s="121">
        <v>601</v>
      </c>
      <c r="I14" s="119">
        <f t="shared" si="1"/>
        <v>11.35</v>
      </c>
      <c r="J14" s="119">
        <f t="shared" si="0"/>
        <v>3.25</v>
      </c>
      <c r="K14" s="119">
        <f t="shared" si="0"/>
        <v>14.6</v>
      </c>
    </row>
    <row r="15" spans="1:15" ht="22.8" x14ac:dyDescent="0.3">
      <c r="A15" s="116">
        <v>12</v>
      </c>
      <c r="B15" s="116" t="s">
        <v>73</v>
      </c>
      <c r="C15" s="120">
        <v>13.15</v>
      </c>
      <c r="D15" s="120">
        <v>3.75</v>
      </c>
      <c r="E15" s="120">
        <v>16.899999999999999</v>
      </c>
      <c r="F15" s="120">
        <v>9.4</v>
      </c>
      <c r="H15" s="121">
        <v>701</v>
      </c>
      <c r="I15" s="119">
        <f t="shared" si="1"/>
        <v>13.15</v>
      </c>
      <c r="J15" s="119">
        <f t="shared" si="0"/>
        <v>3.75</v>
      </c>
      <c r="K15" s="119">
        <f t="shared" si="0"/>
        <v>16.899999999999999</v>
      </c>
    </row>
    <row r="16" spans="1:15" ht="22.8" x14ac:dyDescent="0.3">
      <c r="A16" s="116">
        <v>13</v>
      </c>
      <c r="B16" s="116" t="s">
        <v>74</v>
      </c>
      <c r="C16" s="120">
        <v>14.85</v>
      </c>
      <c r="D16" s="120">
        <v>4.25</v>
      </c>
      <c r="E16" s="120">
        <v>19.100000000000001</v>
      </c>
      <c r="F16" s="120">
        <v>10.6</v>
      </c>
      <c r="H16" s="121">
        <v>801</v>
      </c>
      <c r="I16" s="119">
        <f t="shared" si="1"/>
        <v>14.85</v>
      </c>
      <c r="J16" s="119">
        <f t="shared" si="0"/>
        <v>4.25</v>
      </c>
      <c r="K16" s="119">
        <f t="shared" si="0"/>
        <v>19.100000000000001</v>
      </c>
    </row>
    <row r="17" spans="1:11" ht="22.8" x14ac:dyDescent="0.3">
      <c r="A17" s="116">
        <v>14</v>
      </c>
      <c r="B17" s="116" t="s">
        <v>75</v>
      </c>
      <c r="C17" s="120">
        <v>16.649999999999999</v>
      </c>
      <c r="D17" s="120">
        <v>4.75</v>
      </c>
      <c r="E17" s="120">
        <v>21.4</v>
      </c>
      <c r="F17" s="120">
        <v>11.9</v>
      </c>
      <c r="H17" s="121">
        <v>901</v>
      </c>
      <c r="I17" s="119">
        <f t="shared" si="1"/>
        <v>16.649999999999999</v>
      </c>
      <c r="J17" s="119">
        <f t="shared" si="0"/>
        <v>4.75</v>
      </c>
      <c r="K17" s="119">
        <f t="shared" si="0"/>
        <v>21.4</v>
      </c>
    </row>
    <row r="18" spans="1:11" ht="22.8" x14ac:dyDescent="0.3">
      <c r="A18" s="116">
        <v>15</v>
      </c>
      <c r="B18" s="116" t="s">
        <v>76</v>
      </c>
      <c r="C18" s="120">
        <v>18.350000000000001</v>
      </c>
      <c r="D18" s="120">
        <v>5.25</v>
      </c>
      <c r="E18" s="120">
        <v>23.6</v>
      </c>
      <c r="F18" s="120">
        <v>13.1</v>
      </c>
      <c r="H18" s="121">
        <v>1001</v>
      </c>
      <c r="I18" s="119">
        <f t="shared" si="1"/>
        <v>18.350000000000001</v>
      </c>
      <c r="J18" s="119">
        <f t="shared" si="0"/>
        <v>5.25</v>
      </c>
      <c r="K18" s="119">
        <f t="shared" si="0"/>
        <v>23.6</v>
      </c>
    </row>
    <row r="19" spans="1:11" ht="22.8" x14ac:dyDescent="0.3">
      <c r="A19" s="116">
        <v>16</v>
      </c>
      <c r="B19" s="116" t="s">
        <v>77</v>
      </c>
      <c r="C19" s="120">
        <v>20.149999999999999</v>
      </c>
      <c r="D19" s="120">
        <v>5.75</v>
      </c>
      <c r="E19" s="120">
        <v>25.9</v>
      </c>
      <c r="F19" s="120">
        <v>14.4</v>
      </c>
      <c r="H19" s="121">
        <v>1101</v>
      </c>
      <c r="I19" s="119">
        <f t="shared" si="1"/>
        <v>20.149999999999999</v>
      </c>
      <c r="J19" s="119">
        <f t="shared" si="0"/>
        <v>5.75</v>
      </c>
      <c r="K19" s="119">
        <f t="shared" si="0"/>
        <v>25.9</v>
      </c>
    </row>
    <row r="20" spans="1:11" ht="22.8" x14ac:dyDescent="0.3">
      <c r="A20" s="116">
        <v>17</v>
      </c>
      <c r="B20" s="116" t="s">
        <v>78</v>
      </c>
      <c r="C20" s="120">
        <v>21.85</v>
      </c>
      <c r="D20" s="120">
        <v>6.25</v>
      </c>
      <c r="E20" s="120">
        <v>28.1</v>
      </c>
      <c r="F20" s="120">
        <v>15.6</v>
      </c>
      <c r="H20" s="121">
        <v>1201</v>
      </c>
      <c r="I20" s="119">
        <f t="shared" si="1"/>
        <v>21.85</v>
      </c>
      <c r="J20" s="119">
        <f t="shared" si="1"/>
        <v>6.25</v>
      </c>
      <c r="K20" s="119">
        <f t="shared" si="1"/>
        <v>28.1</v>
      </c>
    </row>
    <row r="21" spans="1:11" ht="22.8" x14ac:dyDescent="0.3">
      <c r="A21" s="116">
        <v>18</v>
      </c>
      <c r="B21" s="116" t="s">
        <v>79</v>
      </c>
      <c r="C21" s="120">
        <v>23.65</v>
      </c>
      <c r="D21" s="120">
        <v>6.75</v>
      </c>
      <c r="E21" s="120">
        <v>30.4</v>
      </c>
      <c r="F21" s="120">
        <v>16.899999999999999</v>
      </c>
      <c r="H21" s="121">
        <v>1301</v>
      </c>
      <c r="I21" s="119">
        <f t="shared" ref="I21:K43" si="2">IFERROR(IF(FIND("sen",C21)&gt;0,SUBSTITUTE(C21,"sen","")/100,C21),C21)</f>
        <v>23.65</v>
      </c>
      <c r="J21" s="119">
        <f t="shared" si="2"/>
        <v>6.75</v>
      </c>
      <c r="K21" s="119">
        <f t="shared" si="2"/>
        <v>30.4</v>
      </c>
    </row>
    <row r="22" spans="1:11" ht="22.8" x14ac:dyDescent="0.3">
      <c r="A22" s="116">
        <v>19</v>
      </c>
      <c r="B22" s="116" t="s">
        <v>80</v>
      </c>
      <c r="C22" s="120">
        <v>25.35</v>
      </c>
      <c r="D22" s="120">
        <v>7.25</v>
      </c>
      <c r="E22" s="120">
        <v>32.6</v>
      </c>
      <c r="F22" s="120">
        <v>18.100000000000001</v>
      </c>
      <c r="H22" s="121">
        <v>1401</v>
      </c>
      <c r="I22" s="119">
        <f t="shared" si="2"/>
        <v>25.35</v>
      </c>
      <c r="J22" s="119">
        <f t="shared" si="2"/>
        <v>7.25</v>
      </c>
      <c r="K22" s="119">
        <f t="shared" si="2"/>
        <v>32.6</v>
      </c>
    </row>
    <row r="23" spans="1:11" ht="22.8" x14ac:dyDescent="0.3">
      <c r="A23" s="116">
        <v>20</v>
      </c>
      <c r="B23" s="116" t="s">
        <v>81</v>
      </c>
      <c r="C23" s="120">
        <v>27.15</v>
      </c>
      <c r="D23" s="120">
        <v>7.75</v>
      </c>
      <c r="E23" s="120">
        <v>34.9</v>
      </c>
      <c r="F23" s="120">
        <v>19.399999999999999</v>
      </c>
      <c r="H23" s="121">
        <v>1501</v>
      </c>
      <c r="I23" s="119">
        <f t="shared" si="2"/>
        <v>27.15</v>
      </c>
      <c r="J23" s="119">
        <f t="shared" si="2"/>
        <v>7.75</v>
      </c>
      <c r="K23" s="119">
        <f t="shared" si="2"/>
        <v>34.9</v>
      </c>
    </row>
    <row r="24" spans="1:11" ht="22.8" x14ac:dyDescent="0.3">
      <c r="A24" s="116">
        <v>21</v>
      </c>
      <c r="B24" s="116" t="s">
        <v>82</v>
      </c>
      <c r="C24" s="120">
        <v>28.85</v>
      </c>
      <c r="D24" s="120">
        <v>8.25</v>
      </c>
      <c r="E24" s="120">
        <v>37.1</v>
      </c>
      <c r="F24" s="120">
        <v>20.6</v>
      </c>
      <c r="H24" s="121">
        <v>1601</v>
      </c>
      <c r="I24" s="119">
        <f t="shared" si="2"/>
        <v>28.85</v>
      </c>
      <c r="J24" s="119">
        <f t="shared" si="2"/>
        <v>8.25</v>
      </c>
      <c r="K24" s="119">
        <f t="shared" si="2"/>
        <v>37.1</v>
      </c>
    </row>
    <row r="25" spans="1:11" ht="22.8" x14ac:dyDescent="0.3">
      <c r="A25" s="116">
        <v>22</v>
      </c>
      <c r="B25" s="116" t="s">
        <v>83</v>
      </c>
      <c r="C25" s="120">
        <v>30.65</v>
      </c>
      <c r="D25" s="120">
        <v>8.75</v>
      </c>
      <c r="E25" s="120">
        <v>39.4</v>
      </c>
      <c r="F25" s="120">
        <v>21.9</v>
      </c>
      <c r="H25" s="121">
        <v>1701</v>
      </c>
      <c r="I25" s="119">
        <f t="shared" si="2"/>
        <v>30.65</v>
      </c>
      <c r="J25" s="119">
        <f t="shared" si="2"/>
        <v>8.75</v>
      </c>
      <c r="K25" s="119">
        <f t="shared" si="2"/>
        <v>39.4</v>
      </c>
    </row>
    <row r="26" spans="1:11" ht="22.8" x14ac:dyDescent="0.3">
      <c r="A26" s="116">
        <v>23</v>
      </c>
      <c r="B26" s="116" t="s">
        <v>84</v>
      </c>
      <c r="C26" s="120">
        <v>32.35</v>
      </c>
      <c r="D26" s="120">
        <v>9.25</v>
      </c>
      <c r="E26" s="120">
        <v>41.6</v>
      </c>
      <c r="F26" s="120">
        <v>23.1</v>
      </c>
      <c r="H26" s="121">
        <v>1801</v>
      </c>
      <c r="I26" s="119">
        <f t="shared" si="2"/>
        <v>32.35</v>
      </c>
      <c r="J26" s="119">
        <f t="shared" si="2"/>
        <v>9.25</v>
      </c>
      <c r="K26" s="119">
        <f t="shared" si="2"/>
        <v>41.6</v>
      </c>
    </row>
    <row r="27" spans="1:11" ht="22.8" x14ac:dyDescent="0.3">
      <c r="A27" s="116">
        <v>24</v>
      </c>
      <c r="B27" s="116" t="s">
        <v>85</v>
      </c>
      <c r="C27" s="120">
        <v>34.15</v>
      </c>
      <c r="D27" s="120">
        <v>9.75</v>
      </c>
      <c r="E27" s="120">
        <v>43.9</v>
      </c>
      <c r="F27" s="120">
        <v>24.4</v>
      </c>
      <c r="H27" s="121">
        <v>1901</v>
      </c>
      <c r="I27" s="119">
        <f t="shared" si="2"/>
        <v>34.15</v>
      </c>
      <c r="J27" s="119">
        <f t="shared" si="2"/>
        <v>9.75</v>
      </c>
      <c r="K27" s="119">
        <f t="shared" si="2"/>
        <v>43.9</v>
      </c>
    </row>
    <row r="28" spans="1:11" ht="22.8" x14ac:dyDescent="0.3">
      <c r="A28" s="116">
        <v>25</v>
      </c>
      <c r="B28" s="116" t="s">
        <v>86</v>
      </c>
      <c r="C28" s="120">
        <v>35.85</v>
      </c>
      <c r="D28" s="120">
        <v>10.25</v>
      </c>
      <c r="E28" s="120">
        <v>46.1</v>
      </c>
      <c r="F28" s="120">
        <v>25.6</v>
      </c>
      <c r="H28" s="121">
        <v>2001</v>
      </c>
      <c r="I28" s="119">
        <f t="shared" si="2"/>
        <v>35.85</v>
      </c>
      <c r="J28" s="119">
        <f t="shared" si="2"/>
        <v>10.25</v>
      </c>
      <c r="K28" s="119">
        <f t="shared" si="2"/>
        <v>46.1</v>
      </c>
    </row>
    <row r="29" spans="1:11" ht="22.8" x14ac:dyDescent="0.3">
      <c r="A29" s="116">
        <v>26</v>
      </c>
      <c r="B29" s="116" t="s">
        <v>87</v>
      </c>
      <c r="C29" s="120">
        <v>37.65</v>
      </c>
      <c r="D29" s="120">
        <v>10.75</v>
      </c>
      <c r="E29" s="120">
        <v>48.4</v>
      </c>
      <c r="F29" s="120">
        <v>26.9</v>
      </c>
      <c r="H29" s="121">
        <v>2101</v>
      </c>
      <c r="I29" s="119">
        <f t="shared" si="2"/>
        <v>37.65</v>
      </c>
      <c r="J29" s="119">
        <f t="shared" si="2"/>
        <v>10.75</v>
      </c>
      <c r="K29" s="119">
        <f t="shared" si="2"/>
        <v>48.4</v>
      </c>
    </row>
    <row r="30" spans="1:11" ht="22.8" x14ac:dyDescent="0.3">
      <c r="A30" s="116">
        <v>27</v>
      </c>
      <c r="B30" s="116" t="s">
        <v>88</v>
      </c>
      <c r="C30" s="120">
        <v>39.35</v>
      </c>
      <c r="D30" s="120">
        <v>11.25</v>
      </c>
      <c r="E30" s="120">
        <v>50.6</v>
      </c>
      <c r="F30" s="120">
        <v>28.1</v>
      </c>
      <c r="H30" s="121">
        <v>2201</v>
      </c>
      <c r="I30" s="119">
        <f t="shared" si="2"/>
        <v>39.35</v>
      </c>
      <c r="J30" s="119">
        <f t="shared" si="2"/>
        <v>11.25</v>
      </c>
      <c r="K30" s="119">
        <f t="shared" si="2"/>
        <v>50.6</v>
      </c>
    </row>
    <row r="31" spans="1:11" ht="22.8" x14ac:dyDescent="0.3">
      <c r="A31" s="116">
        <v>28</v>
      </c>
      <c r="B31" s="116" t="s">
        <v>89</v>
      </c>
      <c r="C31" s="120">
        <v>41.15</v>
      </c>
      <c r="D31" s="120">
        <v>11.75</v>
      </c>
      <c r="E31" s="120">
        <v>52.9</v>
      </c>
      <c r="F31" s="120">
        <v>29.4</v>
      </c>
      <c r="H31" s="121">
        <v>2301</v>
      </c>
      <c r="I31" s="119">
        <f t="shared" si="2"/>
        <v>41.15</v>
      </c>
      <c r="J31" s="119">
        <f t="shared" si="2"/>
        <v>11.75</v>
      </c>
      <c r="K31" s="119">
        <f t="shared" si="2"/>
        <v>52.9</v>
      </c>
    </row>
    <row r="32" spans="1:11" ht="22.8" x14ac:dyDescent="0.3">
      <c r="A32" s="116">
        <v>29</v>
      </c>
      <c r="B32" s="116" t="s">
        <v>90</v>
      </c>
      <c r="C32" s="120">
        <v>42.85</v>
      </c>
      <c r="D32" s="120">
        <v>12.25</v>
      </c>
      <c r="E32" s="120">
        <v>55.1</v>
      </c>
      <c r="F32" s="120">
        <v>30.6</v>
      </c>
      <c r="H32" s="121">
        <v>2401</v>
      </c>
      <c r="I32" s="119">
        <f t="shared" si="2"/>
        <v>42.85</v>
      </c>
      <c r="J32" s="119">
        <f t="shared" si="2"/>
        <v>12.25</v>
      </c>
      <c r="K32" s="119">
        <f t="shared" si="2"/>
        <v>55.1</v>
      </c>
    </row>
    <row r="33" spans="1:11" ht="22.8" x14ac:dyDescent="0.3">
      <c r="A33" s="116">
        <v>30</v>
      </c>
      <c r="B33" s="116" t="s">
        <v>91</v>
      </c>
      <c r="C33" s="120">
        <v>44.65</v>
      </c>
      <c r="D33" s="120">
        <v>12.75</v>
      </c>
      <c r="E33" s="120">
        <v>57.4</v>
      </c>
      <c r="F33" s="120">
        <v>31.9</v>
      </c>
      <c r="H33" s="121">
        <v>2501</v>
      </c>
      <c r="I33" s="119">
        <f t="shared" si="2"/>
        <v>44.65</v>
      </c>
      <c r="J33" s="119">
        <f t="shared" si="2"/>
        <v>12.75</v>
      </c>
      <c r="K33" s="119">
        <f t="shared" si="2"/>
        <v>57.4</v>
      </c>
    </row>
    <row r="34" spans="1:11" ht="22.8" x14ac:dyDescent="0.3">
      <c r="A34" s="116">
        <v>31</v>
      </c>
      <c r="B34" s="116" t="s">
        <v>92</v>
      </c>
      <c r="C34" s="120">
        <v>46.35</v>
      </c>
      <c r="D34" s="120">
        <v>13.25</v>
      </c>
      <c r="E34" s="120">
        <v>59.6</v>
      </c>
      <c r="F34" s="120">
        <v>33.1</v>
      </c>
      <c r="H34" s="121">
        <v>2601</v>
      </c>
      <c r="I34" s="119">
        <f t="shared" si="2"/>
        <v>46.35</v>
      </c>
      <c r="J34" s="119">
        <f t="shared" si="2"/>
        <v>13.25</v>
      </c>
      <c r="K34" s="119">
        <f t="shared" si="2"/>
        <v>59.6</v>
      </c>
    </row>
    <row r="35" spans="1:11" ht="22.8" x14ac:dyDescent="0.3">
      <c r="A35" s="116">
        <v>32</v>
      </c>
      <c r="B35" s="116" t="s">
        <v>93</v>
      </c>
      <c r="C35" s="120">
        <v>48.15</v>
      </c>
      <c r="D35" s="120">
        <v>13.75</v>
      </c>
      <c r="E35" s="120">
        <v>61.9</v>
      </c>
      <c r="F35" s="120">
        <v>34.4</v>
      </c>
      <c r="H35" s="121">
        <v>2701</v>
      </c>
      <c r="I35" s="119">
        <f t="shared" si="2"/>
        <v>48.15</v>
      </c>
      <c r="J35" s="119">
        <f t="shared" si="2"/>
        <v>13.75</v>
      </c>
      <c r="K35" s="119">
        <f t="shared" si="2"/>
        <v>61.9</v>
      </c>
    </row>
    <row r="36" spans="1:11" ht="22.8" x14ac:dyDescent="0.3">
      <c r="A36" s="116">
        <v>33</v>
      </c>
      <c r="B36" s="116" t="s">
        <v>94</v>
      </c>
      <c r="C36" s="120">
        <v>49.85</v>
      </c>
      <c r="D36" s="120">
        <v>14.25</v>
      </c>
      <c r="E36" s="120">
        <v>64.099999999999994</v>
      </c>
      <c r="F36" s="120">
        <v>35.6</v>
      </c>
      <c r="H36" s="121">
        <v>2801</v>
      </c>
      <c r="I36" s="119">
        <f t="shared" si="2"/>
        <v>49.85</v>
      </c>
      <c r="J36" s="119">
        <f t="shared" si="2"/>
        <v>14.25</v>
      </c>
      <c r="K36" s="119">
        <f t="shared" si="2"/>
        <v>64.099999999999994</v>
      </c>
    </row>
    <row r="37" spans="1:11" x14ac:dyDescent="0.3">
      <c r="A37" s="116">
        <v>34</v>
      </c>
      <c r="B37" s="116" t="s">
        <v>95</v>
      </c>
      <c r="C37" s="120">
        <v>51.65</v>
      </c>
      <c r="D37" s="120">
        <v>14.75</v>
      </c>
      <c r="E37" s="120">
        <v>66.400000000000006</v>
      </c>
      <c r="F37" s="120">
        <v>36.9</v>
      </c>
      <c r="H37" s="121">
        <v>2901</v>
      </c>
      <c r="I37" s="119">
        <f t="shared" si="2"/>
        <v>51.65</v>
      </c>
      <c r="J37" s="119">
        <f t="shared" si="2"/>
        <v>14.75</v>
      </c>
      <c r="K37" s="119">
        <f t="shared" si="2"/>
        <v>66.400000000000006</v>
      </c>
    </row>
    <row r="38" spans="1:11" ht="24.6" x14ac:dyDescent="0.3">
      <c r="A38" s="122">
        <v>35</v>
      </c>
      <c r="B38" s="123" t="s">
        <v>96</v>
      </c>
      <c r="C38" s="124">
        <v>53.35</v>
      </c>
      <c r="D38" s="124">
        <v>15.25</v>
      </c>
      <c r="E38" s="124">
        <v>68.599999999999994</v>
      </c>
      <c r="F38" s="124">
        <v>38.1</v>
      </c>
      <c r="H38" s="121">
        <v>3001</v>
      </c>
      <c r="I38" s="119">
        <f t="shared" si="2"/>
        <v>53.35</v>
      </c>
      <c r="J38" s="119">
        <f t="shared" si="2"/>
        <v>15.25</v>
      </c>
      <c r="K38" s="119">
        <f t="shared" si="2"/>
        <v>68.599999999999994</v>
      </c>
    </row>
    <row r="39" spans="1:11" ht="24.6" x14ac:dyDescent="0.3">
      <c r="A39" s="122">
        <v>36</v>
      </c>
      <c r="B39" s="123" t="s">
        <v>97</v>
      </c>
      <c r="C39" s="124">
        <v>55.15</v>
      </c>
      <c r="D39" s="124">
        <v>15.75</v>
      </c>
      <c r="E39" s="124">
        <v>70.900000000000006</v>
      </c>
      <c r="F39" s="124">
        <v>39.4</v>
      </c>
      <c r="H39" s="121">
        <v>3101</v>
      </c>
      <c r="I39" s="119">
        <f t="shared" si="2"/>
        <v>55.15</v>
      </c>
      <c r="J39" s="119">
        <f t="shared" si="2"/>
        <v>15.75</v>
      </c>
      <c r="K39" s="119">
        <f t="shared" si="2"/>
        <v>70.900000000000006</v>
      </c>
    </row>
    <row r="40" spans="1:11" ht="24.6" x14ac:dyDescent="0.3">
      <c r="A40" s="122">
        <v>37</v>
      </c>
      <c r="B40" s="123" t="s">
        <v>98</v>
      </c>
      <c r="C40" s="124">
        <v>56.85</v>
      </c>
      <c r="D40" s="124">
        <v>16.25</v>
      </c>
      <c r="E40" s="124">
        <v>73.099999999999994</v>
      </c>
      <c r="F40" s="124">
        <v>40.6</v>
      </c>
      <c r="H40" s="121">
        <v>3201</v>
      </c>
      <c r="I40" s="119">
        <f t="shared" si="2"/>
        <v>56.85</v>
      </c>
      <c r="J40" s="119">
        <f t="shared" si="2"/>
        <v>16.25</v>
      </c>
      <c r="K40" s="119">
        <f t="shared" si="2"/>
        <v>73.099999999999994</v>
      </c>
    </row>
    <row r="41" spans="1:11" ht="24.6" x14ac:dyDescent="0.3">
      <c r="A41" s="122">
        <v>38</v>
      </c>
      <c r="B41" s="123" t="s">
        <v>99</v>
      </c>
      <c r="C41" s="124">
        <v>58.65</v>
      </c>
      <c r="D41" s="124">
        <v>16.75</v>
      </c>
      <c r="E41" s="124">
        <v>75.400000000000006</v>
      </c>
      <c r="F41" s="124">
        <v>41.9</v>
      </c>
      <c r="H41" s="121">
        <v>3301</v>
      </c>
      <c r="I41" s="119">
        <f t="shared" si="2"/>
        <v>58.65</v>
      </c>
      <c r="J41" s="119">
        <f t="shared" si="2"/>
        <v>16.75</v>
      </c>
      <c r="K41" s="119">
        <f t="shared" si="2"/>
        <v>75.400000000000006</v>
      </c>
    </row>
    <row r="42" spans="1:11" ht="24.6" x14ac:dyDescent="0.3">
      <c r="A42" s="122">
        <v>39</v>
      </c>
      <c r="B42" s="123" t="s">
        <v>100</v>
      </c>
      <c r="C42" s="124">
        <v>60.35</v>
      </c>
      <c r="D42" s="124">
        <v>17.25</v>
      </c>
      <c r="E42" s="124">
        <v>77.599999999999994</v>
      </c>
      <c r="F42" s="124">
        <v>43.1</v>
      </c>
      <c r="H42" s="125">
        <v>3401</v>
      </c>
      <c r="I42" s="126">
        <f t="shared" si="2"/>
        <v>60.35</v>
      </c>
      <c r="J42" s="126">
        <f t="shared" si="2"/>
        <v>17.25</v>
      </c>
      <c r="K42" s="126">
        <f t="shared" si="2"/>
        <v>77.599999999999994</v>
      </c>
    </row>
    <row r="43" spans="1:11" ht="24.6" x14ac:dyDescent="0.3">
      <c r="A43" s="122">
        <v>40</v>
      </c>
      <c r="B43" s="123" t="s">
        <v>101</v>
      </c>
      <c r="C43" s="124">
        <v>62.15</v>
      </c>
      <c r="D43" s="124">
        <v>17.75</v>
      </c>
      <c r="E43" s="124">
        <v>79.900000000000006</v>
      </c>
      <c r="F43" s="124">
        <v>44.4</v>
      </c>
      <c r="H43" s="121">
        <v>3501</v>
      </c>
      <c r="I43" s="119">
        <f t="shared" si="2"/>
        <v>62.15</v>
      </c>
      <c r="J43" s="119">
        <f t="shared" si="2"/>
        <v>17.75</v>
      </c>
      <c r="K43" s="119">
        <f t="shared" si="2"/>
        <v>79.900000000000006</v>
      </c>
    </row>
    <row r="44" spans="1:11" ht="24.6" x14ac:dyDescent="0.3">
      <c r="A44" s="122">
        <v>41</v>
      </c>
      <c r="B44" s="123" t="s">
        <v>102</v>
      </c>
      <c r="C44" s="124">
        <v>63.85</v>
      </c>
      <c r="D44" s="124">
        <v>18.25</v>
      </c>
      <c r="E44" s="124">
        <v>82.1</v>
      </c>
      <c r="F44" s="124">
        <v>45.6</v>
      </c>
      <c r="H44" s="121">
        <v>3601</v>
      </c>
      <c r="I44" s="119">
        <f t="shared" ref="I44:K48" si="3">IFERROR(IF(FIND("sen",C44)&gt;0,SUBSTITUTE(C44,"sen","")/100,C44),C44)</f>
        <v>63.85</v>
      </c>
      <c r="J44" s="119">
        <f t="shared" si="3"/>
        <v>18.25</v>
      </c>
      <c r="K44" s="119">
        <f t="shared" si="3"/>
        <v>82.1</v>
      </c>
    </row>
    <row r="45" spans="1:11" ht="24.6" x14ac:dyDescent="0.3">
      <c r="A45" s="122">
        <v>42</v>
      </c>
      <c r="B45" s="123" t="s">
        <v>103</v>
      </c>
      <c r="C45" s="124">
        <v>65.650000000000006</v>
      </c>
      <c r="D45" s="124">
        <v>18.75</v>
      </c>
      <c r="E45" s="124">
        <v>84.4</v>
      </c>
      <c r="F45" s="124">
        <v>46.9</v>
      </c>
      <c r="H45" s="121">
        <v>3701</v>
      </c>
      <c r="I45" s="119">
        <f t="shared" si="3"/>
        <v>65.650000000000006</v>
      </c>
      <c r="J45" s="119">
        <f t="shared" si="3"/>
        <v>18.75</v>
      </c>
      <c r="K45" s="119">
        <f t="shared" si="3"/>
        <v>84.4</v>
      </c>
    </row>
    <row r="46" spans="1:11" ht="24.6" x14ac:dyDescent="0.3">
      <c r="A46" s="122">
        <v>43</v>
      </c>
      <c r="B46" s="123" t="s">
        <v>104</v>
      </c>
      <c r="C46" s="124">
        <v>67.349999999999994</v>
      </c>
      <c r="D46" s="124">
        <v>19.25</v>
      </c>
      <c r="E46" s="124">
        <v>86.6</v>
      </c>
      <c r="F46" s="124">
        <v>48.1</v>
      </c>
      <c r="H46" s="121">
        <v>3801</v>
      </c>
      <c r="I46" s="119">
        <f t="shared" si="3"/>
        <v>67.349999999999994</v>
      </c>
      <c r="J46" s="119">
        <f t="shared" si="3"/>
        <v>19.25</v>
      </c>
      <c r="K46" s="119">
        <f t="shared" si="3"/>
        <v>86.6</v>
      </c>
    </row>
    <row r="47" spans="1:11" ht="24.6" x14ac:dyDescent="0.3">
      <c r="A47" s="122">
        <v>44</v>
      </c>
      <c r="B47" s="123" t="s">
        <v>105</v>
      </c>
      <c r="C47" s="124">
        <v>69.05</v>
      </c>
      <c r="D47" s="124">
        <v>19.75</v>
      </c>
      <c r="E47" s="124">
        <v>88.8</v>
      </c>
      <c r="F47" s="124">
        <v>49.4</v>
      </c>
      <c r="H47" s="121">
        <v>3901</v>
      </c>
      <c r="I47" s="119">
        <f t="shared" si="3"/>
        <v>69.05</v>
      </c>
      <c r="J47" s="119">
        <f t="shared" si="3"/>
        <v>19.75</v>
      </c>
      <c r="K47" s="119">
        <f t="shared" si="3"/>
        <v>88.8</v>
      </c>
    </row>
    <row r="48" spans="1:11" x14ac:dyDescent="0.3">
      <c r="A48" s="122">
        <v>45</v>
      </c>
      <c r="B48" s="123" t="s">
        <v>106</v>
      </c>
      <c r="C48" s="124">
        <v>69.05</v>
      </c>
      <c r="D48" s="124">
        <v>19.75</v>
      </c>
      <c r="E48" s="124">
        <v>88.8</v>
      </c>
      <c r="F48" s="124">
        <v>49.4</v>
      </c>
      <c r="H48" s="121">
        <v>4001</v>
      </c>
      <c r="I48" s="119">
        <f t="shared" si="3"/>
        <v>69.05</v>
      </c>
      <c r="J48" s="119">
        <f t="shared" si="3"/>
        <v>19.75</v>
      </c>
      <c r="K48" s="119">
        <f t="shared" si="3"/>
        <v>88.8</v>
      </c>
    </row>
  </sheetData>
  <mergeCells count="4">
    <mergeCell ref="A1:F1"/>
    <mergeCell ref="A2:A3"/>
    <mergeCell ref="B2:B3"/>
    <mergeCell ref="C2:E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SalarySlip</vt:lpstr>
      <vt:lpstr>EmpData</vt:lpstr>
      <vt:lpstr>Socso</vt:lpstr>
      <vt:lpstr>SalarySlip!Print_Area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2019-08-10T04:09:14Z</cp:lastPrinted>
  <dcterms:created xsi:type="dcterms:W3CDTF">2017-09-27T02:53:52Z</dcterms:created>
  <dcterms:modified xsi:type="dcterms:W3CDTF">2019-08-16T04:54:54Z</dcterms:modified>
</cp:coreProperties>
</file>