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75" windowWidth="11715" windowHeight="8655" tabRatio="877" activeTab="0"/>
  </bookViews>
  <sheets>
    <sheet name="StandardSteel" sheetId="1" r:id="rId1"/>
    <sheet name="Formwork" sheetId="2" state="veryHidden" r:id="rId2"/>
    <sheet name="H-beam" sheetId="3" state="veryHidden" r:id="rId3"/>
    <sheet name="I-beam" sheetId="4" state="veryHidden" r:id="rId4"/>
    <sheet name="Channel" sheetId="5" state="veryHidden" r:id="rId5"/>
    <sheet name="LLC" sheetId="6" state="veryHidden" r:id="rId6"/>
    <sheet name="Equal-Angle" sheetId="7" state="veryHidden" r:id="rId7"/>
    <sheet name="REC-Tube" sheetId="8" state="veryHidden" r:id="rId8"/>
    <sheet name="Sqr-Tube" sheetId="9" state="veryHidden" r:id="rId9"/>
    <sheet name="Steel-Pipe" sheetId="10" state="veryHidden" r:id="rId10"/>
    <sheet name="Plate" sheetId="11" state="veryHidden" r:id="rId11"/>
    <sheet name="Checker Plate" sheetId="12" state="veryHidden" r:id="rId12"/>
    <sheet name="FlatBar" sheetId="13" state="veryHidden" r:id="rId13"/>
    <sheet name="DB" sheetId="14" state="veryHidden" r:id="rId14"/>
    <sheet name="RB" sheetId="15" state="veryHidden" r:id="rId15"/>
  </sheets>
  <definedNames>
    <definedName name="C_Name">'LLC'!$M$4:$M$48</definedName>
    <definedName name="C_table">'LLC'!$M$4:$N$48</definedName>
    <definedName name="C_Weight">'LLC'!$N$4:$N$48</definedName>
    <definedName name="Flatbar">'FlatBar'!$F$5:$F$145</definedName>
    <definedName name="Pipe">'Steel-Pipe'!$I$5:$I$39</definedName>
    <definedName name="Rec">'REC-Tube'!$L$5:$L$30</definedName>
    <definedName name="Sqr">'Sqr-Tube'!$I$5:$I$36</definedName>
  </definedNames>
  <calcPr fullCalcOnLoad="1"/>
</workbook>
</file>

<file path=xl/sharedStrings.xml><?xml version="1.0" encoding="utf-8"?>
<sst xmlns="http://schemas.openxmlformats.org/spreadsheetml/2006/main" count="766" uniqueCount="492">
  <si>
    <t>32x32  </t>
  </si>
  <si>
    <t>38x38  </t>
  </si>
  <si>
    <t>      2x2      </t>
  </si>
  <si>
    <t>      50x50      </t>
  </si>
  <si>
    <t>H x B</t>
  </si>
  <si>
    <t>Position of Center of Gravity (cm.)</t>
  </si>
  <si>
    <t>Raidus of Gyration (cm.)</t>
  </si>
  <si>
    <t>75x40</t>
  </si>
  <si>
    <t>100x50</t>
  </si>
  <si>
    <t>125x65</t>
  </si>
  <si>
    <t>150x75</t>
  </si>
  <si>
    <t>180x75</t>
  </si>
  <si>
    <t>200x80</t>
  </si>
  <si>
    <t>200x90</t>
  </si>
  <si>
    <t>250x90</t>
  </si>
  <si>
    <t>300x90</t>
  </si>
  <si>
    <t>380x100</t>
  </si>
  <si>
    <t>Standard Sectional Dimension (mm.)</t>
  </si>
  <si>
    <t>Weight (kg/m.)</t>
  </si>
  <si>
    <t>Reference</t>
  </si>
  <si>
    <r>
      <t>t</t>
    </r>
    <r>
      <rPr>
        <vertAlign val="subscript"/>
        <sz val="16"/>
        <color indexed="9"/>
        <rFont val="Cordia New"/>
        <family val="2"/>
      </rPr>
      <t>1</t>
    </r>
  </si>
  <si>
    <r>
      <t>t</t>
    </r>
    <r>
      <rPr>
        <vertAlign val="subscript"/>
        <sz val="16"/>
        <color indexed="9"/>
        <rFont val="Cordia New"/>
        <family val="2"/>
      </rPr>
      <t>2</t>
    </r>
  </si>
  <si>
    <t>Weight
(kg/m.)</t>
  </si>
  <si>
    <t>Sectional Area
(cm2)</t>
  </si>
  <si>
    <t>Nominal Size mm.</t>
  </si>
  <si>
    <t>Weight</t>
  </si>
  <si>
    <t>Sectional Dimension</t>
  </si>
  <si>
    <t>Moment of Inertia</t>
  </si>
  <si>
    <t>Radius of Gyration</t>
  </si>
  <si>
    <t>Modulus of Section</t>
  </si>
  <si>
    <t>mm.</t>
  </si>
  <si>
    <t>H</t>
  </si>
  <si>
    <t>B</t>
  </si>
  <si>
    <t>r</t>
  </si>
  <si>
    <t>kg/m.</t>
  </si>
  <si>
    <t>lb/ft.</t>
  </si>
  <si>
    <t>in.</t>
  </si>
  <si>
    <t>cm.</t>
  </si>
  <si>
    <t>100x100</t>
  </si>
  <si>
    <t>125x125</t>
  </si>
  <si>
    <t>150x100</t>
  </si>
  <si>
    <t>150x150</t>
  </si>
  <si>
    <t>175x175</t>
  </si>
  <si>
    <t>200x100</t>
  </si>
  <si>
    <t>200x150</t>
  </si>
  <si>
    <t>200x200</t>
  </si>
  <si>
    <t>250x125</t>
  </si>
  <si>
    <t>250x175</t>
  </si>
  <si>
    <t>250x250</t>
  </si>
  <si>
    <t>300x150 </t>
  </si>
  <si>
    <t>300x150</t>
  </si>
  <si>
    <t>300x200</t>
  </si>
  <si>
    <t>300x300</t>
  </si>
  <si>
    <t>350x175</t>
  </si>
  <si>
    <t>350x250</t>
  </si>
  <si>
    <t>350x350</t>
  </si>
  <si>
    <t>400x200</t>
  </si>
  <si>
    <t>400x300</t>
  </si>
  <si>
    <t>400x400</t>
  </si>
  <si>
    <t>450x200</t>
  </si>
  <si>
    <t>450x300</t>
  </si>
  <si>
    <t>500x200</t>
  </si>
  <si>
    <t>500x300</t>
  </si>
  <si>
    <t>600x200</t>
  </si>
  <si>
    <t>600x300</t>
  </si>
  <si>
    <t>700x300</t>
  </si>
  <si>
    <t>800x300</t>
  </si>
  <si>
    <t>900x300</t>
  </si>
  <si>
    <r>
      <t>Sectional Area cm</t>
    </r>
    <r>
      <rPr>
        <vertAlign val="superscript"/>
        <sz val="16"/>
        <color indexed="9"/>
        <rFont val="Cordia New"/>
        <family val="2"/>
      </rPr>
      <t>2</t>
    </r>
  </si>
  <si>
    <r>
      <t>Sectional Area in</t>
    </r>
    <r>
      <rPr>
        <vertAlign val="superscript"/>
        <sz val="16"/>
        <color indexed="9"/>
        <rFont val="Cordia New"/>
        <family val="2"/>
      </rPr>
      <t>2</t>
    </r>
  </si>
  <si>
    <r>
      <t>I</t>
    </r>
    <r>
      <rPr>
        <vertAlign val="subscript"/>
        <sz val="16"/>
        <color indexed="9"/>
        <rFont val="Cordia New"/>
        <family val="2"/>
      </rPr>
      <t>x</t>
    </r>
  </si>
  <si>
    <r>
      <t>I</t>
    </r>
    <r>
      <rPr>
        <vertAlign val="subscript"/>
        <sz val="16"/>
        <color indexed="9"/>
        <rFont val="Cordia New"/>
        <family val="2"/>
      </rPr>
      <t>y</t>
    </r>
  </si>
  <si>
    <r>
      <t>cm</t>
    </r>
    <r>
      <rPr>
        <vertAlign val="superscript"/>
        <sz val="16"/>
        <color indexed="9"/>
        <rFont val="Cordia New"/>
        <family val="2"/>
      </rPr>
      <t>4</t>
    </r>
  </si>
  <si>
    <r>
      <t>in</t>
    </r>
    <r>
      <rPr>
        <vertAlign val="superscript"/>
        <sz val="16"/>
        <color indexed="9"/>
        <rFont val="Cordia New"/>
        <family val="2"/>
      </rPr>
      <t>4</t>
    </r>
  </si>
  <si>
    <r>
      <t>cm</t>
    </r>
    <r>
      <rPr>
        <vertAlign val="superscript"/>
        <sz val="16"/>
        <color indexed="9"/>
        <rFont val="Cordia New"/>
        <family val="2"/>
      </rPr>
      <t>3</t>
    </r>
  </si>
  <si>
    <r>
      <t>in</t>
    </r>
    <r>
      <rPr>
        <vertAlign val="superscript"/>
        <sz val="16"/>
        <color indexed="9"/>
        <rFont val="Cordia New"/>
        <family val="2"/>
      </rPr>
      <t>3</t>
    </r>
  </si>
  <si>
    <r>
      <t>t</t>
    </r>
    <r>
      <rPr>
        <vertAlign val="subscript"/>
        <sz val="14"/>
        <color indexed="9"/>
        <rFont val="Cordia New"/>
        <family val="2"/>
      </rPr>
      <t>1</t>
    </r>
  </si>
  <si>
    <r>
      <t>t</t>
    </r>
    <r>
      <rPr>
        <vertAlign val="subscript"/>
        <sz val="14"/>
        <color indexed="9"/>
        <rFont val="Cordia New"/>
        <family val="2"/>
      </rPr>
      <t>2</t>
    </r>
  </si>
  <si>
    <r>
      <t>r</t>
    </r>
    <r>
      <rPr>
        <vertAlign val="subscript"/>
        <sz val="14"/>
        <color indexed="9"/>
        <rFont val="Cordia New"/>
        <family val="2"/>
      </rPr>
      <t>1</t>
    </r>
  </si>
  <si>
    <r>
      <t>r</t>
    </r>
    <r>
      <rPr>
        <vertAlign val="subscript"/>
        <sz val="14"/>
        <color indexed="9"/>
        <rFont val="Cordia New"/>
        <family val="2"/>
      </rPr>
      <t>2</t>
    </r>
  </si>
  <si>
    <r>
      <t>Moment of Inertia (cm</t>
    </r>
    <r>
      <rPr>
        <vertAlign val="superscript"/>
        <sz val="14"/>
        <color indexed="9"/>
        <rFont val="Cordia New"/>
        <family val="2"/>
      </rPr>
      <t>4</t>
    </r>
    <r>
      <rPr>
        <sz val="14"/>
        <color indexed="9"/>
        <rFont val="Cordia New"/>
        <family val="2"/>
      </rPr>
      <t>)</t>
    </r>
  </si>
  <si>
    <r>
      <t>Modulus of Section (cm</t>
    </r>
    <r>
      <rPr>
        <vertAlign val="superscript"/>
        <sz val="14"/>
        <color indexed="9"/>
        <rFont val="Cordia New"/>
        <family val="2"/>
      </rPr>
      <t>3</t>
    </r>
    <r>
      <rPr>
        <sz val="14"/>
        <color indexed="9"/>
        <rFont val="Cordia New"/>
        <family val="2"/>
      </rPr>
      <t>)</t>
    </r>
  </si>
  <si>
    <r>
      <t>C</t>
    </r>
    <r>
      <rPr>
        <vertAlign val="subscript"/>
        <sz val="14"/>
        <color indexed="9"/>
        <rFont val="Cordia New"/>
        <family val="2"/>
      </rPr>
      <t>x</t>
    </r>
  </si>
  <si>
    <r>
      <t>C</t>
    </r>
    <r>
      <rPr>
        <vertAlign val="subscript"/>
        <sz val="14"/>
        <color indexed="9"/>
        <rFont val="Cordia New"/>
        <family val="2"/>
      </rPr>
      <t>y</t>
    </r>
  </si>
  <si>
    <r>
      <t>l</t>
    </r>
    <r>
      <rPr>
        <vertAlign val="subscript"/>
        <sz val="14"/>
        <color indexed="9"/>
        <rFont val="Cordia New"/>
        <family val="2"/>
      </rPr>
      <t>x</t>
    </r>
  </si>
  <si>
    <r>
      <t>l</t>
    </r>
    <r>
      <rPr>
        <vertAlign val="subscript"/>
        <sz val="14"/>
        <color indexed="9"/>
        <rFont val="Cordia New"/>
        <family val="2"/>
      </rPr>
      <t>y</t>
    </r>
  </si>
  <si>
    <r>
      <t>i</t>
    </r>
    <r>
      <rPr>
        <vertAlign val="subscript"/>
        <sz val="14"/>
        <color indexed="9"/>
        <rFont val="Cordia New"/>
        <family val="2"/>
      </rPr>
      <t>x</t>
    </r>
  </si>
  <si>
    <r>
      <t>i</t>
    </r>
    <r>
      <rPr>
        <vertAlign val="subscript"/>
        <sz val="14"/>
        <color indexed="9"/>
        <rFont val="Cordia New"/>
        <family val="2"/>
      </rPr>
      <t>y</t>
    </r>
  </si>
  <si>
    <r>
      <t>Z</t>
    </r>
    <r>
      <rPr>
        <vertAlign val="subscript"/>
        <sz val="14"/>
        <color indexed="9"/>
        <rFont val="Cordia New"/>
        <family val="2"/>
      </rPr>
      <t>x</t>
    </r>
  </si>
  <si>
    <r>
      <t>Z</t>
    </r>
    <r>
      <rPr>
        <vertAlign val="subscript"/>
        <sz val="14"/>
        <color indexed="9"/>
        <rFont val="Cordia New"/>
        <family val="2"/>
      </rPr>
      <t>y</t>
    </r>
  </si>
  <si>
    <t>Dimensions mm.</t>
  </si>
  <si>
    <t>Weight kg./m.</t>
  </si>
  <si>
    <t>Center of Gravity cm.</t>
  </si>
  <si>
    <t>Radius of Gyration of Area cm.</t>
  </si>
  <si>
    <t>Center of Shear cm.</t>
  </si>
  <si>
    <t>H x A x C</t>
  </si>
  <si>
    <t>t</t>
  </si>
  <si>
    <t>250x75x25</t>
  </si>
  <si>
    <t>200x75x25</t>
  </si>
  <si>
    <t>200x75x20</t>
  </si>
  <si>
    <t>150x75x25</t>
  </si>
  <si>
    <t>150x75x20</t>
  </si>
  <si>
    <t>150x65x20</t>
  </si>
  <si>
    <t>150x50x20</t>
  </si>
  <si>
    <t>125x50x20</t>
  </si>
  <si>
    <t>120x60x25</t>
  </si>
  <si>
    <t>120x40x20</t>
  </si>
  <si>
    <t>100x50x20</t>
  </si>
  <si>
    <t>90x45x15</t>
  </si>
  <si>
    <t>75x45x15</t>
  </si>
  <si>
    <t>75x35x15</t>
  </si>
  <si>
    <t>70x40x25</t>
  </si>
  <si>
    <t>60x30x10</t>
  </si>
  <si>
    <r>
      <t>Sectional Area cm</t>
    </r>
    <r>
      <rPr>
        <vertAlign val="superscript"/>
        <sz val="14"/>
        <color indexed="9"/>
        <rFont val="Cordia New"/>
        <family val="2"/>
      </rPr>
      <t>2</t>
    </r>
  </si>
  <si>
    <r>
      <t>Secondary Moment of Area cm</t>
    </r>
    <r>
      <rPr>
        <vertAlign val="superscript"/>
        <sz val="14"/>
        <color indexed="9"/>
        <rFont val="Cordia New"/>
        <family val="2"/>
      </rPr>
      <t>4</t>
    </r>
  </si>
  <si>
    <r>
      <t>Modulus of Section cm</t>
    </r>
    <r>
      <rPr>
        <vertAlign val="superscript"/>
        <sz val="14"/>
        <color indexed="9"/>
        <rFont val="Cordia New"/>
        <family val="2"/>
      </rPr>
      <t>3</t>
    </r>
  </si>
  <si>
    <r>
      <t>I</t>
    </r>
    <r>
      <rPr>
        <vertAlign val="subscript"/>
        <sz val="14"/>
        <color indexed="9"/>
        <rFont val="Cordia New"/>
        <family val="2"/>
      </rPr>
      <t>x</t>
    </r>
  </si>
  <si>
    <r>
      <t>I</t>
    </r>
    <r>
      <rPr>
        <vertAlign val="subscript"/>
        <sz val="14"/>
        <color indexed="9"/>
        <rFont val="Cordia New"/>
        <family val="2"/>
      </rPr>
      <t>y</t>
    </r>
  </si>
  <si>
    <r>
      <t>S</t>
    </r>
    <r>
      <rPr>
        <vertAlign val="subscript"/>
        <sz val="14"/>
        <color indexed="9"/>
        <rFont val="Cordia New"/>
        <family val="2"/>
      </rPr>
      <t>x</t>
    </r>
  </si>
  <si>
    <r>
      <t>S</t>
    </r>
    <r>
      <rPr>
        <vertAlign val="subscript"/>
        <sz val="14"/>
        <color indexed="9"/>
        <rFont val="Cordia New"/>
        <family val="2"/>
      </rPr>
      <t>y</t>
    </r>
  </si>
  <si>
    <t>Dimension (mm.)</t>
  </si>
  <si>
    <t>Sectional Area</t>
  </si>
  <si>
    <t>Geometrical Moment</t>
  </si>
  <si>
    <t>Radius of Gyration (cm)</t>
  </si>
  <si>
    <t>100x75</t>
  </si>
  <si>
    <t>125x75</t>
  </si>
  <si>
    <t>150x125</t>
  </si>
  <si>
    <t>180x100</t>
  </si>
  <si>
    <t>250x125  </t>
  </si>
  <si>
    <t>  300x150  </t>
  </si>
  <si>
    <t>350x150  </t>
  </si>
  <si>
    <t>400x150  </t>
  </si>
  <si>
    <t>450x175  </t>
  </si>
  <si>
    <t>600x190  </t>
  </si>
  <si>
    <r>
      <t>(cm</t>
    </r>
    <r>
      <rPr>
        <vertAlign val="superscript"/>
        <sz val="14"/>
        <color indexed="9"/>
        <rFont val="Cordia New"/>
        <family val="2"/>
      </rPr>
      <t>2</t>
    </r>
    <r>
      <rPr>
        <sz val="14"/>
        <color indexed="9"/>
        <rFont val="Cordia New"/>
        <family val="2"/>
      </rPr>
      <t>)</t>
    </r>
  </si>
  <si>
    <r>
      <t>of Inertia (cm</t>
    </r>
    <r>
      <rPr>
        <vertAlign val="superscript"/>
        <sz val="14"/>
        <color indexed="9"/>
        <rFont val="Cordia New"/>
        <family val="2"/>
      </rPr>
      <t>4</t>
    </r>
    <r>
      <rPr>
        <sz val="14"/>
        <color indexed="9"/>
        <rFont val="Cordia New"/>
        <family val="2"/>
      </rPr>
      <t>)</t>
    </r>
  </si>
  <si>
    <t>Standard Sectional Dimesion mm.</t>
  </si>
  <si>
    <t>Unit Weight kg/m</t>
  </si>
  <si>
    <t xml:space="preserve">Position of Center of Gravity cm. </t>
  </si>
  <si>
    <t>Raidus of Gyration of Area cm.</t>
  </si>
  <si>
    <t>AxB</t>
  </si>
  <si>
    <t>25x25</t>
  </si>
  <si>
    <t>30x30</t>
  </si>
  <si>
    <t>40x40</t>
  </si>
  <si>
    <t>45x45</t>
  </si>
  <si>
    <t>50x50</t>
  </si>
  <si>
    <t>60x60</t>
  </si>
  <si>
    <t>65x65</t>
  </si>
  <si>
    <t>70x70</t>
  </si>
  <si>
    <t>75x75</t>
  </si>
  <si>
    <t>80x80</t>
  </si>
  <si>
    <t>90x90</t>
  </si>
  <si>
    <t>120x120</t>
  </si>
  <si>
    <t>130x130</t>
  </si>
  <si>
    <r>
      <t>Geometrical Moment of Ineryia cm</t>
    </r>
    <r>
      <rPr>
        <vertAlign val="superscript"/>
        <sz val="14"/>
        <color indexed="9"/>
        <rFont val="Cordia New"/>
        <family val="2"/>
      </rPr>
      <t>4</t>
    </r>
  </si>
  <si>
    <r>
      <t>Max i</t>
    </r>
    <r>
      <rPr>
        <vertAlign val="subscript"/>
        <sz val="14"/>
        <color indexed="9"/>
        <rFont val="Cordia New"/>
        <family val="2"/>
      </rPr>
      <t>x</t>
    </r>
  </si>
  <si>
    <r>
      <t>Min i</t>
    </r>
    <r>
      <rPr>
        <vertAlign val="subscript"/>
        <sz val="14"/>
        <color indexed="9"/>
        <rFont val="Cordia New"/>
        <family val="2"/>
      </rPr>
      <t>y</t>
    </r>
  </si>
  <si>
    <r>
      <t>Max i</t>
    </r>
    <r>
      <rPr>
        <vertAlign val="subscript"/>
        <sz val="14"/>
        <color indexed="9"/>
        <rFont val="Cordia New"/>
        <family val="2"/>
      </rPr>
      <t>y</t>
    </r>
  </si>
  <si>
    <t>Side Length</t>
  </si>
  <si>
    <t>Thickness</t>
  </si>
  <si>
    <t>Calculate Weight</t>
  </si>
  <si>
    <t>Cross Sectional Area</t>
  </si>
  <si>
    <t>Geometrical Moment of Inertia</t>
  </si>
  <si>
    <t>D x B</t>
  </si>
  <si>
    <t>T</t>
  </si>
  <si>
    <t>W</t>
  </si>
  <si>
    <t>A</t>
  </si>
  <si>
    <t>kg./m.</t>
  </si>
  <si>
    <t>  2x1    </t>
  </si>
  <si>
    <t>  50x25    </t>
  </si>
  <si>
    <t>75x38  </t>
  </si>
  <si>
    <t>  75x45  </t>
  </si>
  <si>
    <t>4x2</t>
  </si>
  <si>
    <t>    5x3    </t>
  </si>
  <si>
    <t xml:space="preserve">    125x75   </t>
  </si>
  <si>
    <t>  6x2  </t>
  </si>
  <si>
    <t>  150x50  </t>
  </si>
  <si>
    <t>  8x4  </t>
  </si>
  <si>
    <t>  200x100  </t>
  </si>
  <si>
    <t>Ix</t>
  </si>
  <si>
    <t>Iy</t>
  </si>
  <si>
    <t>Zx</t>
  </si>
  <si>
    <t>Zy</t>
  </si>
  <si>
    <t>cm2</t>
  </si>
  <si>
    <t>cm4</t>
  </si>
  <si>
    <t>cm3</t>
  </si>
  <si>
    <t>3x1 1/4 </t>
  </si>
  <si>
    <t>  3x1 3/4 </t>
  </si>
  <si>
    <t>D x D</t>
  </si>
  <si>
    <t>  1x1    </t>
  </si>
  <si>
    <t>  25x25    </t>
  </si>
  <si>
    <t>  3x3    </t>
  </si>
  <si>
    <t>  75x75    </t>
  </si>
  <si>
    <t>    4x4    </t>
  </si>
  <si>
    <t>    100x100    </t>
  </si>
  <si>
    <t>  5x5    </t>
  </si>
  <si>
    <t>  125x125    </t>
  </si>
  <si>
    <t>  6x6    </t>
  </si>
  <si>
    <t>  150x150    </t>
  </si>
  <si>
    <t>Ix, Iy</t>
  </si>
  <si>
    <t>Zx, Zy</t>
  </si>
  <si>
    <t>11/4 x11/4</t>
  </si>
  <si>
    <t>11/2 x11/2</t>
  </si>
  <si>
    <t>Nominal dimention</t>
  </si>
  <si>
    <t>Outside Diameter</t>
  </si>
  <si>
    <t>DN</t>
  </si>
  <si>
    <t>D</t>
  </si>
  <si>
    <t>I</t>
  </si>
  <si>
    <t>Z</t>
  </si>
  <si>
    <t>1/2 (15)</t>
  </si>
  <si>
    <t>3/4 (20)  </t>
  </si>
  <si>
    <t>27.2  </t>
  </si>
  <si>
    <t>1 (25)</t>
  </si>
  <si>
    <t>42.7  </t>
  </si>
  <si>
    <t>  48.6    </t>
  </si>
  <si>
    <t>  2(50)  </t>
  </si>
  <si>
    <t>  60.5  </t>
  </si>
  <si>
    <t>  76.3  </t>
  </si>
  <si>
    <t>3 (80)  </t>
  </si>
  <si>
    <t>89.1  </t>
  </si>
  <si>
    <t>101.6  </t>
  </si>
  <si>
    <t>  4 (100)  </t>
  </si>
  <si>
    <t>  114.3  </t>
  </si>
  <si>
    <t>  5 (125)    </t>
  </si>
  <si>
    <t>  139.8    </t>
  </si>
  <si>
    <t>  6 (150)    </t>
  </si>
  <si>
    <t>  165.2    </t>
  </si>
  <si>
    <t>  8 (200)    </t>
  </si>
  <si>
    <t>  216.3    </t>
  </si>
  <si>
    <t>1 1/4 (32)  </t>
  </si>
  <si>
    <t>  1 1/2 (40)    </t>
  </si>
  <si>
    <t>  2 1/2 (65)  </t>
  </si>
  <si>
    <t>3 1/2 (90)  </t>
  </si>
  <si>
    <t>Unit Weight</t>
  </si>
  <si>
    <t>3x6</t>
  </si>
  <si>
    <t>4x8</t>
  </si>
  <si>
    <t>4x10</t>
  </si>
  <si>
    <t>4x16</t>
  </si>
  <si>
    <t>4x20</t>
  </si>
  <si>
    <t>5x10</t>
  </si>
  <si>
    <t>5x20</t>
  </si>
  <si>
    <t>5x30</t>
  </si>
  <si>
    <t>5x40</t>
  </si>
  <si>
    <t>6x30</t>
  </si>
  <si>
    <t>6x40</t>
  </si>
  <si>
    <r>
      <t>Width x Length, ft</t>
    </r>
    <r>
      <rPr>
        <vertAlign val="superscript"/>
        <sz val="14"/>
        <color indexed="9"/>
        <rFont val="Cordia New"/>
        <family val="2"/>
      </rPr>
      <t>2</t>
    </r>
    <r>
      <rPr>
        <sz val="14"/>
        <color indexed="9"/>
        <rFont val="Cordia New"/>
        <family val="2"/>
      </rPr>
      <t xml:space="preserve"> Area, ft</t>
    </r>
    <r>
      <rPr>
        <vertAlign val="superscript"/>
        <sz val="14"/>
        <color indexed="9"/>
        <rFont val="Cordia New"/>
        <family val="2"/>
      </rPr>
      <t>2</t>
    </r>
  </si>
  <si>
    <r>
      <t>kg./ft</t>
    </r>
    <r>
      <rPr>
        <vertAlign val="superscript"/>
        <sz val="14"/>
        <color indexed="9"/>
        <rFont val="Cordia New"/>
        <family val="2"/>
      </rPr>
      <t>2</t>
    </r>
  </si>
  <si>
    <r>
      <t>kg./m.</t>
    </r>
    <r>
      <rPr>
        <vertAlign val="superscript"/>
        <sz val="14"/>
        <color indexed="9"/>
        <rFont val="EucrosiaUPC"/>
        <family val="1"/>
      </rPr>
      <t>2</t>
    </r>
  </si>
  <si>
    <t>formwork</t>
  </si>
  <si>
    <t>Structure</t>
  </si>
  <si>
    <t>Live Load</t>
  </si>
  <si>
    <t>W =</t>
  </si>
  <si>
    <t>Modulus of Section Req.</t>
  </si>
  <si>
    <t>LOAD</t>
  </si>
  <si>
    <r>
      <t>M= (WL</t>
    </r>
    <r>
      <rPr>
        <vertAlign val="superscript"/>
        <sz val="14"/>
        <rFont val="EucrosiaUPC"/>
        <family val="1"/>
      </rPr>
      <t>2</t>
    </r>
    <r>
      <rPr>
        <sz val="14"/>
        <rFont val="EucrosiaUPC"/>
        <family val="0"/>
      </rPr>
      <t>/8)</t>
    </r>
  </si>
  <si>
    <r>
      <t>M= (WL</t>
    </r>
    <r>
      <rPr>
        <vertAlign val="superscript"/>
        <sz val="14"/>
        <rFont val="EucrosiaUPC"/>
        <family val="1"/>
      </rPr>
      <t>2</t>
    </r>
    <r>
      <rPr>
        <sz val="14"/>
        <rFont val="EucrosiaUPC"/>
        <family val="0"/>
      </rPr>
      <t>/9)</t>
    </r>
  </si>
  <si>
    <t>kg.-m.</t>
  </si>
  <si>
    <t>Span
(m.)</t>
  </si>
  <si>
    <t>Z require</t>
  </si>
  <si>
    <t>(Check by Allowable Stress)</t>
  </si>
  <si>
    <t>Moment of Inertia Req</t>
  </si>
  <si>
    <t>(Check by Allowable Deformation)</t>
  </si>
  <si>
    <t>I require</t>
  </si>
  <si>
    <r>
      <t>cm.</t>
    </r>
    <r>
      <rPr>
        <vertAlign val="superscript"/>
        <sz val="14"/>
        <rFont val="EucrosiaUPC"/>
        <family val="1"/>
      </rPr>
      <t>3</t>
    </r>
  </si>
  <si>
    <r>
      <t>cm.</t>
    </r>
    <r>
      <rPr>
        <vertAlign val="superscript"/>
        <sz val="14"/>
        <rFont val="EucrosiaUPC"/>
        <family val="1"/>
      </rPr>
      <t>4</t>
    </r>
  </si>
  <si>
    <t>Checkered Plates</t>
  </si>
  <si>
    <t>JIS G3101 SS400</t>
  </si>
  <si>
    <t>Standard Size and Weight Table, kg/cut-lenght sheet</t>
  </si>
  <si>
    <r>
      <t>Weight kg/m</t>
    </r>
    <r>
      <rPr>
        <vertAlign val="superscript"/>
        <sz val="18"/>
        <color indexed="9"/>
        <rFont val="Cordia New"/>
        <family val="2"/>
      </rPr>
      <t>2</t>
    </r>
    <r>
      <rPr>
        <sz val="18"/>
        <color indexed="9"/>
        <rFont val="Cordia New"/>
        <family val="2"/>
      </rPr>
      <t xml:space="preserve"> </t>
    </r>
  </si>
  <si>
    <t>Width and Length, mm. (Figures in the lower e.g. 3x6 are nominal sizes in feet.)</t>
  </si>
  <si>
    <t>914x1,829</t>
  </si>
  <si>
    <t>914x3,658</t>
  </si>
  <si>
    <t>1,219x2,438</t>
  </si>
  <si>
    <t>1,219x3,048</t>
  </si>
  <si>
    <t>1,219x4,877</t>
  </si>
  <si>
    <t>1,219x6,096</t>
  </si>
  <si>
    <t>1,524x3,048</t>
  </si>
  <si>
    <t>1,524x6,096</t>
  </si>
  <si>
    <t>(3x6)</t>
  </si>
  <si>
    <t>(3x12)</t>
  </si>
  <si>
    <t>(4x8)</t>
  </si>
  <si>
    <t>(4x10)</t>
  </si>
  <si>
    <t>(4x16)</t>
  </si>
  <si>
    <t>(4x20)</t>
  </si>
  <si>
    <t>(5x10)</t>
  </si>
  <si>
    <t>(5x20)</t>
  </si>
  <si>
    <t>-</t>
  </si>
  <si>
    <t xml:space="preserve">Deformed Bars </t>
  </si>
  <si>
    <t>SD30, SD40</t>
  </si>
  <si>
    <t>Size and Weight</t>
  </si>
  <si>
    <t>Name</t>
  </si>
  <si>
    <t>Diameter (mm.)</t>
  </si>
  <si>
    <t>Cross Section Area (sq.cm.)</t>
  </si>
  <si>
    <t>Circumference (cm.)</t>
  </si>
  <si>
    <t>DB 10</t>
  </si>
  <si>
    <t>DB 12</t>
  </si>
  <si>
    <t>DB 16</t>
  </si>
  <si>
    <t>DB 20</t>
  </si>
  <si>
    <t>DB 22</t>
  </si>
  <si>
    <t>DB 25</t>
  </si>
  <si>
    <t>DB 28</t>
  </si>
  <si>
    <t>DB 32</t>
  </si>
  <si>
    <t>DB 36</t>
  </si>
  <si>
    <t>DB 40</t>
  </si>
  <si>
    <t>Round Bars SR24</t>
  </si>
  <si>
    <t>RB 6</t>
  </si>
  <si>
    <t>RB 9</t>
  </si>
  <si>
    <t>RB 12</t>
  </si>
  <si>
    <t>RB 15</t>
  </si>
  <si>
    <t>RB 19</t>
  </si>
  <si>
    <t>RB 25</t>
  </si>
  <si>
    <t>RB 28</t>
  </si>
  <si>
    <t>RB 34</t>
  </si>
  <si>
    <t>Flat Bars</t>
  </si>
  <si>
    <t>(Metric Size)</t>
  </si>
  <si>
    <t>Standard Sectional Dimension</t>
  </si>
  <si>
    <r>
      <t>Sectional Area cm</t>
    </r>
    <r>
      <rPr>
        <vertAlign val="superscript"/>
        <sz val="18"/>
        <color indexed="9"/>
        <rFont val="Cordia New"/>
        <family val="2"/>
      </rPr>
      <t>2</t>
    </r>
  </si>
  <si>
    <t>Unit Weight kg/m.</t>
  </si>
  <si>
    <t>Thickness mm.</t>
  </si>
  <si>
    <t>Width mm.</t>
  </si>
  <si>
    <t>    4.5    </t>
  </si>
  <si>
    <t>              19              </t>
  </si>
  <si>
    <t>        6          </t>
  </si>
  <si>
    <t>        8          </t>
  </si>
  <si>
    <t>            22            </t>
  </si>
  <si>
    <t>              9              </t>
  </si>
  <si>
    <t>            25            </t>
  </si>
  <si>
    <t>                12                </t>
  </si>
  <si>
    <t>        28        </t>
  </si>
  <si>
    <t>        32        </t>
  </si>
  <si>
    <t>              16                </t>
  </si>
  <si>
    <t>        36        </t>
  </si>
  <si>
    <r>
      <t>kg./m</t>
    </r>
    <r>
      <rPr>
        <vertAlign val="superscript"/>
        <sz val="14"/>
        <rFont val="Cordia New"/>
        <family val="2"/>
      </rPr>
      <t>2</t>
    </r>
  </si>
  <si>
    <t>C-NAME</t>
  </si>
  <si>
    <t>ขนาดเหล็ก</t>
  </si>
  <si>
    <t>น้ำหนักต่อเมตร</t>
  </si>
  <si>
    <t>น้ำหนักต่อท่อน</t>
  </si>
  <si>
    <t>ชนิดเหล็ก</t>
  </si>
  <si>
    <t>เหล็กตัวซี</t>
  </si>
  <si>
    <t>เหล็กกล่องสี่เหลี่ยมผืนผ้า</t>
  </si>
  <si>
    <t>REC.TUBNAME</t>
  </si>
  <si>
    <t>เหล็กท่อ</t>
  </si>
  <si>
    <t>Flat Bar</t>
  </si>
  <si>
    <t> </t>
  </si>
  <si>
    <t>กว้าง 25  mm.หนา4.5mm.</t>
  </si>
  <si>
    <t>กว้าง 32  mm.หนา4.5mm.</t>
  </si>
  <si>
    <t>กว้าง 38  mm.หนา4.5mm.</t>
  </si>
  <si>
    <t>กว้าง 44  mm.หนา4.5mm.</t>
  </si>
  <si>
    <t>กว้าง 50  mm.หนา4.5mm.</t>
  </si>
  <si>
    <t>กว้าง 25  mm.หนา6mm.</t>
  </si>
  <si>
    <t>กว้าง 32  mm.หนา6mm.</t>
  </si>
  <si>
    <t>กว้าง 38  mm.หนา6mm.</t>
  </si>
  <si>
    <t>กว้าง 44  mm.หนา6mm.</t>
  </si>
  <si>
    <t>กว้าง 50  mm.หนา6mm.</t>
  </si>
  <si>
    <t>กว้าง 65  mm.หนา6mm.</t>
  </si>
  <si>
    <t>กว้าง 75  mm.หนา6mm.</t>
  </si>
  <si>
    <t>กว้าง 90  mm.หนา6mm.</t>
  </si>
  <si>
    <t>กว้าง 100  mm.หนา6mm.</t>
  </si>
  <si>
    <t>กว้าง 125  mm.หนา6mm.</t>
  </si>
  <si>
    <t>กว้าง 25  mm.หนา8mm.</t>
  </si>
  <si>
    <t>กว้าง 32  mm.หนา8mm.</t>
  </si>
  <si>
    <t>กว้าง 38  mm.หนา8mm.</t>
  </si>
  <si>
    <t>กว้าง 44  mm.หนา8mm.</t>
  </si>
  <si>
    <t>กว้าง 50  mm.หนา8mm.</t>
  </si>
  <si>
    <t>กว้าง 65  mm.หนา8mm.</t>
  </si>
  <si>
    <t>กว้าง 75  mm.หนา8mm.</t>
  </si>
  <si>
    <t>กว้าง 90  mm.หนา8mm.</t>
  </si>
  <si>
    <t>กว้าง 100  mm.หนา8mm.</t>
  </si>
  <si>
    <t>กว้าง 125  mm.หนา8mm.</t>
  </si>
  <si>
    <t>กว้าง 25  mm.หนา9mm.</t>
  </si>
  <si>
    <t>กว้าง 32  mm.หนา9mm.</t>
  </si>
  <si>
    <t>กว้าง 38  mm.หนา9mm.</t>
  </si>
  <si>
    <t>กว้าง 44  mm.หนา9mm.</t>
  </si>
  <si>
    <t>กว้าง 50  mm.หนา9mm.</t>
  </si>
  <si>
    <t>กว้าง 65  mm.หนา9mm.</t>
  </si>
  <si>
    <t>กว้าง 75  mm.หนา9mm.</t>
  </si>
  <si>
    <t>กว้าง 90  mm.หนา9mm.</t>
  </si>
  <si>
    <t>กว้าง 100  mm.หนา9mm.</t>
  </si>
  <si>
    <t>กว้าง 125  mm.หนา9mm.</t>
  </si>
  <si>
    <t>กว้าง 150  mm.หนา9mm.</t>
  </si>
  <si>
    <t>กว้าง 180  mm.หนา9mm.</t>
  </si>
  <si>
    <t>กว้าง 200  mm.หนา9mm.</t>
  </si>
  <si>
    <t>กว้าง 230  mm.หนา9mm.</t>
  </si>
  <si>
    <t>กว้าง 250  mm.หนา9mm.</t>
  </si>
  <si>
    <t>กว้าง 25  mm.หนา12mm.</t>
  </si>
  <si>
    <t>กว้าง 32  mm.หนา12mm.</t>
  </si>
  <si>
    <t>กว้าง 38  mm.หนา12mm.</t>
  </si>
  <si>
    <t>กว้าง 44  mm.หนา12mm.</t>
  </si>
  <si>
    <t>กว้าง 50  mm.หนา12mm.</t>
  </si>
  <si>
    <t>กว้าง 65  mm.หนา12mm.</t>
  </si>
  <si>
    <t>กว้าง 75  mm.หนา12mm.</t>
  </si>
  <si>
    <t>กว้าง 90  mm.หนา12mm.</t>
  </si>
  <si>
    <t>กว้าง 100  mm.หนา12mm.</t>
  </si>
  <si>
    <t>กว้าง 125  mm.หนา12mm.</t>
  </si>
  <si>
    <t>กว้าง 150  mm.หนา12mm.</t>
  </si>
  <si>
    <t>กว้าง 180  mm.หนา12mm.</t>
  </si>
  <si>
    <t>กว้าง 200  mm.หนา12mm.</t>
  </si>
  <si>
    <t>กว้าง 230  mm.หนา12mm.</t>
  </si>
  <si>
    <t>กว้าง 250  mm.หนา12mm.</t>
  </si>
  <si>
    <t>กว้าง 280  mm.หนา12mm.</t>
  </si>
  <si>
    <t>กว้าง 300  mm.หนา12mm.</t>
  </si>
  <si>
    <t>กว้าง 32  mm.หนา16mm.</t>
  </si>
  <si>
    <t>กว้าง 38  mm.หนา16mm.</t>
  </si>
  <si>
    <t>กว้าง 44  mm.หนา16mm.</t>
  </si>
  <si>
    <t>กว้าง 50  mm.หนา16mm.</t>
  </si>
  <si>
    <t>กว้าง 65  mm.หนา16mm.</t>
  </si>
  <si>
    <t>กว้าง 75  mm.หนา16mm.</t>
  </si>
  <si>
    <t>กว้าง 90  mm.หนา16mm.</t>
  </si>
  <si>
    <t>กว้าง 100  mm.หนา16mm.</t>
  </si>
  <si>
    <t>กว้าง 125  mm.หนา16mm.</t>
  </si>
  <si>
    <t>กว้าง 150  mm.หนา16mm.</t>
  </si>
  <si>
    <t>กว้าง 180  mm.หนา16mm.</t>
  </si>
  <si>
    <t>กว้าง 200  mm.หนา16mm.</t>
  </si>
  <si>
    <t>กว้าง 230  mm.หนา16mm.</t>
  </si>
  <si>
    <t>กว้าง 250  mm.หนา16mm.</t>
  </si>
  <si>
    <t>กว้าง 280  mm.หนา16mm.</t>
  </si>
  <si>
    <t>กว้าง 300  mm.หนา16mm.</t>
  </si>
  <si>
    <t>กว้าง 38  mm.หนา19mm.</t>
  </si>
  <si>
    <t>กว้าง 44  mm.หนา19mm.</t>
  </si>
  <si>
    <t>กว้าง 50  mm.หนา19mm.</t>
  </si>
  <si>
    <t>กว้าง 65  mm.หนา19mm.</t>
  </si>
  <si>
    <t>กว้าง 75  mm.หนา19mm.</t>
  </si>
  <si>
    <t>กว้าง 90  mm.หนา19mm.</t>
  </si>
  <si>
    <t>กว้าง 100  mm.หนา19mm.</t>
  </si>
  <si>
    <t>กว้าง 125  mm.หนา19mm.</t>
  </si>
  <si>
    <t>กว้าง 150  mm.หนา19mm.</t>
  </si>
  <si>
    <t>กว้าง 180  mm.หนา19mm.</t>
  </si>
  <si>
    <t>กว้าง 200  mm.หนา19mm.</t>
  </si>
  <si>
    <t>กว้าง 230  mm.หนา19mm.</t>
  </si>
  <si>
    <t>กว้าง 250  mm.หนา19mm.</t>
  </si>
  <si>
    <t>กว้าง 280  mm.หนา19mm.</t>
  </si>
  <si>
    <t>กว้าง 300  mm.หนา19mm.</t>
  </si>
  <si>
    <t>กว้าง 50  mm.หนา22mm.</t>
  </si>
  <si>
    <t>กว้าง 65  mm.หนา22mm.</t>
  </si>
  <si>
    <t>กว้าง 75  mm.หนา22mm.</t>
  </si>
  <si>
    <t>กว้าง 90  mm.หนา22mm.</t>
  </si>
  <si>
    <t>กว้าง 100  mm.หนา22mm.</t>
  </si>
  <si>
    <t>กว้าง 125  mm.หนา22mm.</t>
  </si>
  <si>
    <t>กว้าง 150  mm.หนา22mm.</t>
  </si>
  <si>
    <t>กว้าง 180  mm.หนา22mm.</t>
  </si>
  <si>
    <t>กว้าง 200  mm.หนา22mm.</t>
  </si>
  <si>
    <t>กว้าง 230  mm.หนา22mm.</t>
  </si>
  <si>
    <t>กว้าง 250  mm.หนา22mm.</t>
  </si>
  <si>
    <t>กว้าง 280  mm.หนา22mm.</t>
  </si>
  <si>
    <t>กว้าง 300  mm.หนา22mm.</t>
  </si>
  <si>
    <t>กว้าง 50  mm.หนา25mm.</t>
  </si>
  <si>
    <t>กว้าง 65  mm.หนา25mm.</t>
  </si>
  <si>
    <t>กว้าง 75  mm.หนา25mm.</t>
  </si>
  <si>
    <t>กว้าง 90  mm.หนา25mm.</t>
  </si>
  <si>
    <t>กว้าง 100  mm.หนา25mm.</t>
  </si>
  <si>
    <t>กว้าง 125  mm.หนา25mm.</t>
  </si>
  <si>
    <t>กว้าง 150  mm.หนา25mm.</t>
  </si>
  <si>
    <t>กว้าง 1180  mm.หนา25mm.</t>
  </si>
  <si>
    <t>กว้าง 200  mm.หนา25mm.</t>
  </si>
  <si>
    <t>กว้าง 230  mm.หนา25mm.</t>
  </si>
  <si>
    <t>กว้าง 250  mm.หนา25mm.</t>
  </si>
  <si>
    <t>กว้าง 280  mm.หนา25mm.</t>
  </si>
  <si>
    <t>กว้าง 300  mm.หนา25mm.</t>
  </si>
  <si>
    <t>กว้าง 100  mm.หนา28mm.</t>
  </si>
  <si>
    <t>กว้าง 125  mm.หนา28mm.</t>
  </si>
  <si>
    <t>กว้าง 150  mm.หนา28mm.</t>
  </si>
  <si>
    <t>กว้าง 180  mm.หนา28mm.</t>
  </si>
  <si>
    <t>กว้าง 200  mm.หนา28mm.</t>
  </si>
  <si>
    <t>กว้าง 230  mm.หนา28mm.</t>
  </si>
  <si>
    <t>กว้าง 250  mm.หนา28mm.</t>
  </si>
  <si>
    <t>กว้าง 280  mm.หนา28mm.</t>
  </si>
  <si>
    <t>กว้าง 300  mm.หนา28mm.</t>
  </si>
  <si>
    <t>กว้าง 100  mm.หนา32mm.</t>
  </si>
  <si>
    <t>กว้าง 125  mm.หนา32mm.</t>
  </si>
  <si>
    <t>กว้าง 150  mm.หนา32mm.</t>
  </si>
  <si>
    <t>กว้าง 180  mm.หนา32mm.</t>
  </si>
  <si>
    <t>กว้าง 200  mm.หนา32mm.</t>
  </si>
  <si>
    <t>กว้าง 130  mm.หนา32mm.</t>
  </si>
  <si>
    <t>กว้าง 250  mm.หนา32mm.</t>
  </si>
  <si>
    <t>กว้าง 280  mm.หนา32mm.</t>
  </si>
  <si>
    <t>กว้าง 300  mm.หนา32mm.</t>
  </si>
  <si>
    <t>กว้าง 100  mm.หนา36mm.</t>
  </si>
  <si>
    <t>กว้าง 125  mm.หนา36mm.</t>
  </si>
  <si>
    <t>กว้าง 150  mm.หนา36mm.</t>
  </si>
  <si>
    <t>กว้าง 180  mm.หนา36mm.</t>
  </si>
  <si>
    <t>กว้าง 200  mm.หนา36mm.</t>
  </si>
  <si>
    <t>กว้าง 130  mm.หนา36mm.</t>
  </si>
  <si>
    <t>กว้าง 250  mm.หนา36mm.</t>
  </si>
  <si>
    <t>กว้าง 280  mm.หนา36mm.</t>
  </si>
  <si>
    <t>กว้าง 300  mm.หนา36mm.</t>
  </si>
  <si>
    <t>เลือกขนาดเหล็ก==&gt;&gt;</t>
  </si>
  <si>
    <t>Develop By Sophon</t>
  </si>
  <si>
    <t>เหล็กกล่องสี่เหลี่ยมจัตุรัส</t>
  </si>
  <si>
    <t>Pipe-Dai.27.2  mm.หนา2.3mm.</t>
  </si>
  <si>
    <t>Rec.Tube100x50x 2.3 mm.</t>
  </si>
  <si>
    <t>Sq.Tube      50x50      x2.3 mm.</t>
  </si>
  <si>
    <t>C-125x50x20x4.5mm.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</si>
</sst>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0"/>
    <numFmt numFmtId="204" formatCode="0.0000"/>
    <numFmt numFmtId="205" formatCode="0.000"/>
    <numFmt numFmtId="206" formatCode="&quot;น้ำหนัก&quot;\ #,##0\ &quot;กก./เมตร&quot;"/>
    <numFmt numFmtId="207" formatCode="&quot;น้ำหนัก&quot;\ #,##0.00\ &quot;กก./เมตร&quot;"/>
    <numFmt numFmtId="208" formatCode="&quot;น้ำหนัก&quot;\ #,##0.00\ &quot;กก./ท่อน&quot;"/>
  </numFmts>
  <fonts count="77">
    <font>
      <sz val="14"/>
      <name val="EucrosiaUPC"/>
      <family val="0"/>
    </font>
    <font>
      <sz val="8"/>
      <name val="EucrosiaUPC"/>
      <family val="1"/>
    </font>
    <font>
      <sz val="16"/>
      <color indexed="9"/>
      <name val="Cordia New"/>
      <family val="2"/>
    </font>
    <font>
      <vertAlign val="superscript"/>
      <sz val="16"/>
      <color indexed="9"/>
      <name val="Cordia New"/>
      <family val="2"/>
    </font>
    <font>
      <vertAlign val="subscript"/>
      <sz val="16"/>
      <color indexed="9"/>
      <name val="Cordia New"/>
      <family val="2"/>
    </font>
    <font>
      <sz val="14"/>
      <name val="Cordia New"/>
      <family val="2"/>
    </font>
    <font>
      <sz val="14"/>
      <color indexed="9"/>
      <name val="Cordia New"/>
      <family val="2"/>
    </font>
    <font>
      <vertAlign val="subscript"/>
      <sz val="14"/>
      <color indexed="9"/>
      <name val="Cordia New"/>
      <family val="2"/>
    </font>
    <font>
      <vertAlign val="superscript"/>
      <sz val="14"/>
      <color indexed="9"/>
      <name val="Cordia New"/>
      <family val="2"/>
    </font>
    <font>
      <vertAlign val="superscript"/>
      <sz val="14"/>
      <color indexed="9"/>
      <name val="EucrosiaUPC"/>
      <family val="1"/>
    </font>
    <font>
      <b/>
      <sz val="14"/>
      <name val="EucrosiaUPC"/>
      <family val="1"/>
    </font>
    <font>
      <vertAlign val="superscript"/>
      <sz val="14"/>
      <name val="EucrosiaUPC"/>
      <family val="1"/>
    </font>
    <font>
      <sz val="14"/>
      <color indexed="12"/>
      <name val="EucrosiaUPC"/>
      <family val="1"/>
    </font>
    <font>
      <sz val="18"/>
      <color indexed="9"/>
      <name val="Cordia New"/>
      <family val="2"/>
    </font>
    <font>
      <vertAlign val="superscript"/>
      <sz val="18"/>
      <color indexed="9"/>
      <name val="Cordia New"/>
      <family val="2"/>
    </font>
    <font>
      <sz val="18"/>
      <name val="Cordia New"/>
      <family val="2"/>
    </font>
    <font>
      <b/>
      <sz val="36"/>
      <name val="EucrosiaUPC"/>
      <family val="1"/>
    </font>
    <font>
      <sz val="18"/>
      <name val="EucrosiaUPC"/>
      <family val="1"/>
    </font>
    <font>
      <b/>
      <sz val="18"/>
      <name val="EucrosiaUPC"/>
      <family val="1"/>
    </font>
    <font>
      <b/>
      <sz val="20"/>
      <name val="Eucros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4"/>
      <name val="Cordia New"/>
      <family val="2"/>
    </font>
    <font>
      <sz val="14"/>
      <name val="CordiaUPC"/>
      <family val="2"/>
    </font>
    <font>
      <sz val="14"/>
      <color indexed="9"/>
      <name val="CordiaUPC"/>
      <family val="2"/>
    </font>
    <font>
      <i/>
      <sz val="16"/>
      <name val="EucrosiaUPC"/>
      <family val="1"/>
    </font>
    <font>
      <b/>
      <sz val="2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2" fillId="40" borderId="0" applyNumberFormat="0" applyBorder="0" applyAlignment="0" applyProtection="0"/>
    <xf numFmtId="0" fontId="63" fillId="41" borderId="1" applyNumberFormat="0" applyAlignment="0" applyProtection="0"/>
    <xf numFmtId="0" fontId="64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44" borderId="1" applyNumberFormat="0" applyAlignment="0" applyProtection="0"/>
    <xf numFmtId="0" fontId="71" fillId="0" borderId="6" applyNumberFormat="0" applyFill="0" applyAlignment="0" applyProtection="0"/>
    <xf numFmtId="0" fontId="72" fillId="45" borderId="0" applyNumberFormat="0" applyBorder="0" applyAlignment="0" applyProtection="0"/>
    <xf numFmtId="0" fontId="0" fillId="46" borderId="7" applyNumberFormat="0" applyFont="0" applyAlignment="0" applyProtection="0"/>
    <xf numFmtId="0" fontId="73" fillId="41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23" fillId="47" borderId="10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48" borderId="11" applyNumberFormat="0" applyAlignment="0" applyProtection="0"/>
    <xf numFmtId="0" fontId="31" fillId="0" borderId="12" applyNumberFormat="0" applyFill="0" applyAlignment="0" applyProtection="0"/>
    <xf numFmtId="0" fontId="26" fillId="10" borderId="0" applyNumberFormat="0" applyBorder="0" applyAlignment="0" applyProtection="0"/>
    <xf numFmtId="0" fontId="30" fillId="13" borderId="10" applyNumberFormat="0" applyAlignment="0" applyProtection="0"/>
    <xf numFmtId="0" fontId="32" fillId="49" borderId="0" applyNumberFormat="0" applyBorder="0" applyAlignment="0" applyProtection="0"/>
    <xf numFmtId="0" fontId="35" fillId="0" borderId="13" applyNumberFormat="0" applyFill="0" applyAlignment="0" applyProtection="0"/>
    <xf numFmtId="0" fontId="22" fillId="9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53" borderId="0" applyNumberFormat="0" applyBorder="0" applyAlignment="0" applyProtection="0"/>
    <xf numFmtId="0" fontId="33" fillId="47" borderId="14" applyNumberFormat="0" applyAlignment="0" applyProtection="0"/>
    <xf numFmtId="0" fontId="0" fillId="54" borderId="15" applyNumberFormat="0" applyFont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0" borderId="15" xfId="0" applyFont="1" applyFill="1" applyBorder="1" applyAlignment="1">
      <alignment horizontal="center" wrapText="1"/>
    </xf>
    <xf numFmtId="0" fontId="5" fillId="55" borderId="15" xfId="0" applyFont="1" applyFill="1" applyBorder="1" applyAlignment="1">
      <alignment horizontal="center" wrapText="1"/>
    </xf>
    <xf numFmtId="0" fontId="5" fillId="56" borderId="15" xfId="0" applyFont="1" applyFill="1" applyBorder="1" applyAlignment="1">
      <alignment horizontal="center" wrapText="1"/>
    </xf>
    <xf numFmtId="3" fontId="5" fillId="55" borderId="15" xfId="0" applyNumberFormat="1" applyFont="1" applyFill="1" applyBorder="1" applyAlignment="1">
      <alignment horizontal="center" wrapText="1"/>
    </xf>
    <xf numFmtId="0" fontId="5" fillId="12" borderId="15" xfId="0" applyFont="1" applyFill="1" applyBorder="1" applyAlignment="1">
      <alignment horizontal="center" wrapText="1"/>
    </xf>
    <xf numFmtId="3" fontId="5" fillId="12" borderId="15" xfId="0" applyNumberFormat="1" applyFont="1" applyFill="1" applyBorder="1" applyAlignment="1">
      <alignment horizontal="center" wrapText="1"/>
    </xf>
    <xf numFmtId="4" fontId="5" fillId="12" borderId="15" xfId="0" applyNumberFormat="1" applyFont="1" applyFill="1" applyBorder="1" applyAlignment="1">
      <alignment horizontal="center" wrapText="1"/>
    </xf>
    <xf numFmtId="4" fontId="5" fillId="55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6" fillId="3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 wrapText="1"/>
    </xf>
    <xf numFmtId="3" fontId="5" fillId="55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57" borderId="20" xfId="0" applyFont="1" applyFill="1" applyBorder="1" applyAlignment="1">
      <alignment horizontal="center" vertical="center" wrapText="1"/>
    </xf>
    <xf numFmtId="0" fontId="6" fillId="57" borderId="15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center" vertical="center" wrapText="1"/>
    </xf>
    <xf numFmtId="0" fontId="6" fillId="57" borderId="21" xfId="0" applyFont="1" applyFill="1" applyBorder="1" applyAlignment="1">
      <alignment horizontal="center" vertical="center" wrapText="1"/>
    </xf>
    <xf numFmtId="0" fontId="5" fillId="55" borderId="15" xfId="0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center" vertical="center" wrapText="1"/>
    </xf>
    <xf numFmtId="3" fontId="5" fillId="55" borderId="15" xfId="0" applyNumberFormat="1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6" fillId="57" borderId="22" xfId="0" applyFont="1" applyFill="1" applyBorder="1" applyAlignment="1">
      <alignment horizontal="center" vertical="center" wrapText="1"/>
    </xf>
    <xf numFmtId="3" fontId="5" fillId="12" borderId="15" xfId="0" applyNumberFormat="1" applyFont="1" applyFill="1" applyBorder="1" applyAlignment="1">
      <alignment horizontal="center" vertical="center" wrapText="1"/>
    </xf>
    <xf numFmtId="0" fontId="6" fillId="50" borderId="15" xfId="0" applyFont="1" applyFill="1" applyBorder="1" applyAlignment="1">
      <alignment horizontal="center" vertical="center" wrapText="1"/>
    </xf>
    <xf numFmtId="0" fontId="6" fillId="58" borderId="15" xfId="0" applyFont="1" applyFill="1" applyBorder="1" applyAlignment="1">
      <alignment horizontal="center" vertical="center" wrapText="1"/>
    </xf>
    <xf numFmtId="4" fontId="5" fillId="55" borderId="15" xfId="0" applyNumberFormat="1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2" fontId="6" fillId="58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23" xfId="0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0" fontId="10" fillId="0" borderId="28" xfId="0" applyFont="1" applyBorder="1" applyAlignment="1">
      <alignment horizontal="right"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0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>
      <alignment/>
    </xf>
    <xf numFmtId="43" fontId="10" fillId="0" borderId="0" xfId="60" applyFont="1" applyAlignment="1">
      <alignment/>
    </xf>
    <xf numFmtId="0" fontId="13" fillId="30" borderId="15" xfId="0" applyFont="1" applyFill="1" applyBorder="1" applyAlignment="1">
      <alignment horizontal="center" wrapText="1"/>
    </xf>
    <xf numFmtId="0" fontId="13" fillId="58" borderId="15" xfId="0" applyFont="1" applyFill="1" applyBorder="1" applyAlignment="1">
      <alignment horizontal="center" wrapText="1"/>
    </xf>
    <xf numFmtId="0" fontId="15" fillId="55" borderId="15" xfId="0" applyFont="1" applyFill="1" applyBorder="1" applyAlignment="1">
      <alignment horizontal="center" wrapText="1"/>
    </xf>
    <xf numFmtId="0" fontId="15" fillId="56" borderId="15" xfId="0" applyFont="1" applyFill="1" applyBorder="1" applyAlignment="1">
      <alignment horizontal="center" wrapText="1"/>
    </xf>
    <xf numFmtId="0" fontId="15" fillId="12" borderId="15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3" fillId="57" borderId="15" xfId="0" applyFont="1" applyFill="1" applyBorder="1" applyAlignment="1">
      <alignment horizontal="center" wrapText="1"/>
    </xf>
    <xf numFmtId="0" fontId="13" fillId="57" borderId="32" xfId="0" applyFont="1" applyFill="1" applyBorder="1" applyAlignment="1">
      <alignment horizontal="center" wrapText="1"/>
    </xf>
    <xf numFmtId="0" fontId="15" fillId="55" borderId="32" xfId="0" applyFont="1" applyFill="1" applyBorder="1" applyAlignment="1">
      <alignment horizontal="center" wrapText="1"/>
    </xf>
    <xf numFmtId="0" fontId="15" fillId="56" borderId="32" xfId="0" applyFont="1" applyFill="1" applyBorder="1" applyAlignment="1">
      <alignment horizontal="center" wrapText="1"/>
    </xf>
    <xf numFmtId="0" fontId="15" fillId="12" borderId="32" xfId="0" applyFont="1" applyFill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3" fillId="30" borderId="32" xfId="0" applyFont="1" applyFill="1" applyBorder="1" applyAlignment="1">
      <alignment horizontal="center" wrapText="1"/>
    </xf>
    <xf numFmtId="0" fontId="0" fillId="0" borderId="33" xfId="0" applyBorder="1" applyAlignment="1">
      <alignment/>
    </xf>
    <xf numFmtId="0" fontId="6" fillId="30" borderId="34" xfId="0" applyFont="1" applyFill="1" applyBorder="1" applyAlignment="1">
      <alignment horizontal="center" vertical="center" wrapText="1"/>
    </xf>
    <xf numFmtId="0" fontId="6" fillId="58" borderId="34" xfId="0" applyFont="1" applyFill="1" applyBorder="1" applyAlignment="1">
      <alignment horizontal="center" vertical="center" wrapText="1"/>
    </xf>
    <xf numFmtId="0" fontId="5" fillId="55" borderId="34" xfId="0" applyFont="1" applyFill="1" applyBorder="1" applyAlignment="1">
      <alignment horizontal="center" vertical="center" wrapText="1"/>
    </xf>
    <xf numFmtId="0" fontId="5" fillId="12" borderId="34" xfId="0" applyFont="1" applyFill="1" applyBorder="1" applyAlignment="1">
      <alignment horizontal="center" vertical="center" wrapText="1"/>
    </xf>
    <xf numFmtId="3" fontId="5" fillId="55" borderId="34" xfId="0" applyNumberFormat="1" applyFont="1" applyFill="1" applyBorder="1" applyAlignment="1">
      <alignment horizontal="center" vertical="center" wrapText="1"/>
    </xf>
    <xf numFmtId="3" fontId="5" fillId="12" borderId="34" xfId="0" applyNumberFormat="1" applyFont="1" applyFill="1" applyBorder="1" applyAlignment="1">
      <alignment horizontal="center" vertical="center" wrapText="1"/>
    </xf>
    <xf numFmtId="0" fontId="6" fillId="58" borderId="35" xfId="0" applyFont="1" applyFill="1" applyBorder="1" applyAlignment="1">
      <alignment horizontal="center" vertical="center" wrapText="1"/>
    </xf>
    <xf numFmtId="43" fontId="5" fillId="56" borderId="35" xfId="60" applyFont="1" applyFill="1" applyBorder="1" applyAlignment="1">
      <alignment horizontal="center" vertical="center" wrapText="1"/>
    </xf>
    <xf numFmtId="43" fontId="5" fillId="12" borderId="35" xfId="6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5" fillId="9" borderId="36" xfId="0" applyFont="1" applyFill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/>
    </xf>
    <xf numFmtId="2" fontId="0" fillId="59" borderId="36" xfId="0" applyNumberFormat="1" applyFill="1" applyBorder="1" applyAlignment="1">
      <alignment horizontal="center"/>
    </xf>
    <xf numFmtId="0" fontId="5" fillId="12" borderId="20" xfId="0" applyFont="1" applyFill="1" applyBorder="1" applyAlignment="1">
      <alignment wrapText="1"/>
    </xf>
    <xf numFmtId="0" fontId="5" fillId="12" borderId="21" xfId="0" applyFont="1" applyFill="1" applyBorder="1" applyAlignment="1">
      <alignment wrapText="1"/>
    </xf>
    <xf numFmtId="0" fontId="5" fillId="55" borderId="20" xfId="0" applyFont="1" applyFill="1" applyBorder="1" applyAlignment="1">
      <alignment wrapText="1"/>
    </xf>
    <xf numFmtId="0" fontId="5" fillId="55" borderId="22" xfId="0" applyFont="1" applyFill="1" applyBorder="1" applyAlignment="1">
      <alignment wrapText="1"/>
    </xf>
    <xf numFmtId="0" fontId="5" fillId="55" borderId="21" xfId="0" applyFont="1" applyFill="1" applyBorder="1" applyAlignment="1">
      <alignment wrapText="1"/>
    </xf>
    <xf numFmtId="0" fontId="5" fillId="12" borderId="22" xfId="0" applyFont="1" applyFill="1" applyBorder="1" applyAlignment="1">
      <alignment wrapText="1"/>
    </xf>
    <xf numFmtId="207" fontId="0" fillId="0" borderId="19" xfId="60" applyNumberFormat="1" applyFont="1" applyBorder="1" applyAlignment="1">
      <alignment horizontal="center"/>
    </xf>
    <xf numFmtId="208" fontId="0" fillId="0" borderId="19" xfId="60" applyNumberFormat="1" applyFont="1" applyBorder="1" applyAlignment="1">
      <alignment horizontal="center"/>
    </xf>
    <xf numFmtId="0" fontId="38" fillId="0" borderId="0" xfId="0" applyFont="1" applyAlignment="1">
      <alignment vertical="center"/>
    </xf>
    <xf numFmtId="0" fontId="39" fillId="50" borderId="15" xfId="0" applyFont="1" applyFill="1" applyBorder="1" applyAlignment="1">
      <alignment horizontal="center" vertical="center" wrapText="1"/>
    </xf>
    <xf numFmtId="0" fontId="39" fillId="57" borderId="15" xfId="0" applyFont="1" applyFill="1" applyBorder="1" applyAlignment="1">
      <alignment horizontal="center" vertical="center" wrapText="1"/>
    </xf>
    <xf numFmtId="0" fontId="39" fillId="30" borderId="15" xfId="0" applyFont="1" applyFill="1" applyBorder="1" applyAlignment="1">
      <alignment horizontal="center" vertical="center" wrapText="1"/>
    </xf>
    <xf numFmtId="0" fontId="39" fillId="58" borderId="15" xfId="0" applyFont="1" applyFill="1" applyBorder="1" applyAlignment="1">
      <alignment horizontal="center" vertical="center" wrapText="1"/>
    </xf>
    <xf numFmtId="0" fontId="38" fillId="55" borderId="15" xfId="0" applyFont="1" applyFill="1" applyBorder="1" applyAlignment="1">
      <alignment horizontal="center" vertical="center" wrapText="1"/>
    </xf>
    <xf numFmtId="0" fontId="38" fillId="56" borderId="15" xfId="0" applyFont="1" applyFill="1" applyBorder="1" applyAlignment="1">
      <alignment horizontal="center" vertical="center" wrapText="1"/>
    </xf>
    <xf numFmtId="0" fontId="38" fillId="12" borderId="15" xfId="0" applyFont="1" applyFill="1" applyBorder="1" applyAlignment="1">
      <alignment horizontal="center" vertical="center" wrapText="1"/>
    </xf>
    <xf numFmtId="4" fontId="38" fillId="55" borderId="15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9" fillId="57" borderId="15" xfId="0" applyFont="1" applyFill="1" applyBorder="1" applyAlignment="1">
      <alignment horizontal="left" vertical="center" wrapText="1"/>
    </xf>
    <xf numFmtId="0" fontId="39" fillId="30" borderId="15" xfId="0" applyFont="1" applyFill="1" applyBorder="1" applyAlignment="1">
      <alignment horizontal="left" vertical="center" wrapText="1"/>
    </xf>
    <xf numFmtId="0" fontId="39" fillId="58" borderId="15" xfId="0" applyFont="1" applyFill="1" applyBorder="1" applyAlignment="1">
      <alignment horizontal="left" vertical="center" wrapText="1"/>
    </xf>
    <xf numFmtId="0" fontId="38" fillId="56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15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55" borderId="15" xfId="0" applyFont="1" applyFill="1" applyBorder="1" applyAlignment="1">
      <alignment horizontal="left" vertical="center"/>
    </xf>
    <xf numFmtId="0" fontId="5" fillId="56" borderId="15" xfId="0" applyFont="1" applyFill="1" applyBorder="1" applyAlignment="1">
      <alignment horizontal="center" vertical="center"/>
    </xf>
    <xf numFmtId="0" fontId="5" fillId="55" borderId="15" xfId="0" applyFont="1" applyFill="1" applyBorder="1" applyAlignment="1">
      <alignment horizontal="center" vertical="center"/>
    </xf>
    <xf numFmtId="4" fontId="5" fillId="55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15" fillId="55" borderId="37" xfId="0" applyFont="1" applyFill="1" applyBorder="1" applyAlignment="1">
      <alignment wrapText="1"/>
    </xf>
    <xf numFmtId="0" fontId="15" fillId="55" borderId="38" xfId="0" applyFont="1" applyFill="1" applyBorder="1" applyAlignment="1">
      <alignment wrapText="1"/>
    </xf>
    <xf numFmtId="0" fontId="15" fillId="55" borderId="39" xfId="0" applyFont="1" applyFill="1" applyBorder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60" borderId="19" xfId="0" applyFont="1" applyFill="1" applyBorder="1" applyAlignment="1">
      <alignment horizontal="left"/>
    </xf>
    <xf numFmtId="0" fontId="10" fillId="61" borderId="19" xfId="0" applyFont="1" applyFill="1" applyBorder="1" applyAlignment="1">
      <alignment horizontal="left"/>
    </xf>
    <xf numFmtId="0" fontId="10" fillId="19" borderId="19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left"/>
    </xf>
    <xf numFmtId="0" fontId="10" fillId="62" borderId="19" xfId="0" applyFont="1" applyFill="1" applyBorder="1" applyAlignment="1">
      <alignment horizontal="left"/>
    </xf>
    <xf numFmtId="0" fontId="10" fillId="63" borderId="19" xfId="0" applyFont="1" applyFill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40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12" borderId="20" xfId="0" applyFont="1" applyFill="1" applyBorder="1" applyAlignment="1">
      <alignment horizontal="center" wrapText="1"/>
    </xf>
    <xf numFmtId="0" fontId="5" fillId="12" borderId="21" xfId="0" applyFont="1" applyFill="1" applyBorder="1" applyAlignment="1">
      <alignment horizontal="center" wrapText="1"/>
    </xf>
    <xf numFmtId="0" fontId="5" fillId="12" borderId="22" xfId="0" applyFont="1" applyFill="1" applyBorder="1" applyAlignment="1">
      <alignment horizontal="center" wrapText="1"/>
    </xf>
    <xf numFmtId="0" fontId="5" fillId="55" borderId="20" xfId="0" applyFont="1" applyFill="1" applyBorder="1" applyAlignment="1">
      <alignment horizontal="center" wrapText="1"/>
    </xf>
    <xf numFmtId="0" fontId="5" fillId="55" borderId="22" xfId="0" applyFont="1" applyFill="1" applyBorder="1" applyAlignment="1">
      <alignment horizontal="center" wrapText="1"/>
    </xf>
    <xf numFmtId="0" fontId="5" fillId="55" borderId="21" xfId="0" applyFont="1" applyFill="1" applyBorder="1" applyAlignment="1">
      <alignment horizontal="center" wrapText="1"/>
    </xf>
    <xf numFmtId="0" fontId="2" fillId="57" borderId="20" xfId="0" applyFont="1" applyFill="1" applyBorder="1" applyAlignment="1">
      <alignment horizontal="center" wrapText="1"/>
    </xf>
    <xf numFmtId="0" fontId="2" fillId="57" borderId="22" xfId="0" applyFont="1" applyFill="1" applyBorder="1" applyAlignment="1">
      <alignment horizontal="center" wrapText="1"/>
    </xf>
    <xf numFmtId="0" fontId="2" fillId="57" borderId="21" xfId="0" applyFont="1" applyFill="1" applyBorder="1" applyAlignment="1">
      <alignment horizontal="center" wrapText="1"/>
    </xf>
    <xf numFmtId="0" fontId="2" fillId="50" borderId="34" xfId="0" applyFont="1" applyFill="1" applyBorder="1" applyAlignment="1">
      <alignment horizontal="center" wrapText="1"/>
    </xf>
    <xf numFmtId="0" fontId="2" fillId="50" borderId="35" xfId="0" applyFont="1" applyFill="1" applyBorder="1" applyAlignment="1">
      <alignment horizontal="center" wrapText="1"/>
    </xf>
    <xf numFmtId="0" fontId="2" fillId="57" borderId="34" xfId="0" applyFont="1" applyFill="1" applyBorder="1" applyAlignment="1">
      <alignment horizontal="center" wrapText="1"/>
    </xf>
    <xf numFmtId="0" fontId="2" fillId="57" borderId="43" xfId="0" applyFont="1" applyFill="1" applyBorder="1" applyAlignment="1">
      <alignment horizontal="center" wrapText="1"/>
    </xf>
    <xf numFmtId="0" fontId="2" fillId="57" borderId="35" xfId="0" applyFont="1" applyFill="1" applyBorder="1" applyAlignment="1">
      <alignment horizontal="center" wrapText="1"/>
    </xf>
    <xf numFmtId="0" fontId="2" fillId="57" borderId="40" xfId="0" applyFont="1" applyFill="1" applyBorder="1" applyAlignment="1">
      <alignment horizontal="center" wrapText="1"/>
    </xf>
    <xf numFmtId="0" fontId="2" fillId="57" borderId="44" xfId="0" applyFont="1" applyFill="1" applyBorder="1" applyAlignment="1">
      <alignment horizontal="center" wrapText="1"/>
    </xf>
    <xf numFmtId="0" fontId="2" fillId="57" borderId="42" xfId="0" applyFont="1" applyFill="1" applyBorder="1" applyAlignment="1">
      <alignment horizontal="center" wrapText="1"/>
    </xf>
    <xf numFmtId="0" fontId="2" fillId="57" borderId="45" xfId="0" applyFont="1" applyFill="1" applyBorder="1" applyAlignment="1">
      <alignment horizontal="center" wrapText="1"/>
    </xf>
    <xf numFmtId="0" fontId="6" fillId="30" borderId="20" xfId="0" applyFont="1" applyFill="1" applyBorder="1" applyAlignment="1">
      <alignment horizontal="center" vertical="center" wrapText="1"/>
    </xf>
    <xf numFmtId="0" fontId="6" fillId="30" borderId="22" xfId="0" applyFont="1" applyFill="1" applyBorder="1" applyAlignment="1">
      <alignment horizontal="center" vertical="center" wrapText="1"/>
    </xf>
    <xf numFmtId="0" fontId="6" fillId="30" borderId="21" xfId="0" applyFont="1" applyFill="1" applyBorder="1" applyAlignment="1">
      <alignment horizontal="center" vertical="center" wrapText="1"/>
    </xf>
    <xf numFmtId="0" fontId="6" fillId="50" borderId="40" xfId="0" applyFont="1" applyFill="1" applyBorder="1" applyAlignment="1">
      <alignment horizontal="center" vertical="center" wrapText="1"/>
    </xf>
    <xf numFmtId="0" fontId="6" fillId="50" borderId="44" xfId="0" applyFont="1" applyFill="1" applyBorder="1" applyAlignment="1">
      <alignment horizontal="center" vertical="center" wrapText="1"/>
    </xf>
    <xf numFmtId="0" fontId="6" fillId="50" borderId="42" xfId="0" applyFont="1" applyFill="1" applyBorder="1" applyAlignment="1">
      <alignment horizontal="center" vertical="center" wrapText="1"/>
    </xf>
    <xf numFmtId="0" fontId="6" fillId="50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57" borderId="20" xfId="0" applyFont="1" applyFill="1" applyBorder="1" applyAlignment="1">
      <alignment horizontal="center" vertical="center" wrapText="1"/>
    </xf>
    <xf numFmtId="0" fontId="6" fillId="57" borderId="22" xfId="0" applyFont="1" applyFill="1" applyBorder="1" applyAlignment="1">
      <alignment horizontal="center" vertical="center" wrapText="1"/>
    </xf>
    <xf numFmtId="0" fontId="6" fillId="57" borderId="21" xfId="0" applyFont="1" applyFill="1" applyBorder="1" applyAlignment="1">
      <alignment horizontal="center" vertical="center" wrapText="1"/>
    </xf>
    <xf numFmtId="0" fontId="6" fillId="57" borderId="34" xfId="0" applyFont="1" applyFill="1" applyBorder="1" applyAlignment="1">
      <alignment horizontal="center" vertical="center" wrapText="1"/>
    </xf>
    <xf numFmtId="0" fontId="6" fillId="57" borderId="43" xfId="0" applyFont="1" applyFill="1" applyBorder="1" applyAlignment="1">
      <alignment horizontal="center" vertical="center" wrapText="1"/>
    </xf>
    <xf numFmtId="0" fontId="6" fillId="57" borderId="35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47" borderId="19" xfId="0" applyFont="1" applyFill="1" applyBorder="1" applyAlignment="1">
      <alignment horizontal="center" vertical="center" wrapText="1"/>
    </xf>
    <xf numFmtId="0" fontId="6" fillId="30" borderId="19" xfId="0" applyFont="1" applyFill="1" applyBorder="1" applyAlignment="1">
      <alignment horizontal="center" vertical="center" wrapText="1"/>
    </xf>
    <xf numFmtId="0" fontId="6" fillId="50" borderId="19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6" fillId="50" borderId="20" xfId="0" applyFont="1" applyFill="1" applyBorder="1" applyAlignment="1">
      <alignment horizontal="center" vertical="center" wrapText="1"/>
    </xf>
    <xf numFmtId="0" fontId="6" fillId="50" borderId="21" xfId="0" applyFont="1" applyFill="1" applyBorder="1" applyAlignment="1">
      <alignment horizontal="center" vertical="center" wrapText="1"/>
    </xf>
    <xf numFmtId="0" fontId="6" fillId="50" borderId="34" xfId="0" applyFont="1" applyFill="1" applyBorder="1" applyAlignment="1">
      <alignment horizontal="center" vertical="center" wrapText="1"/>
    </xf>
    <xf numFmtId="0" fontId="6" fillId="50" borderId="35" xfId="0" applyFont="1" applyFill="1" applyBorder="1" applyAlignment="1">
      <alignment horizontal="center" vertical="center" wrapText="1"/>
    </xf>
    <xf numFmtId="0" fontId="6" fillId="57" borderId="40" xfId="0" applyFont="1" applyFill="1" applyBorder="1" applyAlignment="1">
      <alignment horizontal="center" vertical="center" wrapText="1"/>
    </xf>
    <xf numFmtId="0" fontId="6" fillId="57" borderId="46" xfId="0" applyFont="1" applyFill="1" applyBorder="1" applyAlignment="1">
      <alignment horizontal="center" vertical="center" wrapText="1"/>
    </xf>
    <xf numFmtId="0" fontId="6" fillId="57" borderId="44" xfId="0" applyFont="1" applyFill="1" applyBorder="1" applyAlignment="1">
      <alignment horizontal="center" vertical="center" wrapText="1"/>
    </xf>
    <xf numFmtId="0" fontId="6" fillId="57" borderId="42" xfId="0" applyFont="1" applyFill="1" applyBorder="1" applyAlignment="1">
      <alignment horizontal="center" vertical="center" wrapText="1"/>
    </xf>
    <xf numFmtId="0" fontId="6" fillId="57" borderId="47" xfId="0" applyFont="1" applyFill="1" applyBorder="1" applyAlignment="1">
      <alignment horizontal="center" vertical="center" wrapText="1"/>
    </xf>
    <xf numFmtId="0" fontId="6" fillId="57" borderId="45" xfId="0" applyFont="1" applyFill="1" applyBorder="1" applyAlignment="1">
      <alignment horizontal="center" vertical="center" wrapText="1"/>
    </xf>
    <xf numFmtId="0" fontId="6" fillId="50" borderId="22" xfId="0" applyFont="1" applyFill="1" applyBorder="1" applyAlignment="1">
      <alignment horizontal="center" vertical="center" wrapText="1"/>
    </xf>
    <xf numFmtId="0" fontId="6" fillId="50" borderId="43" xfId="0" applyFont="1" applyFill="1" applyBorder="1" applyAlignment="1">
      <alignment horizontal="center" vertical="center" wrapText="1"/>
    </xf>
    <xf numFmtId="0" fontId="39" fillId="50" borderId="34" xfId="0" applyFont="1" applyFill="1" applyBorder="1" applyAlignment="1">
      <alignment horizontal="center" vertical="center" wrapText="1"/>
    </xf>
    <xf numFmtId="0" fontId="39" fillId="50" borderId="35" xfId="0" applyFont="1" applyFill="1" applyBorder="1" applyAlignment="1">
      <alignment horizontal="center" vertical="center" wrapText="1"/>
    </xf>
    <xf numFmtId="0" fontId="39" fillId="57" borderId="34" xfId="0" applyFont="1" applyFill="1" applyBorder="1" applyAlignment="1">
      <alignment horizontal="center" vertical="center" wrapText="1"/>
    </xf>
    <xf numFmtId="0" fontId="39" fillId="57" borderId="35" xfId="0" applyFont="1" applyFill="1" applyBorder="1" applyAlignment="1">
      <alignment horizontal="center" vertical="center" wrapText="1"/>
    </xf>
    <xf numFmtId="0" fontId="39" fillId="30" borderId="34" xfId="0" applyFont="1" applyFill="1" applyBorder="1" applyAlignment="1">
      <alignment horizontal="center" vertical="center" wrapText="1"/>
    </xf>
    <xf numFmtId="0" fontId="39" fillId="30" borderId="35" xfId="0" applyFont="1" applyFill="1" applyBorder="1" applyAlignment="1">
      <alignment horizontal="center" vertical="center" wrapText="1"/>
    </xf>
    <xf numFmtId="0" fontId="38" fillId="55" borderId="20" xfId="0" applyFont="1" applyFill="1" applyBorder="1" applyAlignment="1">
      <alignment horizontal="center" vertical="center" wrapText="1"/>
    </xf>
    <xf numFmtId="0" fontId="38" fillId="55" borderId="22" xfId="0" applyFont="1" applyFill="1" applyBorder="1" applyAlignment="1">
      <alignment horizontal="center" vertical="center" wrapText="1"/>
    </xf>
    <xf numFmtId="0" fontId="38" fillId="55" borderId="21" xfId="0" applyFont="1" applyFill="1" applyBorder="1" applyAlignment="1">
      <alignment horizontal="center" vertical="center" wrapText="1"/>
    </xf>
    <xf numFmtId="0" fontId="38" fillId="12" borderId="20" xfId="0" applyFont="1" applyFill="1" applyBorder="1" applyAlignment="1">
      <alignment horizontal="center" vertical="center" wrapText="1"/>
    </xf>
    <xf numFmtId="0" fontId="38" fillId="12" borderId="22" xfId="0" applyFont="1" applyFill="1" applyBorder="1" applyAlignment="1">
      <alignment horizontal="center" vertical="center" wrapText="1"/>
    </xf>
    <xf numFmtId="0" fontId="38" fillId="12" borderId="21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/>
    </xf>
    <xf numFmtId="0" fontId="5" fillId="55" borderId="22" xfId="0" applyFont="1" applyFill="1" applyBorder="1" applyAlignment="1">
      <alignment horizontal="center" vertical="center"/>
    </xf>
    <xf numFmtId="0" fontId="5" fillId="55" borderId="21" xfId="0" applyFont="1" applyFill="1" applyBorder="1" applyAlignment="1">
      <alignment horizontal="center" vertical="center"/>
    </xf>
    <xf numFmtId="0" fontId="5" fillId="55" borderId="20" xfId="0" applyFont="1" applyFill="1" applyBorder="1" applyAlignment="1">
      <alignment horizontal="left" vertical="top"/>
    </xf>
    <xf numFmtId="0" fontId="5" fillId="55" borderId="22" xfId="0" applyFont="1" applyFill="1" applyBorder="1" applyAlignment="1">
      <alignment horizontal="left" vertical="top"/>
    </xf>
    <xf numFmtId="0" fontId="5" fillId="55" borderId="21" xfId="0" applyFont="1" applyFill="1" applyBorder="1" applyAlignment="1">
      <alignment horizontal="left" vertical="top"/>
    </xf>
    <xf numFmtId="0" fontId="6" fillId="30" borderId="34" xfId="0" applyFont="1" applyFill="1" applyBorder="1" applyAlignment="1">
      <alignment horizontal="center" vertical="center" wrapText="1"/>
    </xf>
    <xf numFmtId="0" fontId="6" fillId="30" borderId="3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3" fillId="57" borderId="20" xfId="0" applyFont="1" applyFill="1" applyBorder="1" applyAlignment="1">
      <alignment horizontal="center" wrapText="1"/>
    </xf>
    <xf numFmtId="0" fontId="13" fillId="57" borderId="21" xfId="0" applyFont="1" applyFill="1" applyBorder="1" applyAlignment="1">
      <alignment horizontal="center" wrapText="1"/>
    </xf>
    <xf numFmtId="0" fontId="13" fillId="50" borderId="20" xfId="0" applyFont="1" applyFill="1" applyBorder="1" applyAlignment="1">
      <alignment horizontal="center" wrapText="1"/>
    </xf>
    <xf numFmtId="0" fontId="13" fillId="50" borderId="22" xfId="0" applyFont="1" applyFill="1" applyBorder="1" applyAlignment="1">
      <alignment horizontal="center" wrapText="1"/>
    </xf>
    <xf numFmtId="0" fontId="13" fillId="50" borderId="21" xfId="0" applyFont="1" applyFill="1" applyBorder="1" applyAlignment="1">
      <alignment horizontal="center" wrapText="1"/>
    </xf>
    <xf numFmtId="0" fontId="13" fillId="57" borderId="34" xfId="0" applyFont="1" applyFill="1" applyBorder="1" applyAlignment="1">
      <alignment horizontal="center" vertical="top" wrapText="1"/>
    </xf>
    <xf numFmtId="0" fontId="13" fillId="57" borderId="43" xfId="0" applyFont="1" applyFill="1" applyBorder="1" applyAlignment="1">
      <alignment horizontal="center" vertical="top" wrapText="1"/>
    </xf>
    <xf numFmtId="0" fontId="13" fillId="57" borderId="35" xfId="0" applyFont="1" applyFill="1" applyBorder="1" applyAlignment="1">
      <alignment horizontal="center" vertical="top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13" fillId="57" borderId="55" xfId="0" applyFont="1" applyFill="1" applyBorder="1" applyAlignment="1">
      <alignment horizontal="center" wrapText="1"/>
    </xf>
    <xf numFmtId="0" fontId="13" fillId="57" borderId="56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33" xfId="0" applyFont="1" applyBorder="1" applyAlignment="1">
      <alignment horizontal="center"/>
    </xf>
    <xf numFmtId="0" fontId="13" fillId="50" borderId="37" xfId="0" applyFont="1" applyFill="1" applyBorder="1" applyAlignment="1">
      <alignment horizontal="center" wrapText="1"/>
    </xf>
    <xf numFmtId="0" fontId="13" fillId="50" borderId="39" xfId="0" applyFont="1" applyFill="1" applyBorder="1" applyAlignment="1">
      <alignment horizontal="center" wrapText="1"/>
    </xf>
    <xf numFmtId="0" fontId="13" fillId="58" borderId="37" xfId="0" applyFont="1" applyFill="1" applyBorder="1" applyAlignment="1">
      <alignment horizontal="center" wrapText="1"/>
    </xf>
    <xf numFmtId="0" fontId="13" fillId="58" borderId="3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ชื่อเรื่อง" xfId="82"/>
    <cellStyle name="เซลล์ตรวจสอบ" xfId="83"/>
    <cellStyle name="เซลล์ที่มีการเชื่อมโยง" xfId="84"/>
    <cellStyle name="ดี" xfId="85"/>
    <cellStyle name="ป้อนค่า" xfId="86"/>
    <cellStyle name="ปานกลาง" xfId="87"/>
    <cellStyle name="ผลรวม" xfId="88"/>
    <cellStyle name="แย่" xfId="89"/>
    <cellStyle name="ส่วนที่ถูกเน้น1" xfId="90"/>
    <cellStyle name="ส่วนที่ถูกเน้น2" xfId="91"/>
    <cellStyle name="ส่วนที่ถูกเน้น3" xfId="92"/>
    <cellStyle name="ส่วนที่ถูกเน้น4" xfId="93"/>
    <cellStyle name="ส่วนที่ถูกเน้น5" xfId="94"/>
    <cellStyle name="ส่วนที่ถูกเน้น6" xfId="95"/>
    <cellStyle name="แสดงผล" xfId="96"/>
    <cellStyle name="หมายเหตุ" xfId="97"/>
    <cellStyle name="หัวเรื่อง 1" xfId="98"/>
    <cellStyle name="หัวเรื่อง 2" xfId="99"/>
    <cellStyle name="หัวเรื่อง 3" xfId="100"/>
    <cellStyle name="หัวเรื่อง 4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0</xdr:row>
      <xdr:rowOff>19050</xdr:rowOff>
    </xdr:from>
    <xdr:ext cx="1676400" cy="409575"/>
    <xdr:sp>
      <xdr:nvSpPr>
        <xdr:cNvPr id="1" name="Rectangle 1"/>
        <xdr:cNvSpPr>
          <a:spLocks/>
        </xdr:cNvSpPr>
      </xdr:nvSpPr>
      <xdr:spPr>
        <a:xfrm>
          <a:off x="628650" y="19050"/>
          <a:ext cx="1676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ตารางเหล็กมาตรฐาน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0</xdr:row>
      <xdr:rowOff>28575</xdr:rowOff>
    </xdr:from>
    <xdr:to>
      <xdr:col>12</xdr:col>
      <xdr:colOff>333375</xdr:colOff>
      <xdr:row>4</xdr:row>
      <xdr:rowOff>57150</xdr:rowOff>
    </xdr:to>
    <xdr:pic>
      <xdr:nvPicPr>
        <xdr:cNvPr id="1" name="Picture 1" descr="CheckeredPl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28575"/>
          <a:ext cx="17145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161925</xdr:colOff>
      <xdr:row>1</xdr:row>
      <xdr:rowOff>9525</xdr:rowOff>
    </xdr:to>
    <xdr:pic>
      <xdr:nvPicPr>
        <xdr:cNvPr id="1" name="Picture 1" descr="H-Sect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352550" cy="14097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1</xdr:row>
      <xdr:rowOff>0</xdr:rowOff>
    </xdr:to>
    <xdr:pic>
      <xdr:nvPicPr>
        <xdr:cNvPr id="1" name="Picture 1" descr="I-Sect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0</xdr:rowOff>
    </xdr:from>
    <xdr:to>
      <xdr:col>4</xdr:col>
      <xdr:colOff>266700</xdr:colOff>
      <xdr:row>1</xdr:row>
      <xdr:rowOff>28575</xdr:rowOff>
    </xdr:to>
    <xdr:pic>
      <xdr:nvPicPr>
        <xdr:cNvPr id="1" name="Picture 1" descr="Channe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123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342900</xdr:colOff>
      <xdr:row>0</xdr:row>
      <xdr:rowOff>0</xdr:rowOff>
    </xdr:from>
    <xdr:to>
      <xdr:col>18</xdr:col>
      <xdr:colOff>590550</xdr:colOff>
      <xdr:row>1</xdr:row>
      <xdr:rowOff>647700</xdr:rowOff>
    </xdr:to>
    <xdr:pic>
      <xdr:nvPicPr>
        <xdr:cNvPr id="1" name="Picture 1" descr="LightLipChann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0"/>
          <a:ext cx="23050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1</xdr:row>
      <xdr:rowOff>38100</xdr:rowOff>
    </xdr:to>
    <xdr:pic>
      <xdr:nvPicPr>
        <xdr:cNvPr id="1" name="Picture 1" descr="EqualAng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1</xdr:row>
      <xdr:rowOff>228600</xdr:rowOff>
    </xdr:to>
    <xdr:pic>
      <xdr:nvPicPr>
        <xdr:cNvPr id="1" name="Picture 1" descr="RectangularTu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209550</xdr:colOff>
      <xdr:row>0</xdr:row>
      <xdr:rowOff>1457325</xdr:rowOff>
    </xdr:to>
    <xdr:pic>
      <xdr:nvPicPr>
        <xdr:cNvPr id="1" name="Picture 1" descr="SquareTu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5525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514350</xdr:colOff>
      <xdr:row>1</xdr:row>
      <xdr:rowOff>95250</xdr:rowOff>
    </xdr:to>
    <xdr:pic>
      <xdr:nvPicPr>
        <xdr:cNvPr id="1" name="Picture 1" descr="CarbonSteelPi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2477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12"/>
  <sheetViews>
    <sheetView showGridLines="0" tabSelected="1" zoomScale="160" zoomScaleNormal="160" zoomScalePageLayoutView="0" workbookViewId="0" topLeftCell="A1">
      <pane xSplit="7" ySplit="13" topLeftCell="I1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D4" sqref="D4"/>
    </sheetView>
  </sheetViews>
  <sheetFormatPr defaultColWidth="9.00390625" defaultRowHeight="20.25"/>
  <cols>
    <col min="1" max="1" width="7.125" style="0" customWidth="1"/>
    <col min="2" max="2" width="19.50390625" style="0" customWidth="1"/>
    <col min="3" max="3" width="15.50390625" style="0" customWidth="1"/>
    <col min="4" max="4" width="25.00390625" style="38" customWidth="1"/>
    <col min="5" max="5" width="21.75390625" style="0" customWidth="1"/>
    <col min="6" max="6" width="20.75390625" style="0" customWidth="1"/>
    <col min="7" max="7" width="4.25390625" style="0" customWidth="1"/>
  </cols>
  <sheetData>
    <row r="1" ht="22.5">
      <c r="F1" s="125" t="s">
        <v>486</v>
      </c>
    </row>
    <row r="2" ht="21" customHeight="1"/>
    <row r="3" spans="2:6" s="117" customFormat="1" ht="21">
      <c r="B3" s="123" t="s">
        <v>337</v>
      </c>
      <c r="C3" s="123"/>
      <c r="D3" s="123" t="s">
        <v>334</v>
      </c>
      <c r="E3" s="123" t="s">
        <v>335</v>
      </c>
      <c r="F3" s="123" t="s">
        <v>336</v>
      </c>
    </row>
    <row r="4" spans="2:6" ht="21">
      <c r="B4" s="119" t="s">
        <v>338</v>
      </c>
      <c r="C4" s="119" t="s">
        <v>485</v>
      </c>
      <c r="D4" s="124" t="s">
        <v>491</v>
      </c>
      <c r="E4" s="87">
        <f>IF(D4=0,"",VLOOKUP($D4,C_table,2,FALSE))</f>
        <v>8.32</v>
      </c>
      <c r="F4" s="88">
        <f>IF(D4=0,"",VLOOKUP($D4,C_table,2,FALSE)*6)</f>
        <v>49.92</v>
      </c>
    </row>
    <row r="5" spans="2:3" ht="9" customHeight="1">
      <c r="B5" s="116"/>
      <c r="C5" s="116"/>
    </row>
    <row r="6" spans="2:6" ht="21">
      <c r="B6" s="118" t="s">
        <v>339</v>
      </c>
      <c r="C6" s="118" t="s">
        <v>485</v>
      </c>
      <c r="D6" s="124" t="s">
        <v>489</v>
      </c>
      <c r="E6" s="87">
        <f>IF(D6=0,"",VLOOKUP($D6,'REC-Tube'!$L$5:$M$30,2,FALSE))</f>
        <v>5.14</v>
      </c>
      <c r="F6" s="88">
        <f>IF(D6=0,"",E6*6)</f>
        <v>30.839999999999996</v>
      </c>
    </row>
    <row r="7" spans="2:3" ht="9" customHeight="1">
      <c r="B7" s="116"/>
      <c r="C7" s="116"/>
    </row>
    <row r="8" spans="2:6" ht="21">
      <c r="B8" s="120" t="s">
        <v>487</v>
      </c>
      <c r="C8" s="120" t="s">
        <v>485</v>
      </c>
      <c r="D8" s="124" t="s">
        <v>490</v>
      </c>
      <c r="E8" s="87">
        <f>IF(D8=0,"",VLOOKUP($D8,'Sqr-Tube'!$I$5:$J$36,2,FALSE))</f>
        <v>3.34</v>
      </c>
      <c r="F8" s="88">
        <f>IF(D8=0,"",E8*6)</f>
        <v>20.04</v>
      </c>
    </row>
    <row r="9" spans="2:3" ht="9" customHeight="1">
      <c r="B9" s="116"/>
      <c r="C9" s="116"/>
    </row>
    <row r="10" spans="2:6" ht="21">
      <c r="B10" s="121" t="s">
        <v>341</v>
      </c>
      <c r="C10" s="121" t="s">
        <v>485</v>
      </c>
      <c r="D10" s="124" t="s">
        <v>488</v>
      </c>
      <c r="E10" s="87">
        <f>IF(D10=0,"",VLOOKUP($D10,'Steel-Pipe'!$I$5:$J$39,2,FALSE))</f>
        <v>1.41</v>
      </c>
      <c r="F10" s="88">
        <f>+IF(D10=0,"",E10*6)</f>
        <v>8.459999999999999</v>
      </c>
    </row>
    <row r="11" spans="2:3" ht="9" customHeight="1">
      <c r="B11" s="116"/>
      <c r="C11" s="116"/>
    </row>
    <row r="12" spans="2:6" ht="21">
      <c r="B12" s="122" t="s">
        <v>342</v>
      </c>
      <c r="C12" s="122" t="s">
        <v>485</v>
      </c>
      <c r="D12" s="124" t="s">
        <v>483</v>
      </c>
      <c r="E12" s="87">
        <f>IF(D12=0,"",VLOOKUP($D12,FlatBar!$F$5:$G$145,2,FALSE))</f>
        <v>79.1</v>
      </c>
      <c r="F12" s="88">
        <f>+IF(D12=0,"",E12*6)</f>
        <v>474.59999999999997</v>
      </c>
    </row>
  </sheetData>
  <sheetProtection password="DC77" sheet="1" selectLockedCells="1"/>
  <dataValidations count="5">
    <dataValidation type="list" allowBlank="1" showInputMessage="1" showErrorMessage="1" sqref="D4">
      <formula1>C_Name</formula1>
    </dataValidation>
    <dataValidation type="list" allowBlank="1" showInputMessage="1" showErrorMessage="1" sqref="D6">
      <formula1>Rec</formula1>
    </dataValidation>
    <dataValidation type="list" allowBlank="1" showInputMessage="1" showErrorMessage="1" sqref="D8">
      <formula1>Sqr</formula1>
    </dataValidation>
    <dataValidation type="list" allowBlank="1" showInputMessage="1" showErrorMessage="1" sqref="D10">
      <formula1>Pipe</formula1>
    </dataValidation>
    <dataValidation type="list" allowBlank="1" showInputMessage="1" showErrorMessage="1" sqref="D12">
      <formula1>Flatbar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2:J39"/>
  <sheetViews>
    <sheetView zoomScale="115" zoomScaleNormal="115" zoomScalePageLayoutView="0" workbookViewId="0" topLeftCell="A1">
      <selection activeCell="I5" sqref="I5:I39"/>
    </sheetView>
  </sheetViews>
  <sheetFormatPr defaultColWidth="9.00390625" defaultRowHeight="20.25"/>
  <cols>
    <col min="1" max="1" width="9.625" style="111" bestFit="1" customWidth="1"/>
    <col min="2" max="2" width="7.25390625" style="111" bestFit="1" customWidth="1"/>
    <col min="3" max="4" width="7.875" style="111" bestFit="1" customWidth="1"/>
    <col min="5" max="5" width="7.75390625" style="111" bestFit="1" customWidth="1"/>
    <col min="6" max="6" width="8.375" style="111" bestFit="1" customWidth="1"/>
    <col min="7" max="7" width="8.75390625" style="111" bestFit="1" customWidth="1"/>
    <col min="8" max="8" width="7.75390625" style="111" bestFit="1" customWidth="1"/>
    <col min="9" max="9" width="26.50390625" style="111" customWidth="1"/>
    <col min="10" max="10" width="7.75390625" style="111" customWidth="1"/>
    <col min="11" max="16384" width="9.00390625" style="111" customWidth="1"/>
  </cols>
  <sheetData>
    <row r="1" ht="105" customHeight="1"/>
    <row r="2" spans="1:8" ht="108.75">
      <c r="A2" s="18" t="s">
        <v>203</v>
      </c>
      <c r="B2" s="18" t="s">
        <v>204</v>
      </c>
      <c r="C2" s="27" t="s">
        <v>159</v>
      </c>
      <c r="D2" s="18" t="s">
        <v>160</v>
      </c>
      <c r="E2" s="27" t="s">
        <v>161</v>
      </c>
      <c r="F2" s="18" t="s">
        <v>162</v>
      </c>
      <c r="G2" s="18" t="s">
        <v>29</v>
      </c>
      <c r="H2" s="18" t="s">
        <v>28</v>
      </c>
    </row>
    <row r="3" spans="1:8" ht="21.75">
      <c r="A3" s="19" t="s">
        <v>205</v>
      </c>
      <c r="B3" s="19" t="s">
        <v>206</v>
      </c>
      <c r="C3" s="19" t="s">
        <v>164</v>
      </c>
      <c r="D3" s="19" t="s">
        <v>165</v>
      </c>
      <c r="E3" s="19" t="s">
        <v>166</v>
      </c>
      <c r="F3" s="19" t="s">
        <v>207</v>
      </c>
      <c r="G3" s="19" t="s">
        <v>208</v>
      </c>
      <c r="H3" s="19" t="s">
        <v>207</v>
      </c>
    </row>
    <row r="4" spans="1:8" ht="21.75">
      <c r="A4" s="28" t="s">
        <v>36</v>
      </c>
      <c r="B4" s="28" t="s">
        <v>30</v>
      </c>
      <c r="C4" s="28" t="s">
        <v>30</v>
      </c>
      <c r="D4" s="28" t="s">
        <v>167</v>
      </c>
      <c r="E4" s="28" t="s">
        <v>183</v>
      </c>
      <c r="F4" s="28" t="s">
        <v>184</v>
      </c>
      <c r="G4" s="28" t="s">
        <v>185</v>
      </c>
      <c r="H4" s="28" t="s">
        <v>37</v>
      </c>
    </row>
    <row r="5" spans="1:10" ht="21.75">
      <c r="A5" s="21" t="s">
        <v>209</v>
      </c>
      <c r="B5" s="21">
        <v>21.7</v>
      </c>
      <c r="C5" s="21">
        <v>2</v>
      </c>
      <c r="D5" s="22">
        <v>0.97</v>
      </c>
      <c r="E5" s="21">
        <v>1.24</v>
      </c>
      <c r="F5" s="21">
        <v>0.61</v>
      </c>
      <c r="G5" s="21">
        <v>0.56</v>
      </c>
      <c r="H5" s="21">
        <v>0.7</v>
      </c>
      <c r="I5" s="111" t="str">
        <f>"Pipe-Dai."&amp;$B$5&amp;$B$4&amp;"หนา"&amp;C5&amp;$C$4</f>
        <v>Pipe-Dai.21.7mm.หนา2mm.</v>
      </c>
      <c r="J5" s="22">
        <v>0.97</v>
      </c>
    </row>
    <row r="6" spans="1:10" ht="21.75">
      <c r="A6" s="162" t="s">
        <v>210</v>
      </c>
      <c r="B6" s="162" t="s">
        <v>211</v>
      </c>
      <c r="C6" s="21">
        <v>2</v>
      </c>
      <c r="D6" s="22">
        <v>1.24</v>
      </c>
      <c r="E6" s="21">
        <v>1.58</v>
      </c>
      <c r="F6" s="21">
        <v>1.26</v>
      </c>
      <c r="G6" s="21">
        <v>0.93</v>
      </c>
      <c r="H6" s="21">
        <v>0.89</v>
      </c>
      <c r="I6" s="111" t="str">
        <f>"Pipe-Dai."&amp;$B$6&amp;$B$4&amp;"หนา"&amp;C6&amp;$C$4</f>
        <v>Pipe-Dai.27.2  mm.หนา2mm.</v>
      </c>
      <c r="J6" s="22">
        <v>1.24</v>
      </c>
    </row>
    <row r="7" spans="1:10" ht="21.75">
      <c r="A7" s="163"/>
      <c r="B7" s="163"/>
      <c r="C7" s="21">
        <v>2.3</v>
      </c>
      <c r="D7" s="22">
        <v>1.41</v>
      </c>
      <c r="E7" s="21">
        <v>1.8</v>
      </c>
      <c r="F7" s="21">
        <v>1.41</v>
      </c>
      <c r="G7" s="21">
        <v>1.03</v>
      </c>
      <c r="H7" s="21">
        <v>0.88</v>
      </c>
      <c r="I7" s="111" t="str">
        <f>"Pipe-Dai."&amp;$B$6&amp;$B$4&amp;"หนา"&amp;C7&amp;$C$4</f>
        <v>Pipe-Dai.27.2  mm.หนา2.3mm.</v>
      </c>
      <c r="J7" s="22">
        <v>1.41</v>
      </c>
    </row>
    <row r="8" spans="1:10" ht="21.75">
      <c r="A8" s="21" t="s">
        <v>212</v>
      </c>
      <c r="B8" s="21">
        <v>34</v>
      </c>
      <c r="C8" s="21">
        <v>2.3</v>
      </c>
      <c r="D8" s="22">
        <v>1.8</v>
      </c>
      <c r="E8" s="21">
        <v>2.29</v>
      </c>
      <c r="F8" s="21">
        <v>2.89</v>
      </c>
      <c r="G8" s="21">
        <v>1.7</v>
      </c>
      <c r="H8" s="21">
        <v>1.12</v>
      </c>
      <c r="I8" s="111" t="str">
        <f>"Pipe-Dai."&amp;$B$8&amp;$B$4&amp;"หนา"&amp;C8&amp;$C$4</f>
        <v>Pipe-Dai.34mm.หนา2.3mm.</v>
      </c>
      <c r="J8" s="22">
        <v>1.8</v>
      </c>
    </row>
    <row r="9" spans="1:10" ht="27.75" customHeight="1">
      <c r="A9" s="162" t="s">
        <v>229</v>
      </c>
      <c r="B9" s="162" t="s">
        <v>213</v>
      </c>
      <c r="C9" s="21">
        <v>2.3</v>
      </c>
      <c r="D9" s="22">
        <v>2.29</v>
      </c>
      <c r="E9" s="21">
        <v>2.92</v>
      </c>
      <c r="F9" s="21">
        <v>5.97</v>
      </c>
      <c r="G9" s="21">
        <v>2.8</v>
      </c>
      <c r="H9" s="21">
        <v>1.43</v>
      </c>
      <c r="I9" s="111" t="str">
        <f>"Pipe-Dai."&amp;$B$9&amp;$B$4&amp;"หนา"&amp;C9&amp;$C$4</f>
        <v>Pipe-Dai.42.7  mm.หนา2.3mm.</v>
      </c>
      <c r="J9" s="22">
        <v>2.29</v>
      </c>
    </row>
    <row r="10" spans="1:10" ht="21.75">
      <c r="A10" s="163"/>
      <c r="B10" s="163"/>
      <c r="C10" s="21">
        <v>2.5</v>
      </c>
      <c r="D10" s="22">
        <v>2.48</v>
      </c>
      <c r="E10" s="21">
        <v>3.16</v>
      </c>
      <c r="F10" s="21">
        <v>6.4</v>
      </c>
      <c r="G10" s="21">
        <v>3</v>
      </c>
      <c r="H10" s="21">
        <v>1.42</v>
      </c>
      <c r="I10" s="111" t="str">
        <f>"Pipe-Dai."&amp;$B$9&amp;$B$4&amp;"หนา"&amp;C10&amp;$C$4</f>
        <v>Pipe-Dai.42.7  mm.หนา2.5mm.</v>
      </c>
      <c r="J10" s="22">
        <v>2.48</v>
      </c>
    </row>
    <row r="11" spans="1:10" ht="21.75">
      <c r="A11" s="162" t="s">
        <v>230</v>
      </c>
      <c r="B11" s="162" t="s">
        <v>214</v>
      </c>
      <c r="C11" s="21">
        <v>2.3</v>
      </c>
      <c r="D11" s="22">
        <v>2.63</v>
      </c>
      <c r="E11" s="21">
        <v>3.35</v>
      </c>
      <c r="F11" s="21">
        <v>8.99</v>
      </c>
      <c r="G11" s="21">
        <v>3.7</v>
      </c>
      <c r="H11" s="21">
        <v>1.64</v>
      </c>
      <c r="I11" s="111" t="str">
        <f>"Pipe-Dai."&amp;$B$11&amp;$B$4&amp;"หนา"&amp;C11&amp;$C$4</f>
        <v>Pipe-Dai.  48.6    mm.หนา2.3mm.</v>
      </c>
      <c r="J11" s="22">
        <v>2.63</v>
      </c>
    </row>
    <row r="12" spans="1:10" ht="21.75">
      <c r="A12" s="164"/>
      <c r="B12" s="164"/>
      <c r="C12" s="21">
        <v>2.5</v>
      </c>
      <c r="D12" s="22">
        <v>2.84</v>
      </c>
      <c r="E12" s="21">
        <v>3.62</v>
      </c>
      <c r="F12" s="21">
        <v>9.65</v>
      </c>
      <c r="G12" s="21">
        <v>3.97</v>
      </c>
      <c r="H12" s="21">
        <v>1.63</v>
      </c>
      <c r="I12" s="111" t="str">
        <f>"Pipe-Dai."&amp;$B$11&amp;$B$4&amp;"หนา"&amp;C12&amp;$C$4</f>
        <v>Pipe-Dai.  48.6    mm.หนา2.5mm.</v>
      </c>
      <c r="J12" s="22">
        <v>2.84</v>
      </c>
    </row>
    <row r="13" spans="1:10" ht="21.75">
      <c r="A13" s="164"/>
      <c r="B13" s="164"/>
      <c r="C13" s="21">
        <v>2.8</v>
      </c>
      <c r="D13" s="22">
        <v>3.16</v>
      </c>
      <c r="E13" s="21">
        <v>4.03</v>
      </c>
      <c r="F13" s="21">
        <v>10.6</v>
      </c>
      <c r="G13" s="21">
        <v>4.36</v>
      </c>
      <c r="H13" s="21">
        <v>1.62</v>
      </c>
      <c r="I13" s="111" t="str">
        <f>"Pipe-Dai."&amp;$B$11&amp;$B$4&amp;"หนา"&amp;C13&amp;$C$4</f>
        <v>Pipe-Dai.  48.6    mm.หนา2.8mm.</v>
      </c>
      <c r="J13" s="22">
        <v>3.16</v>
      </c>
    </row>
    <row r="14" spans="1:10" ht="21.75">
      <c r="A14" s="163"/>
      <c r="B14" s="163"/>
      <c r="C14" s="21">
        <v>3.2</v>
      </c>
      <c r="D14" s="22">
        <v>3.58</v>
      </c>
      <c r="E14" s="21">
        <v>4.56</v>
      </c>
      <c r="F14" s="21">
        <v>11.8</v>
      </c>
      <c r="G14" s="21">
        <v>4.86</v>
      </c>
      <c r="H14" s="21">
        <v>1.61</v>
      </c>
      <c r="I14" s="111" t="str">
        <f>"Pipe-Dai."&amp;$B$11&amp;$B$4&amp;"หนา"&amp;C14&amp;$C$4</f>
        <v>Pipe-Dai.  48.6    mm.หนา3.2mm.</v>
      </c>
      <c r="J14" s="22">
        <v>3.58</v>
      </c>
    </row>
    <row r="15" spans="1:10" ht="21.75">
      <c r="A15" s="162" t="s">
        <v>215</v>
      </c>
      <c r="B15" s="162" t="s">
        <v>216</v>
      </c>
      <c r="C15" s="21">
        <v>2.3</v>
      </c>
      <c r="D15" s="22">
        <v>3.3</v>
      </c>
      <c r="E15" s="21">
        <v>4.21</v>
      </c>
      <c r="F15" s="21">
        <v>17.8</v>
      </c>
      <c r="G15" s="21">
        <v>5.9</v>
      </c>
      <c r="H15" s="21">
        <v>2.06</v>
      </c>
      <c r="I15" s="111" t="str">
        <f>"Pipe-Dai."&amp;$B$15&amp;$B$4&amp;"หนา"&amp;C15&amp;$C$4</f>
        <v>Pipe-Dai.  60.5  mm.หนา2.3mm.</v>
      </c>
      <c r="J15" s="22">
        <v>3.3</v>
      </c>
    </row>
    <row r="16" spans="1:10" ht="21.75">
      <c r="A16" s="164"/>
      <c r="B16" s="164"/>
      <c r="C16" s="21">
        <v>3.2</v>
      </c>
      <c r="D16" s="22">
        <v>4.52</v>
      </c>
      <c r="E16" s="21">
        <v>5.76</v>
      </c>
      <c r="F16" s="21">
        <v>23.7</v>
      </c>
      <c r="G16" s="21">
        <v>7.84</v>
      </c>
      <c r="H16" s="21">
        <v>2.03</v>
      </c>
      <c r="I16" s="111" t="str">
        <f>"Pipe-Dai."&amp;$B$15&amp;$B$4&amp;"หนา"&amp;C16&amp;$C$4</f>
        <v>Pipe-Dai.  60.5  mm.หนา3.2mm.</v>
      </c>
      <c r="J16" s="22">
        <v>4.52</v>
      </c>
    </row>
    <row r="17" spans="1:10" ht="21.75">
      <c r="A17" s="163"/>
      <c r="B17" s="163"/>
      <c r="C17" s="21">
        <v>4</v>
      </c>
      <c r="D17" s="22">
        <v>5.57</v>
      </c>
      <c r="E17" s="21">
        <v>7.1</v>
      </c>
      <c r="F17" s="21">
        <v>28.5</v>
      </c>
      <c r="G17" s="21">
        <v>9.41</v>
      </c>
      <c r="H17" s="21">
        <v>2</v>
      </c>
      <c r="I17" s="111" t="str">
        <f>"Pipe-Dai."&amp;$B$15&amp;$B$4&amp;"หนา"&amp;C17&amp;$C$4</f>
        <v>Pipe-Dai.  60.5  mm.หนา4mm.</v>
      </c>
      <c r="J17" s="22">
        <v>5.57</v>
      </c>
    </row>
    <row r="18" spans="1:10" ht="21.75">
      <c r="A18" s="162" t="s">
        <v>231</v>
      </c>
      <c r="B18" s="162" t="s">
        <v>217</v>
      </c>
      <c r="C18" s="21">
        <v>2.8</v>
      </c>
      <c r="D18" s="22">
        <v>5.08</v>
      </c>
      <c r="E18" s="21">
        <v>6.47</v>
      </c>
      <c r="F18" s="21">
        <v>43.7</v>
      </c>
      <c r="G18" s="21">
        <v>11.5</v>
      </c>
      <c r="H18" s="21">
        <v>2.6</v>
      </c>
      <c r="I18" s="111" t="str">
        <f>"Pipe-Dai."&amp;$B$18&amp;$B$4&amp;"หนา"&amp;C18&amp;$C$4</f>
        <v>Pipe-Dai.  76.3  mm.หนา2.8mm.</v>
      </c>
      <c r="J18" s="22">
        <v>5.08</v>
      </c>
    </row>
    <row r="19" spans="1:10" ht="21.75">
      <c r="A19" s="164"/>
      <c r="B19" s="164"/>
      <c r="C19" s="21">
        <v>3.2</v>
      </c>
      <c r="D19" s="22">
        <v>5.77</v>
      </c>
      <c r="E19" s="21">
        <v>7.35</v>
      </c>
      <c r="F19" s="21">
        <v>49.2</v>
      </c>
      <c r="G19" s="21">
        <v>12.9</v>
      </c>
      <c r="H19" s="21">
        <v>2.59</v>
      </c>
      <c r="I19" s="111" t="str">
        <f>"Pipe-Dai."&amp;$B$18&amp;$B$4&amp;"หนา"&amp;C19&amp;$C$4</f>
        <v>Pipe-Dai.  76.3  mm.หนา3.2mm.</v>
      </c>
      <c r="J19" s="22">
        <v>5.77</v>
      </c>
    </row>
    <row r="20" spans="1:10" ht="21.75">
      <c r="A20" s="163"/>
      <c r="B20" s="163"/>
      <c r="C20" s="21">
        <v>4</v>
      </c>
      <c r="D20" s="22">
        <v>7.13</v>
      </c>
      <c r="E20" s="21">
        <v>9.09</v>
      </c>
      <c r="F20" s="21">
        <v>59.5</v>
      </c>
      <c r="G20" s="21">
        <v>15.6</v>
      </c>
      <c r="H20" s="21">
        <v>2.58</v>
      </c>
      <c r="I20" s="111" t="str">
        <f>"Pipe-Dai."&amp;$B$18&amp;$B$4&amp;"หนา"&amp;C20&amp;$C$4</f>
        <v>Pipe-Dai.  76.3  mm.หนา4mm.</v>
      </c>
      <c r="J20" s="22">
        <v>7.13</v>
      </c>
    </row>
    <row r="21" spans="1:10" ht="21.75">
      <c r="A21" s="162" t="s">
        <v>218</v>
      </c>
      <c r="B21" s="162" t="s">
        <v>219</v>
      </c>
      <c r="C21" s="21">
        <v>2.8</v>
      </c>
      <c r="D21" s="22">
        <v>5.96</v>
      </c>
      <c r="E21" s="21">
        <v>7.59</v>
      </c>
      <c r="F21" s="21">
        <v>70.7</v>
      </c>
      <c r="G21" s="21">
        <v>15.9</v>
      </c>
      <c r="H21" s="21">
        <v>3.05</v>
      </c>
      <c r="I21" s="111" t="str">
        <f>"Pipe-Dai."&amp;$B$21&amp;$B$4&amp;"หนา"&amp;C21&amp;$C$4</f>
        <v>Pipe-Dai.89.1  mm.หนา2.8mm.</v>
      </c>
      <c r="J21" s="22">
        <v>5.96</v>
      </c>
    </row>
    <row r="22" spans="1:10" ht="21.75">
      <c r="A22" s="163"/>
      <c r="B22" s="163"/>
      <c r="C22" s="21">
        <v>3.2</v>
      </c>
      <c r="D22" s="22">
        <v>6.78</v>
      </c>
      <c r="E22" s="21">
        <v>8.64</v>
      </c>
      <c r="F22" s="21">
        <v>79.8</v>
      </c>
      <c r="G22" s="21">
        <v>17.9</v>
      </c>
      <c r="H22" s="21">
        <v>3.04</v>
      </c>
      <c r="I22" s="111" t="str">
        <f>"Pipe-Dai."&amp;$B$21&amp;$B$4&amp;"หนา"&amp;C22&amp;$C$4</f>
        <v>Pipe-Dai.89.1  mm.หนา3.2mm.</v>
      </c>
      <c r="J22" s="22">
        <v>6.78</v>
      </c>
    </row>
    <row r="23" spans="1:10" ht="27.75" customHeight="1">
      <c r="A23" s="162" t="s">
        <v>232</v>
      </c>
      <c r="B23" s="162" t="s">
        <v>220</v>
      </c>
      <c r="C23" s="21">
        <v>3.2</v>
      </c>
      <c r="D23" s="22">
        <v>7.76</v>
      </c>
      <c r="E23" s="21">
        <v>9.89</v>
      </c>
      <c r="F23" s="21">
        <v>120</v>
      </c>
      <c r="G23" s="21">
        <v>23.6</v>
      </c>
      <c r="H23" s="21">
        <v>3.48</v>
      </c>
      <c r="I23" s="111" t="str">
        <f>"Pipe-Dai."&amp;$B$23&amp;$B$4&amp;"หนา"&amp;C23&amp;$C$4</f>
        <v>Pipe-Dai.101.6  mm.หนา3.2mm.</v>
      </c>
      <c r="J23" s="22">
        <v>7.76</v>
      </c>
    </row>
    <row r="24" spans="1:10" ht="21.75">
      <c r="A24" s="163"/>
      <c r="B24" s="163"/>
      <c r="C24" s="21">
        <v>4</v>
      </c>
      <c r="D24" s="22">
        <v>9.63</v>
      </c>
      <c r="E24" s="21">
        <v>12.26</v>
      </c>
      <c r="F24" s="21">
        <v>146</v>
      </c>
      <c r="G24" s="21">
        <v>28.8</v>
      </c>
      <c r="H24" s="21">
        <v>3.45</v>
      </c>
      <c r="I24" s="111" t="str">
        <f>"Pipe-Dai."&amp;$B$23&amp;$B$4&amp;"หนา"&amp;C24&amp;$C$4</f>
        <v>Pipe-Dai.101.6  mm.หนา4mm.</v>
      </c>
      <c r="J24" s="22">
        <v>9.63</v>
      </c>
    </row>
    <row r="25" spans="1:10" ht="21.75">
      <c r="A25" s="162" t="s">
        <v>221</v>
      </c>
      <c r="B25" s="162" t="s">
        <v>222</v>
      </c>
      <c r="C25" s="21">
        <v>3.2</v>
      </c>
      <c r="D25" s="22">
        <v>8.77</v>
      </c>
      <c r="E25" s="21">
        <v>11.17</v>
      </c>
      <c r="F25" s="21">
        <v>172</v>
      </c>
      <c r="G25" s="21">
        <v>30.2</v>
      </c>
      <c r="H25" s="21">
        <v>3.93</v>
      </c>
      <c r="I25" s="111" t="str">
        <f>"Pipe-Dai."&amp;$B$25&amp;$B$4&amp;"หนา"&amp;C25&amp;$C$4</f>
        <v>Pipe-Dai.  114.3  mm.หนา3.2mm.</v>
      </c>
      <c r="J25" s="22">
        <v>8.77</v>
      </c>
    </row>
    <row r="26" spans="1:10" ht="21.75">
      <c r="A26" s="164"/>
      <c r="B26" s="164"/>
      <c r="C26" s="21">
        <v>3.5</v>
      </c>
      <c r="D26" s="22">
        <v>9.58</v>
      </c>
      <c r="E26" s="21">
        <v>12.18</v>
      </c>
      <c r="F26" s="21">
        <v>187</v>
      </c>
      <c r="G26" s="21">
        <v>32.7</v>
      </c>
      <c r="H26" s="21">
        <v>3.92</v>
      </c>
      <c r="I26" s="111" t="str">
        <f>"Pipe-Dai."&amp;$B$25&amp;$B$4&amp;"หนา"&amp;C26&amp;$C$4</f>
        <v>Pipe-Dai.  114.3  mm.หนา3.5mm.</v>
      </c>
      <c r="J26" s="22">
        <v>9.58</v>
      </c>
    </row>
    <row r="27" spans="1:10" ht="21.75">
      <c r="A27" s="163"/>
      <c r="B27" s="163"/>
      <c r="C27" s="21">
        <v>4.5</v>
      </c>
      <c r="D27" s="22">
        <v>12.2</v>
      </c>
      <c r="E27" s="21">
        <v>15.52</v>
      </c>
      <c r="F27" s="21">
        <v>234</v>
      </c>
      <c r="G27" s="21">
        <v>41</v>
      </c>
      <c r="H27" s="21">
        <v>3.89</v>
      </c>
      <c r="I27" s="111" t="str">
        <f>"Pipe-Dai."&amp;$B$25&amp;$B$4&amp;"หนา"&amp;C27&amp;$C$4</f>
        <v>Pipe-Dai.  114.3  mm.หนา4.5mm.</v>
      </c>
      <c r="J27" s="22">
        <v>12.2</v>
      </c>
    </row>
    <row r="28" spans="1:10" ht="40.5">
      <c r="A28" s="162" t="s">
        <v>223</v>
      </c>
      <c r="B28" s="162" t="s">
        <v>224</v>
      </c>
      <c r="C28" s="21">
        <v>3.6</v>
      </c>
      <c r="D28" s="22">
        <v>12.1</v>
      </c>
      <c r="E28" s="21">
        <v>15.4</v>
      </c>
      <c r="F28" s="21">
        <v>357</v>
      </c>
      <c r="G28" s="21">
        <v>51.1</v>
      </c>
      <c r="H28" s="21">
        <v>4.82</v>
      </c>
      <c r="I28" s="111" t="str">
        <f>"Pipe-Dai."&amp;$B$28&amp;$B$4&amp;"หนา"&amp;C28&amp;$C$4</f>
        <v>Pipe-Dai.  139.8    mm.หนา3.6mm.</v>
      </c>
      <c r="J28" s="22">
        <v>12.1</v>
      </c>
    </row>
    <row r="29" spans="1:10" ht="21.75">
      <c r="A29" s="164"/>
      <c r="B29" s="164"/>
      <c r="C29" s="21">
        <v>4</v>
      </c>
      <c r="D29" s="22">
        <v>13.4</v>
      </c>
      <c r="E29" s="21">
        <v>17.07</v>
      </c>
      <c r="F29" s="21">
        <v>394</v>
      </c>
      <c r="G29" s="21">
        <v>56.3</v>
      </c>
      <c r="H29" s="21">
        <v>4.8</v>
      </c>
      <c r="I29" s="111" t="str">
        <f>"Pipe-Dai."&amp;$B$28&amp;$B$4&amp;"หนา"&amp;C29&amp;$C$4</f>
        <v>Pipe-Dai.  139.8    mm.หนา4mm.</v>
      </c>
      <c r="J29" s="22">
        <v>13.4</v>
      </c>
    </row>
    <row r="30" spans="1:10" ht="40.5">
      <c r="A30" s="164"/>
      <c r="B30" s="164"/>
      <c r="C30" s="21">
        <v>4.5</v>
      </c>
      <c r="D30" s="22">
        <v>15</v>
      </c>
      <c r="E30" s="21">
        <v>19.13</v>
      </c>
      <c r="F30" s="21">
        <v>438</v>
      </c>
      <c r="G30" s="21">
        <v>62.7</v>
      </c>
      <c r="H30" s="21">
        <v>4.79</v>
      </c>
      <c r="I30" s="111" t="str">
        <f>"Pipe-Dai."&amp;$B$28&amp;$B$4&amp;"หนา"&amp;C30&amp;$C$4</f>
        <v>Pipe-Dai.  139.8    mm.หนา4.5mm.</v>
      </c>
      <c r="J30" s="22">
        <v>15</v>
      </c>
    </row>
    <row r="31" spans="1:10" ht="21.75">
      <c r="A31" s="163"/>
      <c r="B31" s="163"/>
      <c r="C31" s="21">
        <v>6</v>
      </c>
      <c r="D31" s="22">
        <v>19.8</v>
      </c>
      <c r="E31" s="21">
        <v>25.22</v>
      </c>
      <c r="F31" s="21">
        <v>566</v>
      </c>
      <c r="G31" s="21">
        <v>80.2</v>
      </c>
      <c r="H31" s="21">
        <v>4.74</v>
      </c>
      <c r="I31" s="111" t="str">
        <f>"Pipe-Dai."&amp;$B$28&amp;$B$4&amp;"หนา"&amp;C31&amp;$C$4</f>
        <v>Pipe-Dai.  139.8    mm.หนา6mm.</v>
      </c>
      <c r="J31" s="22">
        <v>19.8</v>
      </c>
    </row>
    <row r="32" spans="1:10" ht="40.5">
      <c r="A32" s="162" t="s">
        <v>225</v>
      </c>
      <c r="B32" s="162" t="s">
        <v>226</v>
      </c>
      <c r="C32" s="21">
        <v>4.5</v>
      </c>
      <c r="D32" s="22">
        <v>17.8</v>
      </c>
      <c r="E32" s="21">
        <v>22.72</v>
      </c>
      <c r="F32" s="21">
        <v>734</v>
      </c>
      <c r="G32" s="21">
        <v>88.9</v>
      </c>
      <c r="H32" s="21">
        <v>5.68</v>
      </c>
      <c r="I32" s="111" t="str">
        <f>"Pipe-Dai."&amp;$B$32&amp;$B$4&amp;"หนา"&amp;C32&amp;$C$4</f>
        <v>Pipe-Dai.  165.2    mm.หนา4.5mm.</v>
      </c>
      <c r="J32" s="22">
        <v>17.8</v>
      </c>
    </row>
    <row r="33" spans="1:10" ht="21.75">
      <c r="A33" s="164"/>
      <c r="B33" s="164"/>
      <c r="C33" s="21">
        <v>5</v>
      </c>
      <c r="D33" s="22">
        <v>19.8</v>
      </c>
      <c r="E33" s="21">
        <v>25.16</v>
      </c>
      <c r="F33" s="21">
        <v>808</v>
      </c>
      <c r="G33" s="21">
        <v>97.8</v>
      </c>
      <c r="H33" s="21">
        <v>5.67</v>
      </c>
      <c r="I33" s="111" t="str">
        <f>"Pipe-Dai."&amp;$B$32&amp;$B$4&amp;"หนา"&amp;C33&amp;$C$4</f>
        <v>Pipe-Dai.  165.2    mm.หนา5mm.</v>
      </c>
      <c r="J33" s="22">
        <v>19.8</v>
      </c>
    </row>
    <row r="34" spans="1:10" ht="21.75">
      <c r="A34" s="164"/>
      <c r="B34" s="164"/>
      <c r="C34" s="21">
        <v>6</v>
      </c>
      <c r="D34" s="22">
        <v>23.6</v>
      </c>
      <c r="E34" s="21">
        <v>30.01</v>
      </c>
      <c r="F34" s="21">
        <v>952</v>
      </c>
      <c r="G34" s="21">
        <v>115</v>
      </c>
      <c r="H34" s="21">
        <v>5.63</v>
      </c>
      <c r="I34" s="111" t="str">
        <f>"Pipe-Dai."&amp;$B$32&amp;$B$4&amp;"หนา"&amp;C34&amp;$C$4</f>
        <v>Pipe-Dai.  165.2    mm.หนา6mm.</v>
      </c>
      <c r="J34" s="22">
        <v>23.6</v>
      </c>
    </row>
    <row r="35" spans="1:10" ht="40.5">
      <c r="A35" s="163"/>
      <c r="B35" s="163"/>
      <c r="C35" s="21">
        <v>7.1</v>
      </c>
      <c r="D35" s="22">
        <v>27.7</v>
      </c>
      <c r="E35" s="21">
        <v>35.26</v>
      </c>
      <c r="F35" s="29">
        <v>1100</v>
      </c>
      <c r="G35" s="21">
        <v>134</v>
      </c>
      <c r="H35" s="21">
        <v>5.6</v>
      </c>
      <c r="I35" s="111" t="str">
        <f>"Pipe-Dai."&amp;$B$32&amp;$B$4&amp;"หนา"&amp;C35&amp;$C$4</f>
        <v>Pipe-Dai.  165.2    mm.หนา7.1mm.</v>
      </c>
      <c r="J35" s="22">
        <v>27.7</v>
      </c>
    </row>
    <row r="36" spans="1:10" ht="40.5">
      <c r="A36" s="162" t="s">
        <v>227</v>
      </c>
      <c r="B36" s="162" t="s">
        <v>228</v>
      </c>
      <c r="C36" s="21">
        <v>4.5</v>
      </c>
      <c r="D36" s="22">
        <v>23.5</v>
      </c>
      <c r="E36" s="21">
        <v>29.94</v>
      </c>
      <c r="F36" s="29">
        <v>1680</v>
      </c>
      <c r="G36" s="21">
        <v>155</v>
      </c>
      <c r="H36" s="21">
        <v>7.49</v>
      </c>
      <c r="I36" s="111" t="str">
        <f>"Pipe-Dai."&amp;$B$36&amp;$B$4&amp;"หนา"&amp;C36&amp;$C$4</f>
        <v>Pipe-Dai.  216.3    mm.หนา4.5mm.</v>
      </c>
      <c r="J36" s="22">
        <v>23.5</v>
      </c>
    </row>
    <row r="37" spans="1:10" ht="40.5">
      <c r="A37" s="164"/>
      <c r="B37" s="164"/>
      <c r="C37" s="21">
        <v>5.8</v>
      </c>
      <c r="D37" s="22">
        <v>30.1</v>
      </c>
      <c r="E37" s="21">
        <v>38.36</v>
      </c>
      <c r="F37" s="29">
        <v>2130</v>
      </c>
      <c r="G37" s="21">
        <v>197</v>
      </c>
      <c r="H37" s="21">
        <v>7.45</v>
      </c>
      <c r="I37" s="111" t="str">
        <f>"Pipe-Dai."&amp;$B$36&amp;$B$4&amp;"หนา"&amp;C37&amp;$C$4</f>
        <v>Pipe-Dai.  216.3    mm.หนา5.8mm.</v>
      </c>
      <c r="J37" s="22">
        <v>30.1</v>
      </c>
    </row>
    <row r="38" spans="1:10" ht="21.75">
      <c r="A38" s="164"/>
      <c r="B38" s="164"/>
      <c r="C38" s="21">
        <v>7</v>
      </c>
      <c r="D38" s="22">
        <v>36.1</v>
      </c>
      <c r="E38" s="21">
        <v>46.03</v>
      </c>
      <c r="F38" s="29">
        <v>2520</v>
      </c>
      <c r="G38" s="21">
        <v>233</v>
      </c>
      <c r="H38" s="21">
        <v>7.4</v>
      </c>
      <c r="I38" s="111" t="str">
        <f>"Pipe-Dai."&amp;$B$36&amp;$B$4&amp;"หนา"&amp;C38&amp;$C$4</f>
        <v>Pipe-Dai.  216.3    mm.หนา7mm.</v>
      </c>
      <c r="J38" s="22">
        <v>36.1</v>
      </c>
    </row>
    <row r="39" spans="1:10" ht="40.5">
      <c r="A39" s="163"/>
      <c r="B39" s="163"/>
      <c r="C39" s="21">
        <v>8.2</v>
      </c>
      <c r="D39" s="22">
        <v>42.1</v>
      </c>
      <c r="E39" s="21">
        <v>53.61</v>
      </c>
      <c r="F39" s="29">
        <v>2910</v>
      </c>
      <c r="G39" s="21">
        <v>269</v>
      </c>
      <c r="H39" s="21">
        <v>7.36</v>
      </c>
      <c r="I39" s="111" t="str">
        <f>"Pipe-Dai."&amp;$B$36&amp;$B$4&amp;"หนา"&amp;C39&amp;$C$4</f>
        <v>Pipe-Dai.  216.3    mm.หนา8.2mm.</v>
      </c>
      <c r="J39" s="22">
        <v>42.1</v>
      </c>
    </row>
  </sheetData>
  <sheetProtection/>
  <mergeCells count="22">
    <mergeCell ref="B25:B27"/>
    <mergeCell ref="A18:A20"/>
    <mergeCell ref="B18:B20"/>
    <mergeCell ref="A21:A22"/>
    <mergeCell ref="B21:B22"/>
    <mergeCell ref="A23:A24"/>
    <mergeCell ref="B23:B24"/>
    <mergeCell ref="A25:A27"/>
    <mergeCell ref="A36:A39"/>
    <mergeCell ref="B36:B39"/>
    <mergeCell ref="A28:A31"/>
    <mergeCell ref="B28:B31"/>
    <mergeCell ref="A32:A35"/>
    <mergeCell ref="B32:B35"/>
    <mergeCell ref="B11:B14"/>
    <mergeCell ref="A15:A17"/>
    <mergeCell ref="B15:B17"/>
    <mergeCell ref="A6:A7"/>
    <mergeCell ref="B6:B7"/>
    <mergeCell ref="A9:A10"/>
    <mergeCell ref="B9:B10"/>
    <mergeCell ref="A11:A1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Z45"/>
  <sheetViews>
    <sheetView zoomScalePageLayoutView="0" workbookViewId="0" topLeftCell="A1">
      <selection activeCell="K10" sqref="K10"/>
    </sheetView>
  </sheetViews>
  <sheetFormatPr defaultColWidth="9.00390625" defaultRowHeight="20.25"/>
  <cols>
    <col min="1" max="1" width="7.875" style="0" bestFit="1" customWidth="1"/>
    <col min="2" max="2" width="8.875" style="0" bestFit="1" customWidth="1"/>
    <col min="3" max="3" width="3.875" style="0" bestFit="1" customWidth="1"/>
    <col min="4" max="10" width="4.75390625" style="0" bestFit="1" customWidth="1"/>
    <col min="11" max="11" width="5.625" style="0" bestFit="1" customWidth="1"/>
    <col min="12" max="12" width="6.50390625" style="0" bestFit="1" customWidth="1"/>
    <col min="13" max="13" width="5.625" style="0" bestFit="1" customWidth="1"/>
    <col min="14" max="14" width="14.50390625" style="0" customWidth="1"/>
    <col min="15" max="15" width="6.375" style="0" bestFit="1" customWidth="1"/>
    <col min="16" max="17" width="5.625" style="0" bestFit="1" customWidth="1"/>
    <col min="18" max="18" width="4.75390625" style="0" bestFit="1" customWidth="1"/>
    <col min="19" max="19" width="6.50390625" style="0" bestFit="1" customWidth="1"/>
    <col min="20" max="20" width="5.625" style="0" bestFit="1" customWidth="1"/>
    <col min="21" max="24" width="4.75390625" style="0" bestFit="1" customWidth="1"/>
    <col min="25" max="26" width="5.625" style="0" bestFit="1" customWidth="1"/>
  </cols>
  <sheetData>
    <row r="1" spans="1:14" ht="21.75">
      <c r="A1" s="156" t="s">
        <v>159</v>
      </c>
      <c r="B1" s="172" t="s">
        <v>233</v>
      </c>
      <c r="C1" s="159" t="s">
        <v>245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77"/>
    </row>
    <row r="2" spans="1:14" ht="21.75">
      <c r="A2" s="158"/>
      <c r="B2" s="173"/>
      <c r="C2" s="19" t="s">
        <v>234</v>
      </c>
      <c r="D2" s="19" t="s">
        <v>235</v>
      </c>
      <c r="E2" s="19" t="s">
        <v>236</v>
      </c>
      <c r="F2" s="19" t="s">
        <v>237</v>
      </c>
      <c r="G2" s="19" t="s">
        <v>238</v>
      </c>
      <c r="H2" s="19" t="s">
        <v>239</v>
      </c>
      <c r="I2" s="19" t="s">
        <v>240</v>
      </c>
      <c r="J2" s="19" t="s">
        <v>241</v>
      </c>
      <c r="K2" s="19" t="s">
        <v>242</v>
      </c>
      <c r="L2" s="19" t="s">
        <v>243</v>
      </c>
      <c r="M2" s="68" t="s">
        <v>244</v>
      </c>
      <c r="N2" s="77"/>
    </row>
    <row r="3" spans="1:26" ht="24.75">
      <c r="A3" s="28" t="s">
        <v>30</v>
      </c>
      <c r="B3" s="28" t="s">
        <v>246</v>
      </c>
      <c r="C3" s="28">
        <v>18</v>
      </c>
      <c r="D3" s="28">
        <v>32</v>
      </c>
      <c r="E3" s="28">
        <v>40</v>
      </c>
      <c r="F3" s="28">
        <v>64</v>
      </c>
      <c r="G3" s="28">
        <v>80</v>
      </c>
      <c r="H3" s="28">
        <v>50</v>
      </c>
      <c r="I3" s="28">
        <v>100</v>
      </c>
      <c r="J3" s="28">
        <v>150</v>
      </c>
      <c r="K3" s="28">
        <v>200</v>
      </c>
      <c r="L3" s="28">
        <v>180</v>
      </c>
      <c r="M3" s="69">
        <v>240</v>
      </c>
      <c r="N3" s="78" t="s">
        <v>332</v>
      </c>
      <c r="O3" s="74" t="s">
        <v>247</v>
      </c>
      <c r="P3" s="31">
        <f aca="true" t="shared" si="0" ref="P3:Z3">C3*(0.3048)^2</f>
        <v>1.6722547200000002</v>
      </c>
      <c r="Q3" s="31">
        <f t="shared" si="0"/>
        <v>2.97289728</v>
      </c>
      <c r="R3" s="31">
        <f t="shared" si="0"/>
        <v>3.7161216</v>
      </c>
      <c r="S3" s="31">
        <f t="shared" si="0"/>
        <v>5.94579456</v>
      </c>
      <c r="T3" s="31">
        <f t="shared" si="0"/>
        <v>7.4322432</v>
      </c>
      <c r="U3" s="31">
        <f t="shared" si="0"/>
        <v>4.645152</v>
      </c>
      <c r="V3" s="31">
        <f t="shared" si="0"/>
        <v>9.290304</v>
      </c>
      <c r="W3" s="31">
        <f t="shared" si="0"/>
        <v>13.935456</v>
      </c>
      <c r="X3" s="31">
        <f t="shared" si="0"/>
        <v>18.580608</v>
      </c>
      <c r="Y3" s="31">
        <f t="shared" si="0"/>
        <v>16.7225472</v>
      </c>
      <c r="Z3" s="31">
        <f t="shared" si="0"/>
        <v>22.296729600000003</v>
      </c>
    </row>
    <row r="4" spans="1:26" ht="24.75" customHeight="1">
      <c r="A4" s="21">
        <v>3.2</v>
      </c>
      <c r="B4" s="22">
        <v>2.334</v>
      </c>
      <c r="C4" s="21">
        <v>42</v>
      </c>
      <c r="D4" s="21">
        <v>74.7</v>
      </c>
      <c r="E4" s="21">
        <v>93.4</v>
      </c>
      <c r="F4" s="21">
        <v>149</v>
      </c>
      <c r="G4" s="21">
        <v>187</v>
      </c>
      <c r="H4" s="21">
        <v>117</v>
      </c>
      <c r="I4" s="21">
        <v>233</v>
      </c>
      <c r="J4" s="21">
        <v>350</v>
      </c>
      <c r="K4" s="21">
        <v>467</v>
      </c>
      <c r="L4" s="21">
        <v>420</v>
      </c>
      <c r="M4" s="70">
        <v>560</v>
      </c>
      <c r="N4" s="79">
        <f aca="true" t="shared" si="1" ref="N4:N44">+$D4/(1.219*2.428)</f>
        <v>25.238771618511404</v>
      </c>
      <c r="O4" s="75">
        <f aca="true" t="shared" si="2" ref="O4:O44">B4/(0.3048)^2</f>
        <v>25.12296691260049</v>
      </c>
      <c r="P4" s="21">
        <v>42</v>
      </c>
      <c r="Q4" s="21">
        <v>74.7</v>
      </c>
      <c r="R4" s="21">
        <v>93.4</v>
      </c>
      <c r="S4" s="21">
        <v>149</v>
      </c>
      <c r="T4" s="21">
        <v>187</v>
      </c>
      <c r="U4" s="21">
        <v>117</v>
      </c>
      <c r="V4" s="21">
        <v>233</v>
      </c>
      <c r="W4" s="21">
        <v>350</v>
      </c>
      <c r="X4" s="21">
        <v>467</v>
      </c>
      <c r="Y4" s="21">
        <v>420</v>
      </c>
      <c r="Z4" s="21">
        <v>560</v>
      </c>
    </row>
    <row r="5" spans="1:26" ht="24.75" customHeight="1">
      <c r="A5" s="21">
        <v>4.5</v>
      </c>
      <c r="B5" s="22">
        <v>3.282</v>
      </c>
      <c r="C5" s="21">
        <v>59.1</v>
      </c>
      <c r="D5" s="21">
        <v>105</v>
      </c>
      <c r="E5" s="21">
        <v>131</v>
      </c>
      <c r="F5" s="21">
        <v>200</v>
      </c>
      <c r="G5" s="21">
        <v>263</v>
      </c>
      <c r="H5" s="21">
        <v>164</v>
      </c>
      <c r="I5" s="21">
        <v>328</v>
      </c>
      <c r="J5" s="21">
        <v>492</v>
      </c>
      <c r="K5" s="21">
        <v>656</v>
      </c>
      <c r="L5" s="21">
        <v>591</v>
      </c>
      <c r="M5" s="70">
        <v>788</v>
      </c>
      <c r="N5" s="79">
        <f t="shared" si="1"/>
        <v>35.476185005939726</v>
      </c>
      <c r="O5" s="75">
        <f t="shared" si="2"/>
        <v>35.32715398764131</v>
      </c>
      <c r="P5" s="21">
        <v>59.1</v>
      </c>
      <c r="Q5" s="21">
        <v>105</v>
      </c>
      <c r="R5" s="21">
        <v>131</v>
      </c>
      <c r="S5" s="21">
        <v>200</v>
      </c>
      <c r="T5" s="21">
        <v>263</v>
      </c>
      <c r="U5" s="21">
        <v>164</v>
      </c>
      <c r="V5" s="21">
        <v>328</v>
      </c>
      <c r="W5" s="21">
        <v>492</v>
      </c>
      <c r="X5" s="21">
        <v>656</v>
      </c>
      <c r="Y5" s="21">
        <v>591</v>
      </c>
      <c r="Z5" s="21">
        <v>788</v>
      </c>
    </row>
    <row r="6" spans="1:26" ht="24.75" customHeight="1">
      <c r="A6" s="24">
        <v>5</v>
      </c>
      <c r="B6" s="24">
        <v>3.646</v>
      </c>
      <c r="C6" s="24">
        <v>65.6</v>
      </c>
      <c r="D6" s="24">
        <v>117</v>
      </c>
      <c r="E6" s="24">
        <v>146</v>
      </c>
      <c r="F6" s="24">
        <v>233</v>
      </c>
      <c r="G6" s="24">
        <v>292</v>
      </c>
      <c r="H6" s="24">
        <v>182</v>
      </c>
      <c r="I6" s="24">
        <v>365</v>
      </c>
      <c r="J6" s="24">
        <v>547</v>
      </c>
      <c r="K6" s="24">
        <v>729</v>
      </c>
      <c r="L6" s="24">
        <v>656</v>
      </c>
      <c r="M6" s="71">
        <v>875</v>
      </c>
      <c r="N6" s="80">
        <f t="shared" si="1"/>
        <v>39.530606149475695</v>
      </c>
      <c r="O6" s="76">
        <f t="shared" si="2"/>
        <v>39.24521737932364</v>
      </c>
      <c r="P6" s="24">
        <v>65.6</v>
      </c>
      <c r="Q6" s="24">
        <v>117</v>
      </c>
      <c r="R6" s="24">
        <v>146</v>
      </c>
      <c r="S6" s="24">
        <v>233</v>
      </c>
      <c r="T6" s="24">
        <v>292</v>
      </c>
      <c r="U6" s="24">
        <v>182</v>
      </c>
      <c r="V6" s="24">
        <v>365</v>
      </c>
      <c r="W6" s="24">
        <v>547</v>
      </c>
      <c r="X6" s="24">
        <v>729</v>
      </c>
      <c r="Y6" s="24">
        <v>656</v>
      </c>
      <c r="Z6" s="24">
        <v>875</v>
      </c>
    </row>
    <row r="7" spans="1:26" ht="24.75" customHeight="1">
      <c r="A7" s="21">
        <v>6</v>
      </c>
      <c r="B7" s="22">
        <v>4.376</v>
      </c>
      <c r="C7" s="21">
        <v>78.8</v>
      </c>
      <c r="D7" s="21">
        <v>140</v>
      </c>
      <c r="E7" s="21">
        <v>175</v>
      </c>
      <c r="F7" s="21">
        <v>280</v>
      </c>
      <c r="G7" s="21">
        <v>350</v>
      </c>
      <c r="H7" s="21">
        <v>219</v>
      </c>
      <c r="I7" s="21">
        <v>438</v>
      </c>
      <c r="J7" s="21">
        <v>656</v>
      </c>
      <c r="K7" s="21">
        <v>875</v>
      </c>
      <c r="L7" s="21">
        <v>788</v>
      </c>
      <c r="M7" s="72">
        <v>1050</v>
      </c>
      <c r="N7" s="79">
        <f t="shared" si="1"/>
        <v>47.30158000791963</v>
      </c>
      <c r="O7" s="75">
        <f t="shared" si="2"/>
        <v>47.102871983521744</v>
      </c>
      <c r="P7" s="21">
        <v>78.8</v>
      </c>
      <c r="Q7" s="21">
        <v>140</v>
      </c>
      <c r="R7" s="21">
        <v>175</v>
      </c>
      <c r="S7" s="21">
        <v>280</v>
      </c>
      <c r="T7" s="21">
        <v>350</v>
      </c>
      <c r="U7" s="21">
        <v>219</v>
      </c>
      <c r="V7" s="21">
        <v>438</v>
      </c>
      <c r="W7" s="21">
        <v>656</v>
      </c>
      <c r="X7" s="21">
        <v>875</v>
      </c>
      <c r="Y7" s="21">
        <v>788</v>
      </c>
      <c r="Z7" s="23">
        <v>1050</v>
      </c>
    </row>
    <row r="8" spans="1:26" ht="24.75" customHeight="1">
      <c r="A8" s="24">
        <v>7</v>
      </c>
      <c r="B8" s="22">
        <v>5.105</v>
      </c>
      <c r="C8" s="24">
        <v>91.9</v>
      </c>
      <c r="D8" s="24">
        <v>183</v>
      </c>
      <c r="E8" s="24">
        <v>204</v>
      </c>
      <c r="F8" s="24">
        <v>327</v>
      </c>
      <c r="G8" s="24">
        <v>408</v>
      </c>
      <c r="H8" s="24">
        <v>255</v>
      </c>
      <c r="I8" s="24">
        <v>510</v>
      </c>
      <c r="J8" s="24">
        <v>766</v>
      </c>
      <c r="K8" s="26">
        <v>1021</v>
      </c>
      <c r="L8" s="24">
        <v>919</v>
      </c>
      <c r="M8" s="73">
        <v>1225</v>
      </c>
      <c r="N8" s="80">
        <f t="shared" si="1"/>
        <v>61.82992243892352</v>
      </c>
      <c r="O8" s="75">
        <f t="shared" si="2"/>
        <v>54.949762677303134</v>
      </c>
      <c r="P8" s="24">
        <v>91.9</v>
      </c>
      <c r="Q8" s="24">
        <v>183</v>
      </c>
      <c r="R8" s="24">
        <v>204</v>
      </c>
      <c r="S8" s="24">
        <v>327</v>
      </c>
      <c r="T8" s="24">
        <v>408</v>
      </c>
      <c r="U8" s="24">
        <v>255</v>
      </c>
      <c r="V8" s="24">
        <v>510</v>
      </c>
      <c r="W8" s="24">
        <v>766</v>
      </c>
      <c r="X8" s="26">
        <v>1021</v>
      </c>
      <c r="Y8" s="24">
        <v>919</v>
      </c>
      <c r="Z8" s="26">
        <v>1225</v>
      </c>
    </row>
    <row r="9" spans="1:26" ht="24.75" customHeight="1">
      <c r="A9" s="21">
        <v>8</v>
      </c>
      <c r="B9" s="22">
        <v>5.384</v>
      </c>
      <c r="C9" s="21">
        <v>105</v>
      </c>
      <c r="D9" s="21">
        <v>187</v>
      </c>
      <c r="E9" s="21">
        <v>233</v>
      </c>
      <c r="F9" s="21">
        <v>373</v>
      </c>
      <c r="G9" s="21">
        <v>467</v>
      </c>
      <c r="H9" s="21">
        <v>292</v>
      </c>
      <c r="I9" s="21">
        <v>583</v>
      </c>
      <c r="J9" s="21">
        <v>875</v>
      </c>
      <c r="K9" s="23">
        <v>1167</v>
      </c>
      <c r="L9" s="23">
        <v>1050</v>
      </c>
      <c r="M9" s="72">
        <v>1400</v>
      </c>
      <c r="N9" s="79">
        <f t="shared" si="1"/>
        <v>63.18139615343551</v>
      </c>
      <c r="O9" s="75">
        <f t="shared" si="2"/>
        <v>57.952893683565144</v>
      </c>
      <c r="P9" s="21">
        <v>105</v>
      </c>
      <c r="Q9" s="21">
        <v>187</v>
      </c>
      <c r="R9" s="21">
        <v>233</v>
      </c>
      <c r="S9" s="21">
        <v>373</v>
      </c>
      <c r="T9" s="21">
        <v>467</v>
      </c>
      <c r="U9" s="21">
        <v>292</v>
      </c>
      <c r="V9" s="21">
        <v>583</v>
      </c>
      <c r="W9" s="21">
        <v>875</v>
      </c>
      <c r="X9" s="23">
        <v>1167</v>
      </c>
      <c r="Y9" s="23">
        <v>1050</v>
      </c>
      <c r="Z9" s="23">
        <v>1400</v>
      </c>
    </row>
    <row r="10" spans="1:26" ht="24.75" customHeight="1">
      <c r="A10" s="21">
        <v>9</v>
      </c>
      <c r="B10" s="22">
        <v>6.564</v>
      </c>
      <c r="C10" s="21">
        <v>118</v>
      </c>
      <c r="D10" s="21">
        <v>210</v>
      </c>
      <c r="E10" s="21">
        <v>263</v>
      </c>
      <c r="F10" s="21">
        <v>420</v>
      </c>
      <c r="G10" s="21">
        <v>525</v>
      </c>
      <c r="H10" s="21">
        <v>328</v>
      </c>
      <c r="I10" s="21">
        <v>656</v>
      </c>
      <c r="J10" s="21">
        <v>985</v>
      </c>
      <c r="K10" s="23">
        <v>1313</v>
      </c>
      <c r="L10" s="23">
        <v>1182</v>
      </c>
      <c r="M10" s="72">
        <v>1575</v>
      </c>
      <c r="N10" s="79">
        <f t="shared" si="1"/>
        <v>70.95237001187945</v>
      </c>
      <c r="O10" s="75">
        <f t="shared" si="2"/>
        <v>70.65430797528262</v>
      </c>
      <c r="P10" s="21">
        <v>118</v>
      </c>
      <c r="Q10" s="21">
        <v>210</v>
      </c>
      <c r="R10" s="21">
        <v>263</v>
      </c>
      <c r="S10" s="21">
        <v>420</v>
      </c>
      <c r="T10" s="21">
        <v>525</v>
      </c>
      <c r="U10" s="21">
        <v>328</v>
      </c>
      <c r="V10" s="21">
        <v>656</v>
      </c>
      <c r="W10" s="21">
        <v>985</v>
      </c>
      <c r="X10" s="23">
        <v>1313</v>
      </c>
      <c r="Y10" s="23">
        <v>1182</v>
      </c>
      <c r="Z10" s="23">
        <v>1575</v>
      </c>
    </row>
    <row r="11" spans="1:26" ht="24.75" customHeight="1">
      <c r="A11" s="21">
        <v>10</v>
      </c>
      <c r="B11" s="22">
        <v>7.293</v>
      </c>
      <c r="C11" s="21">
        <v>131</v>
      </c>
      <c r="D11" s="21">
        <v>233</v>
      </c>
      <c r="E11" s="21">
        <v>292</v>
      </c>
      <c r="F11" s="21">
        <v>467</v>
      </c>
      <c r="G11" s="21">
        <v>583</v>
      </c>
      <c r="H11" s="21">
        <v>365</v>
      </c>
      <c r="I11" s="21">
        <v>729</v>
      </c>
      <c r="J11" s="23">
        <v>1094</v>
      </c>
      <c r="K11" s="23">
        <v>1459</v>
      </c>
      <c r="L11" s="23">
        <v>1313</v>
      </c>
      <c r="M11" s="72">
        <v>1750</v>
      </c>
      <c r="N11" s="79">
        <f t="shared" si="1"/>
        <v>78.72334387032339</v>
      </c>
      <c r="O11" s="75">
        <f t="shared" si="2"/>
        <v>78.501198669064</v>
      </c>
      <c r="P11" s="21">
        <v>131</v>
      </c>
      <c r="Q11" s="21">
        <v>233</v>
      </c>
      <c r="R11" s="21">
        <v>292</v>
      </c>
      <c r="S11" s="21">
        <v>467</v>
      </c>
      <c r="T11" s="21">
        <v>583</v>
      </c>
      <c r="U11" s="21">
        <v>365</v>
      </c>
      <c r="V11" s="21">
        <v>729</v>
      </c>
      <c r="W11" s="23">
        <v>1094</v>
      </c>
      <c r="X11" s="23">
        <v>1459</v>
      </c>
      <c r="Y11" s="23">
        <v>1313</v>
      </c>
      <c r="Z11" s="23">
        <v>1750</v>
      </c>
    </row>
    <row r="12" spans="1:26" ht="24.75" customHeight="1">
      <c r="A12" s="24">
        <v>11</v>
      </c>
      <c r="B12" s="24">
        <v>8.022</v>
      </c>
      <c r="C12" s="24">
        <v>144</v>
      </c>
      <c r="D12" s="24">
        <v>257</v>
      </c>
      <c r="E12" s="24">
        <v>321</v>
      </c>
      <c r="F12" s="24">
        <v>513</v>
      </c>
      <c r="G12" s="24">
        <v>642</v>
      </c>
      <c r="H12" s="24">
        <v>401</v>
      </c>
      <c r="I12" s="24">
        <v>802</v>
      </c>
      <c r="J12" s="26">
        <v>1203</v>
      </c>
      <c r="K12" s="26">
        <v>1604</v>
      </c>
      <c r="L12" s="26">
        <v>1444</v>
      </c>
      <c r="M12" s="73">
        <v>1925</v>
      </c>
      <c r="N12" s="80">
        <f t="shared" si="1"/>
        <v>86.83218615739533</v>
      </c>
      <c r="O12" s="76">
        <f t="shared" si="2"/>
        <v>86.34808936284539</v>
      </c>
      <c r="P12" s="24">
        <v>144</v>
      </c>
      <c r="Q12" s="24">
        <v>257</v>
      </c>
      <c r="R12" s="24">
        <v>321</v>
      </c>
      <c r="S12" s="24">
        <v>513</v>
      </c>
      <c r="T12" s="24">
        <v>642</v>
      </c>
      <c r="U12" s="24">
        <v>401</v>
      </c>
      <c r="V12" s="24">
        <v>802</v>
      </c>
      <c r="W12" s="26">
        <v>1203</v>
      </c>
      <c r="X12" s="26">
        <v>1604</v>
      </c>
      <c r="Y12" s="26">
        <v>1444</v>
      </c>
      <c r="Z12" s="26">
        <v>1925</v>
      </c>
    </row>
    <row r="13" spans="1:26" ht="24.75" customHeight="1">
      <c r="A13" s="21">
        <v>12</v>
      </c>
      <c r="B13" s="22">
        <v>8.752</v>
      </c>
      <c r="C13" s="21">
        <v>158</v>
      </c>
      <c r="D13" s="21">
        <v>280</v>
      </c>
      <c r="E13" s="21">
        <v>350</v>
      </c>
      <c r="F13" s="21">
        <v>560</v>
      </c>
      <c r="G13" s="21">
        <v>700</v>
      </c>
      <c r="H13" s="21">
        <v>438</v>
      </c>
      <c r="I13" s="21">
        <v>875</v>
      </c>
      <c r="J13" s="23">
        <v>1313</v>
      </c>
      <c r="K13" s="23">
        <v>1750</v>
      </c>
      <c r="L13" s="23">
        <v>1575</v>
      </c>
      <c r="M13" s="72">
        <v>2100</v>
      </c>
      <c r="N13" s="79">
        <f t="shared" si="1"/>
        <v>94.60316001583926</v>
      </c>
      <c r="O13" s="75">
        <f t="shared" si="2"/>
        <v>94.20574396704349</v>
      </c>
      <c r="P13" s="21">
        <v>158</v>
      </c>
      <c r="Q13" s="21">
        <v>280</v>
      </c>
      <c r="R13" s="21">
        <v>350</v>
      </c>
      <c r="S13" s="21">
        <v>560</v>
      </c>
      <c r="T13" s="21">
        <v>700</v>
      </c>
      <c r="U13" s="21">
        <v>438</v>
      </c>
      <c r="V13" s="21">
        <v>875</v>
      </c>
      <c r="W13" s="23">
        <v>1313</v>
      </c>
      <c r="X13" s="23">
        <v>1750</v>
      </c>
      <c r="Y13" s="23">
        <v>1575</v>
      </c>
      <c r="Z13" s="23">
        <v>2100</v>
      </c>
    </row>
    <row r="14" spans="1:26" ht="24.75" customHeight="1">
      <c r="A14" s="24">
        <v>12.7</v>
      </c>
      <c r="B14" s="22">
        <v>9.262</v>
      </c>
      <c r="C14" s="24">
        <v>167</v>
      </c>
      <c r="D14" s="24">
        <v>296</v>
      </c>
      <c r="E14" s="24">
        <v>370</v>
      </c>
      <c r="F14" s="24">
        <v>593</v>
      </c>
      <c r="G14" s="24">
        <v>741</v>
      </c>
      <c r="H14" s="24">
        <v>463</v>
      </c>
      <c r="I14" s="24">
        <v>926</v>
      </c>
      <c r="J14" s="26">
        <v>1389</v>
      </c>
      <c r="K14" s="26">
        <v>1852</v>
      </c>
      <c r="L14" s="26">
        <v>1667</v>
      </c>
      <c r="M14" s="73">
        <v>2223</v>
      </c>
      <c r="N14" s="80">
        <f t="shared" si="1"/>
        <v>100.00905487388722</v>
      </c>
      <c r="O14" s="75">
        <f t="shared" si="2"/>
        <v>99.69533827956545</v>
      </c>
      <c r="P14" s="24">
        <v>167</v>
      </c>
      <c r="Q14" s="24">
        <v>296</v>
      </c>
      <c r="R14" s="24">
        <v>370</v>
      </c>
      <c r="S14" s="24">
        <v>593</v>
      </c>
      <c r="T14" s="24">
        <v>741</v>
      </c>
      <c r="U14" s="24">
        <v>463</v>
      </c>
      <c r="V14" s="24">
        <v>926</v>
      </c>
      <c r="W14" s="26">
        <v>1389</v>
      </c>
      <c r="X14" s="26">
        <v>1852</v>
      </c>
      <c r="Y14" s="26">
        <v>1667</v>
      </c>
      <c r="Z14" s="26">
        <v>2223</v>
      </c>
    </row>
    <row r="15" spans="1:26" ht="24.75" customHeight="1">
      <c r="A15" s="24">
        <v>13</v>
      </c>
      <c r="B15" s="22">
        <v>9.481</v>
      </c>
      <c r="C15" s="24">
        <v>171</v>
      </c>
      <c r="D15" s="24">
        <v>303</v>
      </c>
      <c r="E15" s="24">
        <v>379</v>
      </c>
      <c r="F15" s="24">
        <v>607</v>
      </c>
      <c r="G15" s="24">
        <v>758</v>
      </c>
      <c r="H15" s="24">
        <v>474</v>
      </c>
      <c r="I15" s="24">
        <v>948</v>
      </c>
      <c r="J15" s="26">
        <v>1422</v>
      </c>
      <c r="K15" s="26">
        <v>1896</v>
      </c>
      <c r="L15" s="26">
        <v>1707</v>
      </c>
      <c r="M15" s="73">
        <v>2275</v>
      </c>
      <c r="N15" s="80">
        <f t="shared" si="1"/>
        <v>102.3741338742832</v>
      </c>
      <c r="O15" s="75">
        <f t="shared" si="2"/>
        <v>102.05263466082486</v>
      </c>
      <c r="P15" s="24">
        <v>171</v>
      </c>
      <c r="Q15" s="24">
        <v>303</v>
      </c>
      <c r="R15" s="24">
        <v>379</v>
      </c>
      <c r="S15" s="24">
        <v>607</v>
      </c>
      <c r="T15" s="24">
        <v>758</v>
      </c>
      <c r="U15" s="24">
        <v>474</v>
      </c>
      <c r="V15" s="24">
        <v>948</v>
      </c>
      <c r="W15" s="26">
        <v>1422</v>
      </c>
      <c r="X15" s="26">
        <v>1896</v>
      </c>
      <c r="Y15" s="26">
        <v>1707</v>
      </c>
      <c r="Z15" s="26">
        <v>2275</v>
      </c>
    </row>
    <row r="16" spans="1:26" ht="24.75" customHeight="1">
      <c r="A16" s="24">
        <v>14</v>
      </c>
      <c r="B16" s="22">
        <v>10.21</v>
      </c>
      <c r="C16" s="24">
        <v>184</v>
      </c>
      <c r="D16" s="24">
        <v>327</v>
      </c>
      <c r="E16" s="24">
        <v>408</v>
      </c>
      <c r="F16" s="24">
        <v>653</v>
      </c>
      <c r="G16" s="24">
        <v>817</v>
      </c>
      <c r="H16" s="24">
        <v>510</v>
      </c>
      <c r="I16" s="26">
        <v>1021</v>
      </c>
      <c r="J16" s="26">
        <v>1532</v>
      </c>
      <c r="K16" s="26">
        <v>2042</v>
      </c>
      <c r="L16" s="26">
        <v>1838</v>
      </c>
      <c r="M16" s="73">
        <v>2450</v>
      </c>
      <c r="N16" s="80">
        <f t="shared" si="1"/>
        <v>110.48297616135514</v>
      </c>
      <c r="O16" s="75">
        <f t="shared" si="2"/>
        <v>109.89952535460627</v>
      </c>
      <c r="P16" s="24">
        <v>184</v>
      </c>
      <c r="Q16" s="24">
        <v>327</v>
      </c>
      <c r="R16" s="24">
        <v>408</v>
      </c>
      <c r="S16" s="24">
        <v>653</v>
      </c>
      <c r="T16" s="24">
        <v>817</v>
      </c>
      <c r="U16" s="24">
        <v>510</v>
      </c>
      <c r="V16" s="26">
        <v>1021</v>
      </c>
      <c r="W16" s="26">
        <v>1532</v>
      </c>
      <c r="X16" s="26">
        <v>2042</v>
      </c>
      <c r="Y16" s="26">
        <v>1838</v>
      </c>
      <c r="Z16" s="26">
        <v>2450</v>
      </c>
    </row>
    <row r="17" spans="1:26" ht="24.75" customHeight="1">
      <c r="A17" s="21">
        <v>15</v>
      </c>
      <c r="B17" s="22">
        <v>10.94</v>
      </c>
      <c r="C17" s="21">
        <v>197</v>
      </c>
      <c r="D17" s="21">
        <v>350</v>
      </c>
      <c r="E17" s="21">
        <v>438</v>
      </c>
      <c r="F17" s="21">
        <v>700</v>
      </c>
      <c r="G17" s="21">
        <v>875</v>
      </c>
      <c r="H17" s="21">
        <v>549</v>
      </c>
      <c r="I17" s="23">
        <v>1094</v>
      </c>
      <c r="J17" s="23">
        <v>1641</v>
      </c>
      <c r="K17" s="23">
        <v>2188</v>
      </c>
      <c r="L17" s="23">
        <v>1969</v>
      </c>
      <c r="M17" s="72">
        <v>2626</v>
      </c>
      <c r="N17" s="79">
        <f t="shared" si="1"/>
        <v>118.25395001979908</v>
      </c>
      <c r="O17" s="75">
        <f t="shared" si="2"/>
        <v>117.75717995880434</v>
      </c>
      <c r="P17" s="21">
        <v>197</v>
      </c>
      <c r="Q17" s="21">
        <v>350</v>
      </c>
      <c r="R17" s="21">
        <v>438</v>
      </c>
      <c r="S17" s="21">
        <v>700</v>
      </c>
      <c r="T17" s="21">
        <v>875</v>
      </c>
      <c r="U17" s="21">
        <v>549</v>
      </c>
      <c r="V17" s="23">
        <v>1094</v>
      </c>
      <c r="W17" s="23">
        <v>1641</v>
      </c>
      <c r="X17" s="23">
        <v>2188</v>
      </c>
      <c r="Y17" s="23">
        <v>1969</v>
      </c>
      <c r="Z17" s="23">
        <v>2626</v>
      </c>
    </row>
    <row r="18" spans="1:26" ht="24.75" customHeight="1">
      <c r="A18" s="21">
        <v>16</v>
      </c>
      <c r="B18" s="22">
        <v>11.67</v>
      </c>
      <c r="C18" s="21">
        <v>210</v>
      </c>
      <c r="D18" s="21">
        <v>373</v>
      </c>
      <c r="E18" s="21">
        <v>467</v>
      </c>
      <c r="F18" s="21">
        <v>747</v>
      </c>
      <c r="G18" s="21">
        <v>934</v>
      </c>
      <c r="H18" s="21">
        <v>684</v>
      </c>
      <c r="I18" s="23">
        <v>1167</v>
      </c>
      <c r="J18" s="23">
        <v>1750</v>
      </c>
      <c r="K18" s="23">
        <v>2334</v>
      </c>
      <c r="L18" s="23">
        <v>2101</v>
      </c>
      <c r="M18" s="72">
        <v>2801</v>
      </c>
      <c r="N18" s="79">
        <f t="shared" si="1"/>
        <v>126.02492387824302</v>
      </c>
      <c r="O18" s="75">
        <f t="shared" si="2"/>
        <v>125.61483456300245</v>
      </c>
      <c r="P18" s="21">
        <v>210</v>
      </c>
      <c r="Q18" s="21">
        <v>373</v>
      </c>
      <c r="R18" s="21">
        <v>467</v>
      </c>
      <c r="S18" s="21">
        <v>747</v>
      </c>
      <c r="T18" s="21">
        <v>934</v>
      </c>
      <c r="U18" s="21">
        <v>684</v>
      </c>
      <c r="V18" s="23">
        <v>1167</v>
      </c>
      <c r="W18" s="23">
        <v>1750</v>
      </c>
      <c r="X18" s="23">
        <v>2334</v>
      </c>
      <c r="Y18" s="23">
        <v>2101</v>
      </c>
      <c r="Z18" s="23">
        <v>2801</v>
      </c>
    </row>
    <row r="19" spans="1:26" ht="24.75" customHeight="1">
      <c r="A19" s="24">
        <v>17</v>
      </c>
      <c r="B19" s="22">
        <v>12.4</v>
      </c>
      <c r="C19" s="24">
        <v>223</v>
      </c>
      <c r="D19" s="24">
        <v>397</v>
      </c>
      <c r="E19" s="24">
        <v>496</v>
      </c>
      <c r="F19" s="24">
        <v>794</v>
      </c>
      <c r="G19" s="24">
        <v>992</v>
      </c>
      <c r="H19" s="24">
        <v>620</v>
      </c>
      <c r="I19" s="26">
        <v>1240</v>
      </c>
      <c r="J19" s="26">
        <v>1860</v>
      </c>
      <c r="K19" s="26">
        <v>2480</v>
      </c>
      <c r="L19" s="26">
        <v>2232</v>
      </c>
      <c r="M19" s="73">
        <v>2976</v>
      </c>
      <c r="N19" s="80">
        <f t="shared" si="1"/>
        <v>134.13376616531497</v>
      </c>
      <c r="O19" s="75">
        <f t="shared" si="2"/>
        <v>133.47248916720056</v>
      </c>
      <c r="P19" s="24">
        <v>223</v>
      </c>
      <c r="Q19" s="24">
        <v>397</v>
      </c>
      <c r="R19" s="24">
        <v>496</v>
      </c>
      <c r="S19" s="24">
        <v>794</v>
      </c>
      <c r="T19" s="24">
        <v>992</v>
      </c>
      <c r="U19" s="24">
        <v>620</v>
      </c>
      <c r="V19" s="26">
        <v>1240</v>
      </c>
      <c r="W19" s="26">
        <v>1860</v>
      </c>
      <c r="X19" s="26">
        <v>2480</v>
      </c>
      <c r="Y19" s="26">
        <v>2232</v>
      </c>
      <c r="Z19" s="26">
        <v>2976</v>
      </c>
    </row>
    <row r="20" spans="1:26" ht="24.75" customHeight="1">
      <c r="A20" s="24">
        <v>18</v>
      </c>
      <c r="B20" s="22">
        <v>13.13</v>
      </c>
      <c r="C20" s="24">
        <v>236</v>
      </c>
      <c r="D20" s="24">
        <v>420</v>
      </c>
      <c r="E20" s="24">
        <v>525</v>
      </c>
      <c r="F20" s="24">
        <v>840</v>
      </c>
      <c r="G20" s="26">
        <v>1050</v>
      </c>
      <c r="H20" s="24">
        <v>656</v>
      </c>
      <c r="I20" s="26">
        <v>1313</v>
      </c>
      <c r="J20" s="26">
        <v>1970</v>
      </c>
      <c r="K20" s="26">
        <v>2626</v>
      </c>
      <c r="L20" s="26">
        <v>2363</v>
      </c>
      <c r="M20" s="73">
        <v>2151</v>
      </c>
      <c r="N20" s="80">
        <f t="shared" si="1"/>
        <v>141.9047400237589</v>
      </c>
      <c r="O20" s="75">
        <f t="shared" si="2"/>
        <v>141.33014377139864</v>
      </c>
      <c r="P20" s="24">
        <v>236</v>
      </c>
      <c r="Q20" s="24">
        <v>420</v>
      </c>
      <c r="R20" s="24">
        <v>525</v>
      </c>
      <c r="S20" s="24">
        <v>840</v>
      </c>
      <c r="T20" s="26">
        <v>1050</v>
      </c>
      <c r="U20" s="24">
        <v>656</v>
      </c>
      <c r="V20" s="26">
        <v>1313</v>
      </c>
      <c r="W20" s="26">
        <v>1970</v>
      </c>
      <c r="X20" s="26">
        <v>2626</v>
      </c>
      <c r="Y20" s="26">
        <v>2363</v>
      </c>
      <c r="Z20" s="26">
        <v>2151</v>
      </c>
    </row>
    <row r="21" spans="1:26" ht="24.75" customHeight="1">
      <c r="A21" s="21">
        <v>19</v>
      </c>
      <c r="B21" s="22">
        <v>13.86</v>
      </c>
      <c r="C21" s="21">
        <v>249</v>
      </c>
      <c r="D21" s="21">
        <v>444</v>
      </c>
      <c r="E21" s="21">
        <v>554</v>
      </c>
      <c r="F21" s="21">
        <v>887</v>
      </c>
      <c r="G21" s="23">
        <v>1109</v>
      </c>
      <c r="H21" s="21">
        <v>693</v>
      </c>
      <c r="I21" s="23">
        <v>1386</v>
      </c>
      <c r="J21" s="23">
        <v>2079</v>
      </c>
      <c r="K21" s="23">
        <v>2772</v>
      </c>
      <c r="L21" s="23">
        <v>2495</v>
      </c>
      <c r="M21" s="72">
        <v>3326</v>
      </c>
      <c r="N21" s="79">
        <f t="shared" si="1"/>
        <v>150.01358231083083</v>
      </c>
      <c r="O21" s="75">
        <f t="shared" si="2"/>
        <v>149.18779837559674</v>
      </c>
      <c r="P21" s="21">
        <v>249</v>
      </c>
      <c r="Q21" s="21">
        <v>444</v>
      </c>
      <c r="R21" s="21">
        <v>554</v>
      </c>
      <c r="S21" s="21">
        <v>887</v>
      </c>
      <c r="T21" s="23">
        <v>1109</v>
      </c>
      <c r="U21" s="21">
        <v>693</v>
      </c>
      <c r="V21" s="23">
        <v>1386</v>
      </c>
      <c r="W21" s="23">
        <v>2079</v>
      </c>
      <c r="X21" s="23">
        <v>2772</v>
      </c>
      <c r="Y21" s="23">
        <v>2495</v>
      </c>
      <c r="Z21" s="23">
        <v>3326</v>
      </c>
    </row>
    <row r="22" spans="1:26" ht="24.75" customHeight="1">
      <c r="A22" s="21">
        <v>20</v>
      </c>
      <c r="B22" s="22">
        <v>14.59</v>
      </c>
      <c r="C22" s="21">
        <v>263</v>
      </c>
      <c r="D22" s="21">
        <v>467</v>
      </c>
      <c r="E22" s="21">
        <v>584</v>
      </c>
      <c r="F22" s="21">
        <v>934</v>
      </c>
      <c r="G22" s="23">
        <v>1167</v>
      </c>
      <c r="H22" s="21">
        <v>730</v>
      </c>
      <c r="I22" s="23">
        <v>1459</v>
      </c>
      <c r="J22" s="23">
        <v>2188</v>
      </c>
      <c r="K22" s="23">
        <v>2918</v>
      </c>
      <c r="L22" s="23">
        <v>262666</v>
      </c>
      <c r="M22" s="72">
        <v>3502</v>
      </c>
      <c r="N22" s="79">
        <f t="shared" si="1"/>
        <v>157.78455616927477</v>
      </c>
      <c r="O22" s="75">
        <f t="shared" si="2"/>
        <v>157.04545297979485</v>
      </c>
      <c r="P22" s="21">
        <v>263</v>
      </c>
      <c r="Q22" s="21">
        <v>467</v>
      </c>
      <c r="R22" s="21">
        <v>584</v>
      </c>
      <c r="S22" s="21">
        <v>934</v>
      </c>
      <c r="T22" s="23">
        <v>1167</v>
      </c>
      <c r="U22" s="21">
        <v>730</v>
      </c>
      <c r="V22" s="23">
        <v>1459</v>
      </c>
      <c r="W22" s="23">
        <v>2188</v>
      </c>
      <c r="X22" s="23">
        <v>2918</v>
      </c>
      <c r="Y22" s="23">
        <v>262666</v>
      </c>
      <c r="Z22" s="23">
        <v>3502</v>
      </c>
    </row>
    <row r="23" spans="1:26" ht="24.75" customHeight="1">
      <c r="A23" s="24">
        <v>21</v>
      </c>
      <c r="B23" s="22">
        <v>15.32</v>
      </c>
      <c r="C23" s="24">
        <v>276</v>
      </c>
      <c r="D23" s="24">
        <v>490</v>
      </c>
      <c r="E23" s="24">
        <v>613</v>
      </c>
      <c r="F23" s="24">
        <v>980</v>
      </c>
      <c r="G23" s="26">
        <v>1226</v>
      </c>
      <c r="H23" s="24">
        <v>766</v>
      </c>
      <c r="I23" s="26">
        <v>1532</v>
      </c>
      <c r="J23" s="26">
        <v>2298</v>
      </c>
      <c r="K23" s="26">
        <v>3064</v>
      </c>
      <c r="L23" s="26">
        <v>2758</v>
      </c>
      <c r="M23" s="73">
        <v>3677</v>
      </c>
      <c r="N23" s="80">
        <f t="shared" si="1"/>
        <v>165.5555300277187</v>
      </c>
      <c r="O23" s="75">
        <f t="shared" si="2"/>
        <v>164.90310758399295</v>
      </c>
      <c r="P23" s="24">
        <v>276</v>
      </c>
      <c r="Q23" s="24">
        <v>490</v>
      </c>
      <c r="R23" s="24">
        <v>613</v>
      </c>
      <c r="S23" s="24">
        <v>980</v>
      </c>
      <c r="T23" s="26">
        <v>1226</v>
      </c>
      <c r="U23" s="24">
        <v>766</v>
      </c>
      <c r="V23" s="26">
        <v>1532</v>
      </c>
      <c r="W23" s="26">
        <v>2298</v>
      </c>
      <c r="X23" s="26">
        <v>3064</v>
      </c>
      <c r="Y23" s="26">
        <v>2758</v>
      </c>
      <c r="Z23" s="26">
        <v>3677</v>
      </c>
    </row>
    <row r="24" spans="1:26" ht="24.75" customHeight="1">
      <c r="A24" s="21">
        <v>22</v>
      </c>
      <c r="B24" s="22">
        <v>16.04</v>
      </c>
      <c r="C24" s="21">
        <v>289</v>
      </c>
      <c r="D24" s="21">
        <v>513</v>
      </c>
      <c r="E24" s="21">
        <v>642</v>
      </c>
      <c r="F24" s="23">
        <v>1027</v>
      </c>
      <c r="G24" s="23">
        <v>1283</v>
      </c>
      <c r="H24" s="21">
        <v>802</v>
      </c>
      <c r="I24" s="23">
        <v>1604</v>
      </c>
      <c r="J24" s="23">
        <v>2406</v>
      </c>
      <c r="K24" s="23">
        <v>3208</v>
      </c>
      <c r="L24" s="23">
        <v>2887</v>
      </c>
      <c r="M24" s="72">
        <v>3850</v>
      </c>
      <c r="N24" s="79">
        <f t="shared" si="1"/>
        <v>173.32650388616264</v>
      </c>
      <c r="O24" s="75">
        <f t="shared" si="2"/>
        <v>172.65312308402392</v>
      </c>
      <c r="P24" s="21">
        <v>289</v>
      </c>
      <c r="Q24" s="21">
        <v>513</v>
      </c>
      <c r="R24" s="21">
        <v>642</v>
      </c>
      <c r="S24" s="23">
        <v>1027</v>
      </c>
      <c r="T24" s="23">
        <v>1283</v>
      </c>
      <c r="U24" s="21">
        <v>802</v>
      </c>
      <c r="V24" s="23">
        <v>1604</v>
      </c>
      <c r="W24" s="23">
        <v>2406</v>
      </c>
      <c r="X24" s="23">
        <v>3208</v>
      </c>
      <c r="Y24" s="23">
        <v>2887</v>
      </c>
      <c r="Z24" s="23">
        <v>3850</v>
      </c>
    </row>
    <row r="25" spans="1:26" ht="24.75" customHeight="1">
      <c r="A25" s="24">
        <v>23</v>
      </c>
      <c r="B25" s="22">
        <v>16.77</v>
      </c>
      <c r="C25" s="24">
        <v>302</v>
      </c>
      <c r="D25" s="24">
        <v>537</v>
      </c>
      <c r="E25" s="24">
        <v>671</v>
      </c>
      <c r="F25" s="26">
        <v>1073</v>
      </c>
      <c r="G25" s="26">
        <v>1342</v>
      </c>
      <c r="H25" s="24">
        <v>838</v>
      </c>
      <c r="I25" s="26">
        <v>1677</v>
      </c>
      <c r="J25" s="26">
        <v>2516</v>
      </c>
      <c r="K25" s="26">
        <v>3354</v>
      </c>
      <c r="L25" s="26">
        <v>3019</v>
      </c>
      <c r="M25" s="73">
        <v>4025</v>
      </c>
      <c r="N25" s="80">
        <f t="shared" si="1"/>
        <v>181.4353461732346</v>
      </c>
      <c r="O25" s="75">
        <f t="shared" si="2"/>
        <v>180.51077768822202</v>
      </c>
      <c r="P25" s="24">
        <v>302</v>
      </c>
      <c r="Q25" s="24">
        <v>537</v>
      </c>
      <c r="R25" s="24">
        <v>671</v>
      </c>
      <c r="S25" s="26">
        <v>1073</v>
      </c>
      <c r="T25" s="26">
        <v>1342</v>
      </c>
      <c r="U25" s="24">
        <v>838</v>
      </c>
      <c r="V25" s="26">
        <v>1677</v>
      </c>
      <c r="W25" s="26">
        <v>2516</v>
      </c>
      <c r="X25" s="26">
        <v>3354</v>
      </c>
      <c r="Y25" s="26">
        <v>3019</v>
      </c>
      <c r="Z25" s="26">
        <v>4025</v>
      </c>
    </row>
    <row r="26" spans="1:26" ht="24.75" customHeight="1">
      <c r="A26" s="24">
        <v>24</v>
      </c>
      <c r="B26" s="22">
        <v>17.5</v>
      </c>
      <c r="C26" s="24">
        <v>315</v>
      </c>
      <c r="D26" s="24">
        <v>560</v>
      </c>
      <c r="E26" s="24">
        <v>700</v>
      </c>
      <c r="F26" s="26">
        <v>1120</v>
      </c>
      <c r="G26" s="26">
        <v>1400</v>
      </c>
      <c r="H26" s="24">
        <v>875</v>
      </c>
      <c r="I26" s="26">
        <v>1750</v>
      </c>
      <c r="J26" s="26">
        <v>2625</v>
      </c>
      <c r="K26" s="26">
        <v>3500</v>
      </c>
      <c r="L26" s="26">
        <v>3150</v>
      </c>
      <c r="M26" s="73">
        <v>4200</v>
      </c>
      <c r="N26" s="80">
        <f t="shared" si="1"/>
        <v>189.20632003167853</v>
      </c>
      <c r="O26" s="75">
        <f t="shared" si="2"/>
        <v>188.36843229242012</v>
      </c>
      <c r="P26" s="24">
        <v>315</v>
      </c>
      <c r="Q26" s="24">
        <v>560</v>
      </c>
      <c r="R26" s="24">
        <v>700</v>
      </c>
      <c r="S26" s="26">
        <v>1120</v>
      </c>
      <c r="T26" s="26">
        <v>1400</v>
      </c>
      <c r="U26" s="24">
        <v>875</v>
      </c>
      <c r="V26" s="26">
        <v>1750</v>
      </c>
      <c r="W26" s="26">
        <v>2625</v>
      </c>
      <c r="X26" s="26">
        <v>3500</v>
      </c>
      <c r="Y26" s="26">
        <v>3150</v>
      </c>
      <c r="Z26" s="26">
        <v>4200</v>
      </c>
    </row>
    <row r="27" spans="1:26" ht="24.75" customHeight="1">
      <c r="A27" s="21">
        <v>25</v>
      </c>
      <c r="B27" s="22">
        <v>18.23</v>
      </c>
      <c r="C27" s="21">
        <v>328</v>
      </c>
      <c r="D27" s="21">
        <v>583</v>
      </c>
      <c r="E27" s="21">
        <v>729</v>
      </c>
      <c r="F27" s="23">
        <v>1167</v>
      </c>
      <c r="G27" s="23">
        <v>1458</v>
      </c>
      <c r="H27" s="21">
        <v>912</v>
      </c>
      <c r="I27" s="23">
        <v>1823</v>
      </c>
      <c r="J27" s="23">
        <v>2734</v>
      </c>
      <c r="K27" s="23">
        <v>3646</v>
      </c>
      <c r="L27" s="23">
        <v>3281</v>
      </c>
      <c r="M27" s="72">
        <v>4375</v>
      </c>
      <c r="N27" s="79">
        <f t="shared" si="1"/>
        <v>196.97729389012247</v>
      </c>
      <c r="O27" s="75">
        <f t="shared" si="2"/>
        <v>196.22608689661823</v>
      </c>
      <c r="P27" s="21">
        <v>328</v>
      </c>
      <c r="Q27" s="21">
        <v>583</v>
      </c>
      <c r="R27" s="21">
        <v>729</v>
      </c>
      <c r="S27" s="23">
        <v>1167</v>
      </c>
      <c r="T27" s="23">
        <v>1458</v>
      </c>
      <c r="U27" s="21">
        <v>912</v>
      </c>
      <c r="V27" s="23">
        <v>1823</v>
      </c>
      <c r="W27" s="23">
        <v>2734</v>
      </c>
      <c r="X27" s="23">
        <v>3646</v>
      </c>
      <c r="Y27" s="23">
        <v>3281</v>
      </c>
      <c r="Z27" s="23">
        <v>4375</v>
      </c>
    </row>
    <row r="28" spans="1:26" ht="24.75" customHeight="1">
      <c r="A28" s="24">
        <v>25.4</v>
      </c>
      <c r="B28" s="22">
        <v>18.52</v>
      </c>
      <c r="C28" s="24">
        <v>333</v>
      </c>
      <c r="D28" s="24">
        <v>593</v>
      </c>
      <c r="E28" s="24">
        <v>741</v>
      </c>
      <c r="F28" s="26">
        <v>1185</v>
      </c>
      <c r="G28" s="26">
        <v>1482</v>
      </c>
      <c r="H28" s="24">
        <v>926</v>
      </c>
      <c r="I28" s="26">
        <v>1852</v>
      </c>
      <c r="J28" s="26">
        <v>2778</v>
      </c>
      <c r="K28" s="26">
        <v>3704</v>
      </c>
      <c r="L28" s="26">
        <v>3334</v>
      </c>
      <c r="M28" s="73">
        <v>4445</v>
      </c>
      <c r="N28" s="80">
        <f t="shared" si="1"/>
        <v>200.35597817640243</v>
      </c>
      <c r="O28" s="75">
        <f t="shared" si="2"/>
        <v>199.34762091746404</v>
      </c>
      <c r="P28" s="24">
        <v>333</v>
      </c>
      <c r="Q28" s="24">
        <v>593</v>
      </c>
      <c r="R28" s="24">
        <v>741</v>
      </c>
      <c r="S28" s="26">
        <v>1185</v>
      </c>
      <c r="T28" s="26">
        <v>1482</v>
      </c>
      <c r="U28" s="24">
        <v>926</v>
      </c>
      <c r="V28" s="26">
        <v>1852</v>
      </c>
      <c r="W28" s="26">
        <v>2778</v>
      </c>
      <c r="X28" s="26">
        <v>3704</v>
      </c>
      <c r="Y28" s="26">
        <v>3334</v>
      </c>
      <c r="Z28" s="26">
        <v>4445</v>
      </c>
    </row>
    <row r="29" spans="1:26" ht="24.75" customHeight="1">
      <c r="A29" s="24">
        <v>26</v>
      </c>
      <c r="B29" s="22">
        <v>18.96</v>
      </c>
      <c r="C29" s="24">
        <v>341</v>
      </c>
      <c r="D29" s="24">
        <v>607</v>
      </c>
      <c r="E29" s="24">
        <v>758</v>
      </c>
      <c r="F29" s="26">
        <v>1213</v>
      </c>
      <c r="G29" s="26">
        <v>1517</v>
      </c>
      <c r="H29" s="24">
        <v>948</v>
      </c>
      <c r="I29" s="26">
        <v>1896</v>
      </c>
      <c r="J29" s="26">
        <v>2844</v>
      </c>
      <c r="K29" s="26">
        <v>3792</v>
      </c>
      <c r="L29" s="26">
        <v>3413</v>
      </c>
      <c r="M29" s="73">
        <v>4550</v>
      </c>
      <c r="N29" s="80">
        <f t="shared" si="1"/>
        <v>205.0861361771944</v>
      </c>
      <c r="O29" s="75">
        <f t="shared" si="2"/>
        <v>204.08374150081633</v>
      </c>
      <c r="P29" s="24">
        <v>341</v>
      </c>
      <c r="Q29" s="24">
        <v>607</v>
      </c>
      <c r="R29" s="24">
        <v>758</v>
      </c>
      <c r="S29" s="26">
        <v>1213</v>
      </c>
      <c r="T29" s="26">
        <v>1517</v>
      </c>
      <c r="U29" s="24">
        <v>948</v>
      </c>
      <c r="V29" s="26">
        <v>1896</v>
      </c>
      <c r="W29" s="26">
        <v>2844</v>
      </c>
      <c r="X29" s="26">
        <v>3792</v>
      </c>
      <c r="Y29" s="26">
        <v>3413</v>
      </c>
      <c r="Z29" s="26">
        <v>4550</v>
      </c>
    </row>
    <row r="30" spans="1:26" ht="24.75" customHeight="1">
      <c r="A30" s="24">
        <v>27</v>
      </c>
      <c r="B30" s="22">
        <v>19.69</v>
      </c>
      <c r="C30" s="24">
        <v>354</v>
      </c>
      <c r="D30" s="24">
        <v>630</v>
      </c>
      <c r="E30" s="24">
        <v>788</v>
      </c>
      <c r="F30" s="26">
        <v>1260</v>
      </c>
      <c r="G30" s="26">
        <v>1575</v>
      </c>
      <c r="H30" s="24">
        <v>984</v>
      </c>
      <c r="I30" s="26">
        <v>1969</v>
      </c>
      <c r="J30" s="26">
        <v>2954</v>
      </c>
      <c r="K30" s="26">
        <v>3938</v>
      </c>
      <c r="L30" s="24"/>
      <c r="M30" s="73">
        <v>4726</v>
      </c>
      <c r="N30" s="79">
        <f t="shared" si="1"/>
        <v>212.85711003563836</v>
      </c>
      <c r="O30" s="75">
        <f t="shared" si="2"/>
        <v>211.94139610501443</v>
      </c>
      <c r="P30" s="24">
        <v>354</v>
      </c>
      <c r="Q30" s="24">
        <v>630</v>
      </c>
      <c r="R30" s="24">
        <v>788</v>
      </c>
      <c r="S30" s="26">
        <v>1260</v>
      </c>
      <c r="T30" s="26">
        <v>1575</v>
      </c>
      <c r="U30" s="24">
        <v>984</v>
      </c>
      <c r="V30" s="26">
        <v>1969</v>
      </c>
      <c r="W30" s="26">
        <v>2954</v>
      </c>
      <c r="X30" s="26">
        <v>3938</v>
      </c>
      <c r="Y30" s="24"/>
      <c r="Z30" s="26">
        <v>4726</v>
      </c>
    </row>
    <row r="31" spans="1:26" ht="24.75" customHeight="1">
      <c r="A31" s="21">
        <v>28</v>
      </c>
      <c r="B31" s="22">
        <v>20.42</v>
      </c>
      <c r="C31" s="21">
        <v>368</v>
      </c>
      <c r="D31" s="21">
        <v>653</v>
      </c>
      <c r="E31" s="21">
        <v>817</v>
      </c>
      <c r="F31" s="23">
        <v>1307</v>
      </c>
      <c r="G31" s="23">
        <v>1634</v>
      </c>
      <c r="H31" s="23">
        <v>1021</v>
      </c>
      <c r="I31" s="23">
        <v>2042</v>
      </c>
      <c r="J31" s="23">
        <v>3063</v>
      </c>
      <c r="K31" s="23">
        <v>4084</v>
      </c>
      <c r="L31" s="23">
        <v>3544</v>
      </c>
      <c r="M31" s="72">
        <v>4901</v>
      </c>
      <c r="N31" s="79">
        <f t="shared" si="1"/>
        <v>220.6280838940823</v>
      </c>
      <c r="O31" s="75">
        <f t="shared" si="2"/>
        <v>219.79905070921254</v>
      </c>
      <c r="P31" s="21">
        <v>368</v>
      </c>
      <c r="Q31" s="21">
        <v>653</v>
      </c>
      <c r="R31" s="21">
        <v>817</v>
      </c>
      <c r="S31" s="23">
        <v>1307</v>
      </c>
      <c r="T31" s="23">
        <v>1634</v>
      </c>
      <c r="U31" s="23">
        <v>1021</v>
      </c>
      <c r="V31" s="23">
        <v>2042</v>
      </c>
      <c r="W31" s="23">
        <v>3063</v>
      </c>
      <c r="X31" s="23">
        <v>4084</v>
      </c>
      <c r="Y31" s="23">
        <v>3544</v>
      </c>
      <c r="Z31" s="23">
        <v>4901</v>
      </c>
    </row>
    <row r="32" spans="1:26" ht="24.75" customHeight="1">
      <c r="A32" s="24">
        <v>29</v>
      </c>
      <c r="B32" s="22">
        <v>21.15</v>
      </c>
      <c r="C32" s="24">
        <v>381</v>
      </c>
      <c r="D32" s="24">
        <v>677</v>
      </c>
      <c r="E32" s="24">
        <v>846</v>
      </c>
      <c r="F32" s="26">
        <v>1354</v>
      </c>
      <c r="G32" s="26">
        <v>1692</v>
      </c>
      <c r="H32" s="26">
        <v>1058</v>
      </c>
      <c r="I32" s="26">
        <v>2115</v>
      </c>
      <c r="J32" s="26">
        <v>3172</v>
      </c>
      <c r="K32" s="26">
        <v>4230</v>
      </c>
      <c r="L32" s="26">
        <v>3676</v>
      </c>
      <c r="M32" s="73">
        <v>5076</v>
      </c>
      <c r="N32" s="79">
        <f t="shared" si="1"/>
        <v>228.73692618115422</v>
      </c>
      <c r="O32" s="75">
        <f t="shared" si="2"/>
        <v>227.65670531341058</v>
      </c>
      <c r="P32" s="24">
        <v>381</v>
      </c>
      <c r="Q32" s="24">
        <v>677</v>
      </c>
      <c r="R32" s="24">
        <v>846</v>
      </c>
      <c r="S32" s="26">
        <v>1354</v>
      </c>
      <c r="T32" s="26">
        <v>1692</v>
      </c>
      <c r="U32" s="26">
        <v>1058</v>
      </c>
      <c r="V32" s="26">
        <v>2115</v>
      </c>
      <c r="W32" s="26">
        <v>3172</v>
      </c>
      <c r="X32" s="26">
        <v>4230</v>
      </c>
      <c r="Y32" s="26">
        <v>3676</v>
      </c>
      <c r="Z32" s="26">
        <v>5076</v>
      </c>
    </row>
    <row r="33" spans="1:26" ht="24.75" customHeight="1">
      <c r="A33" s="21">
        <v>30</v>
      </c>
      <c r="B33" s="22">
        <v>21.88</v>
      </c>
      <c r="C33" s="21">
        <v>394</v>
      </c>
      <c r="D33" s="21">
        <v>700</v>
      </c>
      <c r="E33" s="21">
        <v>875</v>
      </c>
      <c r="F33" s="23">
        <v>1400</v>
      </c>
      <c r="G33" s="23">
        <v>1750</v>
      </c>
      <c r="H33" s="23">
        <v>1094</v>
      </c>
      <c r="I33" s="23">
        <v>2188</v>
      </c>
      <c r="J33" s="23">
        <v>3282</v>
      </c>
      <c r="K33" s="23">
        <v>4376</v>
      </c>
      <c r="L33" s="23">
        <v>3807</v>
      </c>
      <c r="M33" s="72">
        <v>5251</v>
      </c>
      <c r="N33" s="79">
        <f t="shared" si="1"/>
        <v>236.50790003959816</v>
      </c>
      <c r="O33" s="75">
        <f t="shared" si="2"/>
        <v>235.5143599176087</v>
      </c>
      <c r="P33" s="21">
        <v>394</v>
      </c>
      <c r="Q33" s="21">
        <v>700</v>
      </c>
      <c r="R33" s="21">
        <v>875</v>
      </c>
      <c r="S33" s="23">
        <v>1400</v>
      </c>
      <c r="T33" s="23">
        <v>1750</v>
      </c>
      <c r="U33" s="23">
        <v>1094</v>
      </c>
      <c r="V33" s="23">
        <v>2188</v>
      </c>
      <c r="W33" s="23">
        <v>3282</v>
      </c>
      <c r="X33" s="23">
        <v>4376</v>
      </c>
      <c r="Y33" s="23">
        <v>3807</v>
      </c>
      <c r="Z33" s="23">
        <v>5251</v>
      </c>
    </row>
    <row r="34" spans="1:26" ht="24.75" customHeight="1">
      <c r="A34" s="21">
        <v>32</v>
      </c>
      <c r="B34" s="22">
        <v>23.34</v>
      </c>
      <c r="C34" s="21">
        <v>420</v>
      </c>
      <c r="D34" s="21">
        <v>747</v>
      </c>
      <c r="E34" s="21">
        <v>934</v>
      </c>
      <c r="F34" s="23">
        <v>1494</v>
      </c>
      <c r="G34" s="23">
        <v>1867</v>
      </c>
      <c r="H34" s="23">
        <v>1167</v>
      </c>
      <c r="I34" s="23">
        <v>2334</v>
      </c>
      <c r="J34" s="23">
        <v>3501</v>
      </c>
      <c r="K34" s="23">
        <v>4668</v>
      </c>
      <c r="L34" s="23">
        <v>3938</v>
      </c>
      <c r="M34" s="72">
        <v>5602</v>
      </c>
      <c r="N34" s="79">
        <f t="shared" si="1"/>
        <v>252.38771618511404</v>
      </c>
      <c r="O34" s="75">
        <f t="shared" si="2"/>
        <v>251.2296691260049</v>
      </c>
      <c r="P34" s="21">
        <v>420</v>
      </c>
      <c r="Q34" s="21">
        <v>747</v>
      </c>
      <c r="R34" s="21">
        <v>934</v>
      </c>
      <c r="S34" s="23">
        <v>1494</v>
      </c>
      <c r="T34" s="23">
        <v>1867</v>
      </c>
      <c r="U34" s="23">
        <v>1167</v>
      </c>
      <c r="V34" s="23">
        <v>2334</v>
      </c>
      <c r="W34" s="23">
        <v>3501</v>
      </c>
      <c r="X34" s="23">
        <v>4668</v>
      </c>
      <c r="Y34" s="23">
        <v>3938</v>
      </c>
      <c r="Z34" s="23">
        <v>5602</v>
      </c>
    </row>
    <row r="35" spans="1:26" ht="24.75" customHeight="1">
      <c r="A35" s="24">
        <v>34</v>
      </c>
      <c r="B35" s="22">
        <v>24.8</v>
      </c>
      <c r="C35" s="24">
        <v>446</v>
      </c>
      <c r="D35" s="24">
        <v>794</v>
      </c>
      <c r="E35" s="24">
        <v>992</v>
      </c>
      <c r="F35" s="26">
        <v>1587</v>
      </c>
      <c r="G35" s="26">
        <v>1984</v>
      </c>
      <c r="H35" s="26">
        <v>1240</v>
      </c>
      <c r="I35" s="26">
        <v>2480</v>
      </c>
      <c r="J35" s="26">
        <v>3720</v>
      </c>
      <c r="K35" s="26">
        <v>4960</v>
      </c>
      <c r="L35" s="26">
        <v>4201</v>
      </c>
      <c r="M35" s="73">
        <v>5952</v>
      </c>
      <c r="N35" s="80">
        <f t="shared" si="1"/>
        <v>268.26753233062993</v>
      </c>
      <c r="O35" s="75">
        <f t="shared" si="2"/>
        <v>266.9449783344011</v>
      </c>
      <c r="P35" s="24">
        <v>446</v>
      </c>
      <c r="Q35" s="24">
        <v>794</v>
      </c>
      <c r="R35" s="24">
        <v>992</v>
      </c>
      <c r="S35" s="26">
        <v>1587</v>
      </c>
      <c r="T35" s="26">
        <v>1984</v>
      </c>
      <c r="U35" s="26">
        <v>1240</v>
      </c>
      <c r="V35" s="26">
        <v>2480</v>
      </c>
      <c r="W35" s="26">
        <v>3720</v>
      </c>
      <c r="X35" s="26">
        <v>4960</v>
      </c>
      <c r="Y35" s="26">
        <v>4201</v>
      </c>
      <c r="Z35" s="26">
        <v>5952</v>
      </c>
    </row>
    <row r="36" spans="1:26" ht="24.75" customHeight="1">
      <c r="A36" s="24">
        <v>36</v>
      </c>
      <c r="B36" s="22">
        <v>26.25</v>
      </c>
      <c r="C36" s="24">
        <v>472</v>
      </c>
      <c r="D36" s="24">
        <v>840</v>
      </c>
      <c r="E36" s="26">
        <v>1050</v>
      </c>
      <c r="F36" s="26">
        <v>1680</v>
      </c>
      <c r="G36" s="26">
        <v>2100</v>
      </c>
      <c r="H36" s="26">
        <v>1312</v>
      </c>
      <c r="I36" s="26">
        <v>2625</v>
      </c>
      <c r="J36" s="26">
        <v>3938</v>
      </c>
      <c r="K36" s="26">
        <v>5250</v>
      </c>
      <c r="L36" s="26">
        <v>4464</v>
      </c>
      <c r="M36" s="73">
        <v>6300</v>
      </c>
      <c r="N36" s="80">
        <f t="shared" si="1"/>
        <v>283.8094800475178</v>
      </c>
      <c r="O36" s="75">
        <f t="shared" si="2"/>
        <v>282.5526484386302</v>
      </c>
      <c r="P36" s="24">
        <v>472</v>
      </c>
      <c r="Q36" s="24">
        <v>840</v>
      </c>
      <c r="R36" s="26">
        <v>1050</v>
      </c>
      <c r="S36" s="26">
        <v>1680</v>
      </c>
      <c r="T36" s="26">
        <v>2100</v>
      </c>
      <c r="U36" s="26">
        <v>1312</v>
      </c>
      <c r="V36" s="26">
        <v>2625</v>
      </c>
      <c r="W36" s="26">
        <v>3938</v>
      </c>
      <c r="X36" s="26">
        <v>5250</v>
      </c>
      <c r="Y36" s="26">
        <v>4464</v>
      </c>
      <c r="Z36" s="26">
        <v>6300</v>
      </c>
    </row>
    <row r="37" spans="1:26" ht="24.75" customHeight="1">
      <c r="A37" s="24">
        <v>38</v>
      </c>
      <c r="B37" s="22">
        <v>27.71</v>
      </c>
      <c r="C37" s="24">
        <v>499</v>
      </c>
      <c r="D37" s="24">
        <v>887</v>
      </c>
      <c r="E37" s="26">
        <v>1108</v>
      </c>
      <c r="F37" s="26">
        <v>1773</v>
      </c>
      <c r="G37" s="26">
        <v>2217</v>
      </c>
      <c r="H37" s="26">
        <v>1386</v>
      </c>
      <c r="I37" s="26">
        <v>2771</v>
      </c>
      <c r="J37" s="26">
        <v>4156</v>
      </c>
      <c r="K37" s="26">
        <v>5542</v>
      </c>
      <c r="L37" s="26">
        <v>4725</v>
      </c>
      <c r="M37" s="73">
        <v>6650</v>
      </c>
      <c r="N37" s="80">
        <f t="shared" si="1"/>
        <v>299.68929619303367</v>
      </c>
      <c r="O37" s="75">
        <f t="shared" si="2"/>
        <v>298.2679576470264</v>
      </c>
      <c r="P37" s="24">
        <v>499</v>
      </c>
      <c r="Q37" s="24">
        <v>887</v>
      </c>
      <c r="R37" s="26">
        <v>1108</v>
      </c>
      <c r="S37" s="26">
        <v>1773</v>
      </c>
      <c r="T37" s="26">
        <v>2217</v>
      </c>
      <c r="U37" s="26">
        <v>1386</v>
      </c>
      <c r="V37" s="26">
        <v>2771</v>
      </c>
      <c r="W37" s="26">
        <v>4156</v>
      </c>
      <c r="X37" s="26">
        <v>5542</v>
      </c>
      <c r="Y37" s="26">
        <v>4725</v>
      </c>
      <c r="Z37" s="26">
        <v>6650</v>
      </c>
    </row>
    <row r="38" spans="1:26" ht="24.75" customHeight="1">
      <c r="A38" s="24">
        <v>40</v>
      </c>
      <c r="B38" s="22">
        <v>29.17</v>
      </c>
      <c r="C38" s="24">
        <v>525</v>
      </c>
      <c r="D38" s="24">
        <v>933</v>
      </c>
      <c r="E38" s="26">
        <v>1167</v>
      </c>
      <c r="F38" s="26">
        <v>1867</v>
      </c>
      <c r="G38" s="26">
        <v>2334</v>
      </c>
      <c r="H38" s="26">
        <v>1458</v>
      </c>
      <c r="I38" s="26">
        <v>2917</v>
      </c>
      <c r="J38" s="26">
        <v>4376</v>
      </c>
      <c r="K38" s="26">
        <v>5834</v>
      </c>
      <c r="L38" s="26">
        <v>4988</v>
      </c>
      <c r="M38" s="73">
        <v>7001</v>
      </c>
      <c r="N38" s="80">
        <f t="shared" si="1"/>
        <v>315.23124390992155</v>
      </c>
      <c r="O38" s="75">
        <f t="shared" si="2"/>
        <v>313.9832668554226</v>
      </c>
      <c r="P38" s="24">
        <v>525</v>
      </c>
      <c r="Q38" s="24">
        <v>933</v>
      </c>
      <c r="R38" s="26">
        <v>1167</v>
      </c>
      <c r="S38" s="26">
        <v>1867</v>
      </c>
      <c r="T38" s="26">
        <v>2334</v>
      </c>
      <c r="U38" s="26">
        <v>1458</v>
      </c>
      <c r="V38" s="26">
        <v>2917</v>
      </c>
      <c r="W38" s="26">
        <v>4376</v>
      </c>
      <c r="X38" s="26">
        <v>5834</v>
      </c>
      <c r="Y38" s="26">
        <v>4988</v>
      </c>
      <c r="Z38" s="26">
        <v>7001</v>
      </c>
    </row>
    <row r="39" spans="1:26" ht="24.75" customHeight="1">
      <c r="A39" s="24">
        <v>45</v>
      </c>
      <c r="B39" s="22">
        <v>32.82</v>
      </c>
      <c r="C39" s="24">
        <v>591</v>
      </c>
      <c r="D39" s="26">
        <v>1050</v>
      </c>
      <c r="E39" s="26">
        <v>1313</v>
      </c>
      <c r="F39" s="26">
        <v>2100</v>
      </c>
      <c r="G39" s="26">
        <v>2626</v>
      </c>
      <c r="H39" s="26">
        <v>1614</v>
      </c>
      <c r="I39" s="26">
        <v>3282</v>
      </c>
      <c r="J39" s="26">
        <v>4923</v>
      </c>
      <c r="K39" s="26">
        <v>6564</v>
      </c>
      <c r="L39" s="26">
        <v>5251</v>
      </c>
      <c r="M39" s="73">
        <v>7877</v>
      </c>
      <c r="N39" s="80">
        <f t="shared" si="1"/>
        <v>354.76185005939726</v>
      </c>
      <c r="O39" s="75">
        <f t="shared" si="2"/>
        <v>353.27153987641304</v>
      </c>
      <c r="P39" s="24">
        <v>591</v>
      </c>
      <c r="Q39" s="26">
        <v>1050</v>
      </c>
      <c r="R39" s="26">
        <v>1313</v>
      </c>
      <c r="S39" s="26">
        <v>2100</v>
      </c>
      <c r="T39" s="26">
        <v>2626</v>
      </c>
      <c r="U39" s="26">
        <v>1614</v>
      </c>
      <c r="V39" s="26">
        <v>3282</v>
      </c>
      <c r="W39" s="26">
        <v>4923</v>
      </c>
      <c r="X39" s="26">
        <v>6564</v>
      </c>
      <c r="Y39" s="26">
        <v>5251</v>
      </c>
      <c r="Z39" s="26">
        <v>7877</v>
      </c>
    </row>
    <row r="40" spans="1:26" ht="24.75" customHeight="1">
      <c r="A40" s="24">
        <v>50</v>
      </c>
      <c r="B40" s="22">
        <v>36.46</v>
      </c>
      <c r="C40" s="24">
        <v>656</v>
      </c>
      <c r="D40" s="26">
        <v>1167</v>
      </c>
      <c r="E40" s="26">
        <v>1458</v>
      </c>
      <c r="F40" s="26">
        <v>2333</v>
      </c>
      <c r="G40" s="26">
        <v>2917</v>
      </c>
      <c r="H40" s="26">
        <v>1823</v>
      </c>
      <c r="I40" s="26">
        <v>3646</v>
      </c>
      <c r="J40" s="26">
        <v>5469</v>
      </c>
      <c r="K40" s="26">
        <v>7292</v>
      </c>
      <c r="L40" s="26">
        <v>5908</v>
      </c>
      <c r="M40" s="73">
        <v>8750</v>
      </c>
      <c r="N40" s="80">
        <f t="shared" si="1"/>
        <v>394.2924562088729</v>
      </c>
      <c r="O40" s="75">
        <f t="shared" si="2"/>
        <v>392.45217379323645</v>
      </c>
      <c r="P40" s="24">
        <v>656</v>
      </c>
      <c r="Q40" s="26">
        <v>1167</v>
      </c>
      <c r="R40" s="26">
        <v>1458</v>
      </c>
      <c r="S40" s="26">
        <v>2333</v>
      </c>
      <c r="T40" s="26">
        <v>2917</v>
      </c>
      <c r="U40" s="26">
        <v>1823</v>
      </c>
      <c r="V40" s="26">
        <v>3646</v>
      </c>
      <c r="W40" s="26">
        <v>5469</v>
      </c>
      <c r="X40" s="26">
        <v>7292</v>
      </c>
      <c r="Y40" s="26">
        <v>5908</v>
      </c>
      <c r="Z40" s="26">
        <v>8750</v>
      </c>
    </row>
    <row r="41" spans="1:26" ht="24.75" customHeight="1">
      <c r="A41" s="24">
        <v>55</v>
      </c>
      <c r="B41" s="22">
        <v>40.11</v>
      </c>
      <c r="C41" s="24">
        <v>722</v>
      </c>
      <c r="D41" s="26">
        <v>1254</v>
      </c>
      <c r="E41" s="26">
        <v>1604</v>
      </c>
      <c r="F41" s="26">
        <v>2567</v>
      </c>
      <c r="G41" s="26">
        <v>3209</v>
      </c>
      <c r="H41" s="26">
        <v>2006</v>
      </c>
      <c r="I41" s="26">
        <v>4011</v>
      </c>
      <c r="J41" s="26">
        <v>6016</v>
      </c>
      <c r="K41" s="26">
        <v>8022</v>
      </c>
      <c r="L41" s="26">
        <v>6563</v>
      </c>
      <c r="M41" s="73">
        <v>9626</v>
      </c>
      <c r="N41" s="80">
        <f t="shared" si="1"/>
        <v>423.6870094995087</v>
      </c>
      <c r="O41" s="75">
        <f t="shared" si="2"/>
        <v>431.7404468142269</v>
      </c>
      <c r="P41" s="24">
        <v>722</v>
      </c>
      <c r="Q41" s="26">
        <v>1254</v>
      </c>
      <c r="R41" s="26">
        <v>1604</v>
      </c>
      <c r="S41" s="26">
        <v>2567</v>
      </c>
      <c r="T41" s="26">
        <v>3209</v>
      </c>
      <c r="U41" s="26">
        <v>2006</v>
      </c>
      <c r="V41" s="26">
        <v>4011</v>
      </c>
      <c r="W41" s="26">
        <v>6016</v>
      </c>
      <c r="X41" s="26">
        <v>8022</v>
      </c>
      <c r="Y41" s="26">
        <v>6563</v>
      </c>
      <c r="Z41" s="26">
        <v>9626</v>
      </c>
    </row>
    <row r="42" spans="1:26" ht="24.75" customHeight="1">
      <c r="A42" s="24">
        <v>60</v>
      </c>
      <c r="B42" s="22">
        <v>43.76</v>
      </c>
      <c r="C42" s="24">
        <v>788</v>
      </c>
      <c r="D42" s="26">
        <v>1400</v>
      </c>
      <c r="E42" s="26">
        <v>1750</v>
      </c>
      <c r="F42" s="26">
        <v>2801</v>
      </c>
      <c r="G42" s="26">
        <v>3501</v>
      </c>
      <c r="H42" s="26">
        <v>2188</v>
      </c>
      <c r="I42" s="26">
        <v>4376</v>
      </c>
      <c r="J42" s="26">
        <v>6564</v>
      </c>
      <c r="K42" s="26">
        <v>8752</v>
      </c>
      <c r="L42" s="26">
        <v>7220</v>
      </c>
      <c r="M42" s="73">
        <v>10502</v>
      </c>
      <c r="N42" s="80">
        <f t="shared" si="1"/>
        <v>473.0158000791963</v>
      </c>
      <c r="O42" s="75">
        <f t="shared" si="2"/>
        <v>471.0287198352174</v>
      </c>
      <c r="P42" s="24">
        <v>788</v>
      </c>
      <c r="Q42" s="26">
        <v>1400</v>
      </c>
      <c r="R42" s="26">
        <v>1750</v>
      </c>
      <c r="S42" s="26">
        <v>2801</v>
      </c>
      <c r="T42" s="26">
        <v>3501</v>
      </c>
      <c r="U42" s="26">
        <v>2188</v>
      </c>
      <c r="V42" s="26">
        <v>4376</v>
      </c>
      <c r="W42" s="26">
        <v>6564</v>
      </c>
      <c r="X42" s="26">
        <v>8752</v>
      </c>
      <c r="Y42" s="26">
        <v>7220</v>
      </c>
      <c r="Z42" s="26">
        <v>10502</v>
      </c>
    </row>
    <row r="43" spans="1:26" ht="24.75" customHeight="1">
      <c r="A43" s="24">
        <v>65</v>
      </c>
      <c r="B43" s="22">
        <v>47.4</v>
      </c>
      <c r="C43" s="24">
        <v>853</v>
      </c>
      <c r="D43" s="26">
        <v>1517</v>
      </c>
      <c r="E43" s="26">
        <v>1896</v>
      </c>
      <c r="F43" s="26">
        <v>3034</v>
      </c>
      <c r="G43" s="26">
        <v>3792</v>
      </c>
      <c r="H43" s="26">
        <v>2370</v>
      </c>
      <c r="I43" s="26">
        <v>4740</v>
      </c>
      <c r="J43" s="26">
        <v>7110</v>
      </c>
      <c r="K43" s="26">
        <v>9480</v>
      </c>
      <c r="L43" s="26">
        <v>7877</v>
      </c>
      <c r="M43" s="73">
        <v>11376</v>
      </c>
      <c r="N43" s="80">
        <f t="shared" si="1"/>
        <v>512.546406228672</v>
      </c>
      <c r="O43" s="75">
        <f t="shared" si="2"/>
        <v>510.2093537520408</v>
      </c>
      <c r="P43" s="24">
        <v>853</v>
      </c>
      <c r="Q43" s="26">
        <v>1517</v>
      </c>
      <c r="R43" s="26">
        <v>1896</v>
      </c>
      <c r="S43" s="26">
        <v>3034</v>
      </c>
      <c r="T43" s="26">
        <v>3792</v>
      </c>
      <c r="U43" s="26">
        <v>2370</v>
      </c>
      <c r="V43" s="26">
        <v>4740</v>
      </c>
      <c r="W43" s="26">
        <v>7110</v>
      </c>
      <c r="X43" s="26">
        <v>9480</v>
      </c>
      <c r="Y43" s="26">
        <v>7877</v>
      </c>
      <c r="Z43" s="26">
        <v>11376</v>
      </c>
    </row>
    <row r="44" spans="1:26" ht="24.75" customHeight="1">
      <c r="A44" s="24">
        <v>70</v>
      </c>
      <c r="B44" s="22">
        <v>51.05</v>
      </c>
      <c r="C44" s="24">
        <v>919</v>
      </c>
      <c r="D44" s="26">
        <v>1634</v>
      </c>
      <c r="E44" s="26">
        <v>2042</v>
      </c>
      <c r="F44" s="26">
        <v>3267</v>
      </c>
      <c r="G44" s="26">
        <v>4084</v>
      </c>
      <c r="H44" s="26">
        <v>2552</v>
      </c>
      <c r="I44" s="26">
        <v>5104</v>
      </c>
      <c r="J44" s="26">
        <v>7658</v>
      </c>
      <c r="K44" s="26">
        <v>10210</v>
      </c>
      <c r="L44" s="26">
        <v>9189</v>
      </c>
      <c r="M44" s="73">
        <v>12252</v>
      </c>
      <c r="N44" s="80">
        <f t="shared" si="1"/>
        <v>552.0770123781477</v>
      </c>
      <c r="O44" s="75">
        <f t="shared" si="2"/>
        <v>549.4976267730312</v>
      </c>
      <c r="P44" s="24">
        <v>919</v>
      </c>
      <c r="Q44" s="26">
        <v>1634</v>
      </c>
      <c r="R44" s="26">
        <v>2042</v>
      </c>
      <c r="S44" s="26">
        <v>3267</v>
      </c>
      <c r="T44" s="26">
        <v>4084</v>
      </c>
      <c r="U44" s="26">
        <v>2552</v>
      </c>
      <c r="V44" s="26">
        <v>5104</v>
      </c>
      <c r="W44" s="26">
        <v>7658</v>
      </c>
      <c r="X44" s="26">
        <v>10210</v>
      </c>
      <c r="Y44" s="26">
        <v>9189</v>
      </c>
      <c r="Z44" s="26">
        <v>12252</v>
      </c>
    </row>
    <row r="45" ht="20.25">
      <c r="N45" s="77"/>
    </row>
  </sheetData>
  <sheetProtection/>
  <mergeCells count="3">
    <mergeCell ref="A1:A2"/>
    <mergeCell ref="B1:B2"/>
    <mergeCell ref="C1:M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N13"/>
  <sheetViews>
    <sheetView zoomScale="70" zoomScaleNormal="70" zoomScalePageLayoutView="0" workbookViewId="0" topLeftCell="A1">
      <selection activeCell="K15" sqref="K15"/>
    </sheetView>
  </sheetViews>
  <sheetFormatPr defaultColWidth="9.00390625" defaultRowHeight="20.25"/>
  <sheetData>
    <row r="1" spans="1:14" ht="51" customHeight="1">
      <c r="A1" s="204" t="s">
        <v>265</v>
      </c>
      <c r="B1" s="204"/>
      <c r="C1" s="204"/>
      <c r="D1" s="204"/>
      <c r="E1" s="204"/>
      <c r="F1" s="204"/>
      <c r="G1" s="204"/>
      <c r="H1" s="204"/>
      <c r="I1" s="204"/>
      <c r="J1" s="204"/>
      <c r="K1" s="58"/>
      <c r="L1" s="58"/>
      <c r="M1" s="58"/>
      <c r="N1" s="58"/>
    </row>
    <row r="2" spans="1:12" ht="25.5" customHeight="1">
      <c r="A2" s="205" t="s">
        <v>266</v>
      </c>
      <c r="B2" s="205"/>
      <c r="C2" s="205"/>
      <c r="D2" s="205"/>
      <c r="E2" s="205"/>
      <c r="F2" s="205"/>
      <c r="G2" s="205"/>
      <c r="H2" s="205"/>
      <c r="I2" s="205"/>
      <c r="J2" s="205"/>
      <c r="K2" s="59"/>
      <c r="L2" s="59"/>
    </row>
    <row r="3" spans="1:10" ht="25.5">
      <c r="A3" s="205" t="s">
        <v>267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27.75" customHeight="1">
      <c r="A4" s="206" t="s">
        <v>159</v>
      </c>
      <c r="B4" s="208" t="s">
        <v>268</v>
      </c>
      <c r="C4" s="211" t="s">
        <v>269</v>
      </c>
      <c r="D4" s="212"/>
      <c r="E4" s="212"/>
      <c r="F4" s="212"/>
      <c r="G4" s="212"/>
      <c r="H4" s="212"/>
      <c r="I4" s="212"/>
      <c r="J4" s="213"/>
    </row>
    <row r="5" spans="1:10" ht="83.25">
      <c r="A5" s="207"/>
      <c r="B5" s="209"/>
      <c r="C5" s="53" t="s">
        <v>270</v>
      </c>
      <c r="D5" s="53" t="s">
        <v>271</v>
      </c>
      <c r="E5" s="53" t="s">
        <v>272</v>
      </c>
      <c r="F5" s="53" t="s">
        <v>273</v>
      </c>
      <c r="G5" s="53" t="s">
        <v>274</v>
      </c>
      <c r="H5" s="53" t="s">
        <v>275</v>
      </c>
      <c r="I5" s="53" t="s">
        <v>276</v>
      </c>
      <c r="J5" s="53" t="s">
        <v>277</v>
      </c>
    </row>
    <row r="6" spans="1:10" ht="27.75">
      <c r="A6" s="54" t="s">
        <v>30</v>
      </c>
      <c r="B6" s="210"/>
      <c r="C6" s="54" t="s">
        <v>278</v>
      </c>
      <c r="D6" s="54" t="s">
        <v>279</v>
      </c>
      <c r="E6" s="54" t="s">
        <v>280</v>
      </c>
      <c r="F6" s="54" t="s">
        <v>281</v>
      </c>
      <c r="G6" s="54" t="s">
        <v>282</v>
      </c>
      <c r="H6" s="54" t="s">
        <v>283</v>
      </c>
      <c r="I6" s="54" t="s">
        <v>284</v>
      </c>
      <c r="J6" s="54" t="s">
        <v>285</v>
      </c>
    </row>
    <row r="7" spans="1:10" ht="27.75">
      <c r="A7" s="55">
        <v>2.3</v>
      </c>
      <c r="B7" s="56">
        <v>19.73</v>
      </c>
      <c r="C7" s="55">
        <v>33</v>
      </c>
      <c r="D7" s="55">
        <v>66</v>
      </c>
      <c r="E7" s="55">
        <v>58.6</v>
      </c>
      <c r="F7" s="55">
        <v>73.3</v>
      </c>
      <c r="G7" s="55">
        <v>177</v>
      </c>
      <c r="H7" s="55" t="s">
        <v>286</v>
      </c>
      <c r="I7" s="55" t="s">
        <v>286</v>
      </c>
      <c r="J7" s="55" t="s">
        <v>286</v>
      </c>
    </row>
    <row r="8" spans="1:10" ht="27.75">
      <c r="A8" s="55">
        <v>3.2</v>
      </c>
      <c r="B8" s="56">
        <v>26.79</v>
      </c>
      <c r="C8" s="55">
        <v>44.8</v>
      </c>
      <c r="D8" s="55">
        <v>89.6</v>
      </c>
      <c r="E8" s="55">
        <v>79.6</v>
      </c>
      <c r="F8" s="55">
        <v>99.6</v>
      </c>
      <c r="G8" s="55">
        <v>159</v>
      </c>
      <c r="H8" s="55">
        <v>199</v>
      </c>
      <c r="I8" s="55" t="s">
        <v>286</v>
      </c>
      <c r="J8" s="55" t="s">
        <v>286</v>
      </c>
    </row>
    <row r="9" spans="1:10" ht="27.75">
      <c r="A9" s="55">
        <v>4.5</v>
      </c>
      <c r="B9" s="56">
        <v>36.99</v>
      </c>
      <c r="C9" s="55">
        <v>61.8</v>
      </c>
      <c r="D9" s="55">
        <v>124</v>
      </c>
      <c r="E9" s="55">
        <v>110</v>
      </c>
      <c r="F9" s="55">
        <v>137</v>
      </c>
      <c r="G9" s="55">
        <v>220</v>
      </c>
      <c r="H9" s="55">
        <v>275</v>
      </c>
      <c r="I9" s="55">
        <v>172</v>
      </c>
      <c r="J9" s="55">
        <v>344</v>
      </c>
    </row>
    <row r="10" spans="1:10" ht="27.75">
      <c r="A10" s="55">
        <v>6</v>
      </c>
      <c r="B10" s="56">
        <v>48.77</v>
      </c>
      <c r="C10" s="55">
        <v>81.5</v>
      </c>
      <c r="D10" s="55">
        <v>163</v>
      </c>
      <c r="E10" s="55">
        <v>145</v>
      </c>
      <c r="F10" s="55">
        <v>181</v>
      </c>
      <c r="G10" s="55">
        <v>290</v>
      </c>
      <c r="H10" s="55">
        <v>362</v>
      </c>
      <c r="I10" s="55">
        <v>227</v>
      </c>
      <c r="J10" s="55">
        <v>453</v>
      </c>
    </row>
    <row r="11" spans="1:10" ht="27.75">
      <c r="A11" s="57">
        <v>8</v>
      </c>
      <c r="B11" s="56">
        <v>64.47</v>
      </c>
      <c r="C11" s="57">
        <v>108</v>
      </c>
      <c r="D11" s="57">
        <v>216</v>
      </c>
      <c r="E11" s="57">
        <v>192</v>
      </c>
      <c r="F11" s="57">
        <v>240</v>
      </c>
      <c r="G11" s="57">
        <v>383</v>
      </c>
      <c r="H11" s="57">
        <v>479</v>
      </c>
      <c r="I11" s="57">
        <v>299</v>
      </c>
      <c r="J11" s="57">
        <v>599</v>
      </c>
    </row>
    <row r="12" spans="1:10" ht="27.75">
      <c r="A12" s="55">
        <v>9</v>
      </c>
      <c r="B12" s="56">
        <v>72.32</v>
      </c>
      <c r="C12" s="55">
        <v>121</v>
      </c>
      <c r="D12" s="55">
        <v>242</v>
      </c>
      <c r="E12" s="55">
        <v>215</v>
      </c>
      <c r="F12" s="55">
        <v>269</v>
      </c>
      <c r="G12" s="55">
        <v>430</v>
      </c>
      <c r="H12" s="55">
        <v>537</v>
      </c>
      <c r="I12" s="55">
        <v>336</v>
      </c>
      <c r="J12" s="55">
        <v>672</v>
      </c>
    </row>
    <row r="13" spans="1:10" ht="27.75">
      <c r="A13" s="57">
        <v>10</v>
      </c>
      <c r="B13" s="56">
        <v>80.17</v>
      </c>
      <c r="C13" s="57">
        <v>134</v>
      </c>
      <c r="D13" s="57">
        <v>268</v>
      </c>
      <c r="E13" s="57">
        <v>238</v>
      </c>
      <c r="F13" s="57">
        <v>298</v>
      </c>
      <c r="G13" s="57">
        <v>477</v>
      </c>
      <c r="H13" s="57">
        <v>596</v>
      </c>
      <c r="I13" s="57">
        <v>372</v>
      </c>
      <c r="J13" s="57">
        <v>745</v>
      </c>
    </row>
  </sheetData>
  <sheetProtection/>
  <mergeCells count="6">
    <mergeCell ref="A1:J1"/>
    <mergeCell ref="A2:J2"/>
    <mergeCell ref="A4:A5"/>
    <mergeCell ref="B4:B6"/>
    <mergeCell ref="C4:J4"/>
    <mergeCell ref="A3:J3"/>
  </mergeCells>
  <printOptions/>
  <pageMargins left="0.75" right="0.75" top="1" bottom="1" header="0.5" footer="0.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V150"/>
  <sheetViews>
    <sheetView zoomScalePageLayoutView="0" workbookViewId="0" topLeftCell="A1">
      <selection activeCell="M6" sqref="M6"/>
    </sheetView>
  </sheetViews>
  <sheetFormatPr defaultColWidth="9.00390625" defaultRowHeight="20.25"/>
  <cols>
    <col min="6" max="6" width="21.75390625" style="0" customWidth="1"/>
    <col min="7" max="7" width="15.375" style="0" customWidth="1"/>
  </cols>
  <sheetData>
    <row r="1" spans="1:5" ht="51">
      <c r="A1" s="225" t="s">
        <v>313</v>
      </c>
      <c r="B1" s="225"/>
      <c r="C1" s="225"/>
      <c r="D1" s="225"/>
      <c r="E1" s="225"/>
    </row>
    <row r="2" spans="1:5" ht="26.25">
      <c r="A2" s="226" t="s">
        <v>314</v>
      </c>
      <c r="B2" s="226"/>
      <c r="C2" s="226"/>
      <c r="D2" s="226"/>
      <c r="E2" s="226"/>
    </row>
    <row r="3" spans="1:7" ht="55.5" customHeight="1">
      <c r="A3" s="223" t="s">
        <v>315</v>
      </c>
      <c r="B3" s="224"/>
      <c r="C3" s="227" t="s">
        <v>316</v>
      </c>
      <c r="D3" s="229" t="s">
        <v>317</v>
      </c>
      <c r="E3" s="65"/>
      <c r="G3" t="s">
        <v>317</v>
      </c>
    </row>
    <row r="4" spans="1:5" ht="55.5">
      <c r="A4" s="66" t="s">
        <v>318</v>
      </c>
      <c r="B4" s="66" t="s">
        <v>319</v>
      </c>
      <c r="C4" s="228"/>
      <c r="D4" s="230"/>
      <c r="E4" s="65"/>
    </row>
    <row r="5" spans="1:10" ht="27.75">
      <c r="A5" s="113" t="s">
        <v>320</v>
      </c>
      <c r="B5" s="62">
        <v>25</v>
      </c>
      <c r="C5" s="62">
        <v>1.125</v>
      </c>
      <c r="D5" s="63">
        <v>0.88</v>
      </c>
      <c r="E5" s="65"/>
      <c r="F5" s="112" t="s">
        <v>344</v>
      </c>
      <c r="G5">
        <v>0.88</v>
      </c>
      <c r="I5" t="s">
        <v>343</v>
      </c>
      <c r="J5" t="s">
        <v>343</v>
      </c>
    </row>
    <row r="6" spans="1:7" ht="27.75">
      <c r="A6" s="114"/>
      <c r="B6" s="62">
        <v>32</v>
      </c>
      <c r="C6" s="62">
        <v>1.44</v>
      </c>
      <c r="D6" s="63">
        <v>1.13</v>
      </c>
      <c r="E6" s="65"/>
      <c r="F6" s="112" t="s">
        <v>345</v>
      </c>
      <c r="G6">
        <v>1.13</v>
      </c>
    </row>
    <row r="7" spans="1:7" ht="27.75">
      <c r="A7" s="114"/>
      <c r="B7" s="62">
        <v>38</v>
      </c>
      <c r="C7" s="62">
        <v>1.71</v>
      </c>
      <c r="D7" s="63">
        <v>1.34</v>
      </c>
      <c r="E7" s="65"/>
      <c r="F7" s="112" t="s">
        <v>346</v>
      </c>
      <c r="G7">
        <v>1.34</v>
      </c>
    </row>
    <row r="8" spans="1:7" ht="27.75">
      <c r="A8" s="114"/>
      <c r="B8" s="62">
        <v>44</v>
      </c>
      <c r="C8" s="62">
        <v>1.98</v>
      </c>
      <c r="D8" s="63">
        <v>1.55</v>
      </c>
      <c r="E8" s="65"/>
      <c r="F8" s="112" t="s">
        <v>347</v>
      </c>
      <c r="G8">
        <v>1.55</v>
      </c>
    </row>
    <row r="9" spans="1:7" ht="27.75">
      <c r="A9" s="115"/>
      <c r="B9" s="62">
        <v>50</v>
      </c>
      <c r="C9" s="62">
        <v>2.25</v>
      </c>
      <c r="D9" s="63">
        <v>1.77</v>
      </c>
      <c r="E9" s="65"/>
      <c r="F9" s="112" t="s">
        <v>348</v>
      </c>
      <c r="G9">
        <v>1.77</v>
      </c>
    </row>
    <row r="10" spans="1:15" ht="27.75" customHeight="1">
      <c r="A10" s="113" t="s">
        <v>322</v>
      </c>
      <c r="B10" s="62">
        <v>25</v>
      </c>
      <c r="C10" s="62">
        <v>1.5</v>
      </c>
      <c r="D10" s="63">
        <v>1.18</v>
      </c>
      <c r="E10" s="65"/>
      <c r="F10" s="112" t="s">
        <v>349</v>
      </c>
      <c r="G10">
        <v>1.18</v>
      </c>
      <c r="H10" t="s">
        <v>343</v>
      </c>
      <c r="I10" t="s">
        <v>343</v>
      </c>
      <c r="K10" t="s">
        <v>343</v>
      </c>
      <c r="L10" t="s">
        <v>343</v>
      </c>
      <c r="M10" t="s">
        <v>343</v>
      </c>
      <c r="N10" t="s">
        <v>343</v>
      </c>
      <c r="O10" t="s">
        <v>343</v>
      </c>
    </row>
    <row r="11" spans="1:7" ht="27.75">
      <c r="A11" s="114"/>
      <c r="B11" s="62">
        <v>32</v>
      </c>
      <c r="C11" s="62">
        <v>1.92</v>
      </c>
      <c r="D11" s="63">
        <v>1.51</v>
      </c>
      <c r="E11" s="65"/>
      <c r="F11" s="112" t="s">
        <v>350</v>
      </c>
      <c r="G11">
        <v>1.51</v>
      </c>
    </row>
    <row r="12" spans="1:7" ht="27.75">
      <c r="A12" s="114"/>
      <c r="B12" s="62">
        <v>38</v>
      </c>
      <c r="C12" s="62">
        <v>2.28</v>
      </c>
      <c r="D12" s="63">
        <v>1.79</v>
      </c>
      <c r="E12" s="65"/>
      <c r="F12" s="112" t="s">
        <v>351</v>
      </c>
      <c r="G12">
        <v>1.79</v>
      </c>
    </row>
    <row r="13" spans="1:7" ht="27.75">
      <c r="A13" s="114"/>
      <c r="B13" s="62">
        <v>44</v>
      </c>
      <c r="C13" s="62">
        <v>2.64</v>
      </c>
      <c r="D13" s="63">
        <v>2.07</v>
      </c>
      <c r="E13" s="65"/>
      <c r="F13" s="112" t="s">
        <v>352</v>
      </c>
      <c r="G13">
        <v>2.07</v>
      </c>
    </row>
    <row r="14" spans="1:7" ht="27.75">
      <c r="A14" s="114"/>
      <c r="B14" s="62">
        <v>50</v>
      </c>
      <c r="C14" s="62">
        <v>3</v>
      </c>
      <c r="D14" s="63">
        <v>2.36</v>
      </c>
      <c r="E14" s="65"/>
      <c r="F14" s="112" t="s">
        <v>353</v>
      </c>
      <c r="G14">
        <v>2.36</v>
      </c>
    </row>
    <row r="15" spans="1:7" ht="27.75">
      <c r="A15" s="114"/>
      <c r="B15" s="62">
        <v>65</v>
      </c>
      <c r="C15" s="62">
        <v>3.9</v>
      </c>
      <c r="D15" s="63">
        <v>3.06</v>
      </c>
      <c r="E15" s="65"/>
      <c r="F15" s="112" t="s">
        <v>354</v>
      </c>
      <c r="G15">
        <v>3.06</v>
      </c>
    </row>
    <row r="16" spans="1:7" ht="27.75">
      <c r="A16" s="114"/>
      <c r="B16" s="62">
        <v>75</v>
      </c>
      <c r="C16" s="62">
        <v>4.5</v>
      </c>
      <c r="D16" s="63">
        <v>3.53</v>
      </c>
      <c r="E16" s="65"/>
      <c r="F16" s="112" t="s">
        <v>355</v>
      </c>
      <c r="G16">
        <v>3.53</v>
      </c>
    </row>
    <row r="17" spans="1:7" ht="27.75">
      <c r="A17" s="114"/>
      <c r="B17" s="62">
        <v>90</v>
      </c>
      <c r="C17" s="62">
        <v>5.4</v>
      </c>
      <c r="D17" s="63">
        <v>4.24</v>
      </c>
      <c r="E17" s="65"/>
      <c r="F17" s="112" t="s">
        <v>356</v>
      </c>
      <c r="G17">
        <v>4.24</v>
      </c>
    </row>
    <row r="18" spans="1:7" ht="27.75">
      <c r="A18" s="114"/>
      <c r="B18" s="62">
        <v>100</v>
      </c>
      <c r="C18" s="62">
        <v>6</v>
      </c>
      <c r="D18" s="63">
        <v>4.71</v>
      </c>
      <c r="E18" s="65"/>
      <c r="F18" s="112" t="s">
        <v>357</v>
      </c>
      <c r="G18">
        <v>4.71</v>
      </c>
    </row>
    <row r="19" spans="1:7" ht="27.75">
      <c r="A19" s="115"/>
      <c r="B19" s="62">
        <v>125</v>
      </c>
      <c r="C19" s="62">
        <v>7.5</v>
      </c>
      <c r="D19" s="63">
        <v>5.89</v>
      </c>
      <c r="E19" s="65"/>
      <c r="F19" s="112" t="s">
        <v>358</v>
      </c>
      <c r="G19">
        <v>5.89</v>
      </c>
    </row>
    <row r="20" spans="1:15" ht="27.75" customHeight="1">
      <c r="A20" s="113" t="s">
        <v>323</v>
      </c>
      <c r="B20" s="62">
        <v>25</v>
      </c>
      <c r="C20" s="62">
        <v>2</v>
      </c>
      <c r="D20" s="63">
        <v>1.57</v>
      </c>
      <c r="E20" s="65"/>
      <c r="F20" s="112" t="s">
        <v>359</v>
      </c>
      <c r="G20">
        <v>1.57</v>
      </c>
      <c r="H20" t="s">
        <v>343</v>
      </c>
      <c r="I20" t="s">
        <v>343</v>
      </c>
      <c r="K20" t="s">
        <v>343</v>
      </c>
      <c r="L20" t="s">
        <v>343</v>
      </c>
      <c r="M20" t="s">
        <v>343</v>
      </c>
      <c r="N20" t="s">
        <v>343</v>
      </c>
      <c r="O20" t="s">
        <v>343</v>
      </c>
    </row>
    <row r="21" spans="1:7" ht="27.75">
      <c r="A21" s="114"/>
      <c r="B21" s="62">
        <v>32</v>
      </c>
      <c r="C21" s="62">
        <v>2.56</v>
      </c>
      <c r="D21" s="63">
        <v>2.01</v>
      </c>
      <c r="E21" s="65"/>
      <c r="F21" s="112" t="s">
        <v>360</v>
      </c>
      <c r="G21">
        <v>2.01</v>
      </c>
    </row>
    <row r="22" spans="1:7" ht="27.75">
      <c r="A22" s="114"/>
      <c r="B22" s="62">
        <v>38</v>
      </c>
      <c r="C22" s="62">
        <v>3.04</v>
      </c>
      <c r="D22" s="63">
        <v>2.39</v>
      </c>
      <c r="E22" s="65"/>
      <c r="F22" s="112" t="s">
        <v>361</v>
      </c>
      <c r="G22">
        <v>2.39</v>
      </c>
    </row>
    <row r="23" spans="1:7" ht="27.75">
      <c r="A23" s="114"/>
      <c r="B23" s="62">
        <v>44</v>
      </c>
      <c r="C23" s="62">
        <v>3.52</v>
      </c>
      <c r="D23" s="63">
        <v>2.76</v>
      </c>
      <c r="E23" s="65"/>
      <c r="F23" s="112" t="s">
        <v>362</v>
      </c>
      <c r="G23">
        <v>2.76</v>
      </c>
    </row>
    <row r="24" spans="1:7" ht="27.75">
      <c r="A24" s="114"/>
      <c r="B24" s="62">
        <v>50</v>
      </c>
      <c r="C24" s="62">
        <v>1</v>
      </c>
      <c r="D24" s="63">
        <v>3.14</v>
      </c>
      <c r="E24" s="65"/>
      <c r="F24" s="112" t="s">
        <v>363</v>
      </c>
      <c r="G24">
        <v>3.14</v>
      </c>
    </row>
    <row r="25" spans="1:7" ht="27.75">
      <c r="A25" s="114"/>
      <c r="B25" s="62">
        <v>65</v>
      </c>
      <c r="C25" s="62">
        <v>5.2</v>
      </c>
      <c r="D25" s="63">
        <v>4.08</v>
      </c>
      <c r="E25" s="65"/>
      <c r="F25" s="112" t="s">
        <v>364</v>
      </c>
      <c r="G25">
        <v>4.08</v>
      </c>
    </row>
    <row r="26" spans="1:7" ht="27.75">
      <c r="A26" s="114"/>
      <c r="B26" s="62">
        <v>75</v>
      </c>
      <c r="C26" s="62">
        <v>6</v>
      </c>
      <c r="D26" s="63">
        <v>4.71</v>
      </c>
      <c r="E26" s="65"/>
      <c r="F26" s="112" t="s">
        <v>365</v>
      </c>
      <c r="G26">
        <v>4.71</v>
      </c>
    </row>
    <row r="27" spans="1:7" ht="27.75">
      <c r="A27" s="114"/>
      <c r="B27" s="62">
        <v>90</v>
      </c>
      <c r="C27" s="62">
        <v>7.2</v>
      </c>
      <c r="D27" s="63">
        <v>5.65</v>
      </c>
      <c r="E27" s="65"/>
      <c r="F27" s="112" t="s">
        <v>366</v>
      </c>
      <c r="G27">
        <v>5.65</v>
      </c>
    </row>
    <row r="28" spans="1:7" ht="27.75">
      <c r="A28" s="114"/>
      <c r="B28" s="62">
        <v>100</v>
      </c>
      <c r="C28" s="62">
        <v>8</v>
      </c>
      <c r="D28" s="63">
        <v>6.28</v>
      </c>
      <c r="E28" s="65"/>
      <c r="F28" s="112" t="s">
        <v>367</v>
      </c>
      <c r="G28">
        <v>6.28</v>
      </c>
    </row>
    <row r="29" spans="1:7" ht="27.75">
      <c r="A29" s="115"/>
      <c r="B29" s="62">
        <v>125</v>
      </c>
      <c r="C29" s="62">
        <v>10</v>
      </c>
      <c r="D29" s="63">
        <v>7.85</v>
      </c>
      <c r="E29" s="65"/>
      <c r="F29" s="112" t="s">
        <v>368</v>
      </c>
      <c r="G29">
        <v>7.85</v>
      </c>
    </row>
    <row r="30" spans="1:20" ht="27.75" customHeight="1">
      <c r="A30" s="113" t="s">
        <v>325</v>
      </c>
      <c r="B30" s="62">
        <v>25</v>
      </c>
      <c r="C30" s="62">
        <v>2.25</v>
      </c>
      <c r="D30" s="63">
        <v>1.77</v>
      </c>
      <c r="E30" s="65"/>
      <c r="F30" s="112" t="s">
        <v>369</v>
      </c>
      <c r="G30">
        <v>1.77</v>
      </c>
      <c r="H30" t="s">
        <v>343</v>
      </c>
      <c r="I30" t="s">
        <v>343</v>
      </c>
      <c r="J30" t="s">
        <v>343</v>
      </c>
      <c r="K30" t="s">
        <v>343</v>
      </c>
      <c r="L30" t="s">
        <v>343</v>
      </c>
      <c r="N30" t="s">
        <v>343</v>
      </c>
      <c r="O30" t="s">
        <v>343</v>
      </c>
      <c r="P30" t="s">
        <v>343</v>
      </c>
      <c r="Q30" t="s">
        <v>343</v>
      </c>
      <c r="R30" t="s">
        <v>343</v>
      </c>
      <c r="S30" t="s">
        <v>343</v>
      </c>
      <c r="T30" t="s">
        <v>343</v>
      </c>
    </row>
    <row r="31" spans="1:7" ht="27.75">
      <c r="A31" s="114"/>
      <c r="B31" s="62">
        <v>32</v>
      </c>
      <c r="C31" s="62">
        <v>2.28</v>
      </c>
      <c r="D31" s="63">
        <v>2.26</v>
      </c>
      <c r="E31" s="65"/>
      <c r="F31" s="112" t="s">
        <v>370</v>
      </c>
      <c r="G31">
        <v>2.26</v>
      </c>
    </row>
    <row r="32" spans="1:7" ht="27.75">
      <c r="A32" s="114"/>
      <c r="B32" s="62">
        <v>38</v>
      </c>
      <c r="C32" s="62">
        <v>3.42</v>
      </c>
      <c r="D32" s="63">
        <v>2.68</v>
      </c>
      <c r="E32" s="65"/>
      <c r="F32" s="112" t="s">
        <v>371</v>
      </c>
      <c r="G32">
        <v>2.68</v>
      </c>
    </row>
    <row r="33" spans="1:7" ht="27.75">
      <c r="A33" s="114"/>
      <c r="B33" s="62">
        <v>44</v>
      </c>
      <c r="C33" s="62">
        <v>3.96</v>
      </c>
      <c r="D33" s="63">
        <v>3.11</v>
      </c>
      <c r="E33" s="65"/>
      <c r="F33" s="112" t="s">
        <v>372</v>
      </c>
      <c r="G33">
        <v>3.11</v>
      </c>
    </row>
    <row r="34" spans="1:7" ht="27.75">
      <c r="A34" s="114"/>
      <c r="B34" s="62">
        <v>50</v>
      </c>
      <c r="C34" s="62">
        <v>4.5</v>
      </c>
      <c r="D34" s="63">
        <v>3.53</v>
      </c>
      <c r="E34" s="65"/>
      <c r="F34" s="112" t="s">
        <v>373</v>
      </c>
      <c r="G34">
        <v>3.53</v>
      </c>
    </row>
    <row r="35" spans="1:7" ht="27.75">
      <c r="A35" s="114"/>
      <c r="B35" s="62">
        <v>65</v>
      </c>
      <c r="C35" s="62">
        <v>5.85</v>
      </c>
      <c r="D35" s="63">
        <v>4.59</v>
      </c>
      <c r="E35" s="65"/>
      <c r="F35" s="112" t="s">
        <v>374</v>
      </c>
      <c r="G35">
        <v>4.59</v>
      </c>
    </row>
    <row r="36" spans="1:7" ht="27.75">
      <c r="A36" s="114"/>
      <c r="B36" s="62">
        <v>75</v>
      </c>
      <c r="C36" s="62">
        <v>6.75</v>
      </c>
      <c r="D36" s="63">
        <v>5.3</v>
      </c>
      <c r="E36" s="65"/>
      <c r="F36" s="112" t="s">
        <v>375</v>
      </c>
      <c r="G36">
        <v>5.3</v>
      </c>
    </row>
    <row r="37" spans="1:7" ht="27.75">
      <c r="A37" s="114"/>
      <c r="B37" s="62">
        <v>90</v>
      </c>
      <c r="C37" s="62">
        <v>8.1</v>
      </c>
      <c r="D37" s="63">
        <v>6.36</v>
      </c>
      <c r="E37" s="65"/>
      <c r="F37" s="112" t="s">
        <v>376</v>
      </c>
      <c r="G37">
        <v>6.36</v>
      </c>
    </row>
    <row r="38" spans="1:7" ht="27.75">
      <c r="A38" s="114"/>
      <c r="B38" s="62">
        <v>100</v>
      </c>
      <c r="C38" s="62">
        <v>9</v>
      </c>
      <c r="D38" s="63">
        <v>7.06</v>
      </c>
      <c r="E38" s="65"/>
      <c r="F38" s="112" t="s">
        <v>377</v>
      </c>
      <c r="G38">
        <v>7.06</v>
      </c>
    </row>
    <row r="39" spans="1:7" ht="27.75">
      <c r="A39" s="114"/>
      <c r="B39" s="62">
        <v>125</v>
      </c>
      <c r="C39" s="62">
        <v>11.25</v>
      </c>
      <c r="D39" s="63">
        <v>8.83</v>
      </c>
      <c r="E39" s="65"/>
      <c r="F39" s="112" t="s">
        <v>378</v>
      </c>
      <c r="G39">
        <v>8.83</v>
      </c>
    </row>
    <row r="40" spans="1:7" ht="27.75">
      <c r="A40" s="114"/>
      <c r="B40" s="62">
        <v>150</v>
      </c>
      <c r="C40" s="62">
        <v>13.5</v>
      </c>
      <c r="D40" s="63">
        <v>10.6</v>
      </c>
      <c r="E40" s="65"/>
      <c r="F40" s="112" t="s">
        <v>379</v>
      </c>
      <c r="G40">
        <v>10.6</v>
      </c>
    </row>
    <row r="41" spans="1:7" ht="27.75">
      <c r="A41" s="114"/>
      <c r="B41" s="62">
        <v>180</v>
      </c>
      <c r="C41" s="62">
        <v>16.2</v>
      </c>
      <c r="D41" s="63">
        <v>12.7</v>
      </c>
      <c r="E41" s="65"/>
      <c r="F41" s="112" t="s">
        <v>380</v>
      </c>
      <c r="G41">
        <v>12.7</v>
      </c>
    </row>
    <row r="42" spans="1:7" ht="27.75">
      <c r="A42" s="114"/>
      <c r="B42" s="62">
        <v>200</v>
      </c>
      <c r="C42" s="62">
        <v>18</v>
      </c>
      <c r="D42" s="63">
        <v>14.1</v>
      </c>
      <c r="E42" s="65"/>
      <c r="F42" s="112" t="s">
        <v>381</v>
      </c>
      <c r="G42">
        <v>14.1</v>
      </c>
    </row>
    <row r="43" spans="1:7" ht="27.75">
      <c r="A43" s="114"/>
      <c r="B43" s="62">
        <v>230</v>
      </c>
      <c r="C43" s="62">
        <v>20.7</v>
      </c>
      <c r="D43" s="63">
        <v>16.2</v>
      </c>
      <c r="E43" s="65"/>
      <c r="F43" s="112" t="s">
        <v>382</v>
      </c>
      <c r="G43">
        <v>16.2</v>
      </c>
    </row>
    <row r="44" spans="1:7" ht="27.75">
      <c r="A44" s="115"/>
      <c r="B44" s="62">
        <v>250</v>
      </c>
      <c r="C44" s="62">
        <v>22.5</v>
      </c>
      <c r="D44" s="63">
        <v>17.7</v>
      </c>
      <c r="E44" s="65"/>
      <c r="F44" s="112" t="s">
        <v>383</v>
      </c>
      <c r="G44">
        <v>17.7</v>
      </c>
    </row>
    <row r="45" spans="1:22" ht="27.75" customHeight="1">
      <c r="A45" s="113" t="s">
        <v>327</v>
      </c>
      <c r="B45" s="62">
        <v>25</v>
      </c>
      <c r="C45" s="62">
        <v>3</v>
      </c>
      <c r="D45" s="63">
        <v>2.36</v>
      </c>
      <c r="E45" s="65"/>
      <c r="F45" s="112" t="s">
        <v>384</v>
      </c>
      <c r="G45">
        <v>2.36</v>
      </c>
      <c r="H45" t="s">
        <v>343</v>
      </c>
      <c r="I45" t="s">
        <v>343</v>
      </c>
      <c r="J45" t="s">
        <v>343</v>
      </c>
      <c r="K45" t="s">
        <v>343</v>
      </c>
      <c r="L45" t="s">
        <v>343</v>
      </c>
      <c r="M45" t="s">
        <v>343</v>
      </c>
      <c r="O45" t="s">
        <v>343</v>
      </c>
      <c r="P45" t="s">
        <v>343</v>
      </c>
      <c r="Q45" t="s">
        <v>343</v>
      </c>
      <c r="R45" t="s">
        <v>343</v>
      </c>
      <c r="S45" t="s">
        <v>343</v>
      </c>
      <c r="T45" t="s">
        <v>343</v>
      </c>
      <c r="U45" t="s">
        <v>343</v>
      </c>
      <c r="V45" t="s">
        <v>343</v>
      </c>
    </row>
    <row r="46" spans="1:7" ht="27.75">
      <c r="A46" s="114"/>
      <c r="B46" s="62">
        <v>32</v>
      </c>
      <c r="C46" s="62">
        <v>3.81</v>
      </c>
      <c r="D46" s="63">
        <v>3.01</v>
      </c>
      <c r="E46" s="65"/>
      <c r="F46" s="112" t="s">
        <v>385</v>
      </c>
      <c r="G46">
        <v>3.01</v>
      </c>
    </row>
    <row r="47" spans="1:7" ht="27.75">
      <c r="A47" s="114"/>
      <c r="B47" s="62">
        <v>38</v>
      </c>
      <c r="C47" s="62">
        <v>4.56</v>
      </c>
      <c r="D47" s="63">
        <v>3.58</v>
      </c>
      <c r="E47" s="65"/>
      <c r="F47" s="112" t="s">
        <v>386</v>
      </c>
      <c r="G47">
        <v>3.58</v>
      </c>
    </row>
    <row r="48" spans="1:7" ht="27.75">
      <c r="A48" s="114"/>
      <c r="B48" s="62">
        <v>44</v>
      </c>
      <c r="C48" s="62">
        <v>5.28</v>
      </c>
      <c r="D48" s="63">
        <v>4.14</v>
      </c>
      <c r="E48" s="65"/>
      <c r="F48" s="112" t="s">
        <v>387</v>
      </c>
      <c r="G48">
        <v>4.14</v>
      </c>
    </row>
    <row r="49" spans="1:7" ht="27.75">
      <c r="A49" s="114"/>
      <c r="B49" s="62">
        <v>50</v>
      </c>
      <c r="C49" s="62">
        <v>6</v>
      </c>
      <c r="D49" s="63">
        <v>4.71</v>
      </c>
      <c r="E49" s="65"/>
      <c r="F49" s="112" t="s">
        <v>388</v>
      </c>
      <c r="G49">
        <v>4.71</v>
      </c>
    </row>
    <row r="50" spans="1:7" ht="27.75">
      <c r="A50" s="114"/>
      <c r="B50" s="62">
        <v>65</v>
      </c>
      <c r="C50" s="62">
        <v>7.8</v>
      </c>
      <c r="D50" s="63">
        <v>6.12</v>
      </c>
      <c r="E50" s="65"/>
      <c r="F50" s="112" t="s">
        <v>389</v>
      </c>
      <c r="G50">
        <v>6.12</v>
      </c>
    </row>
    <row r="51" spans="1:7" ht="27.75">
      <c r="A51" s="114"/>
      <c r="B51" s="62">
        <v>75</v>
      </c>
      <c r="C51" s="62">
        <v>9</v>
      </c>
      <c r="D51" s="63">
        <v>7.06</v>
      </c>
      <c r="E51" s="65"/>
      <c r="F51" s="112" t="s">
        <v>390</v>
      </c>
      <c r="G51">
        <v>7.06</v>
      </c>
    </row>
    <row r="52" spans="1:7" ht="27.75">
      <c r="A52" s="114"/>
      <c r="B52" s="62">
        <v>90</v>
      </c>
      <c r="C52" s="62">
        <v>10.8</v>
      </c>
      <c r="D52" s="63">
        <v>8.48</v>
      </c>
      <c r="E52" s="65"/>
      <c r="F52" s="112" t="s">
        <v>391</v>
      </c>
      <c r="G52">
        <v>8.48</v>
      </c>
    </row>
    <row r="53" spans="1:7" ht="27.75">
      <c r="A53" s="114"/>
      <c r="B53" s="62">
        <v>100</v>
      </c>
      <c r="C53" s="62">
        <v>12</v>
      </c>
      <c r="D53" s="63">
        <v>9.42</v>
      </c>
      <c r="E53" s="65"/>
      <c r="F53" s="112" t="s">
        <v>392</v>
      </c>
      <c r="G53">
        <v>9.42</v>
      </c>
    </row>
    <row r="54" spans="1:7" ht="27.75">
      <c r="A54" s="114"/>
      <c r="B54" s="62">
        <v>125</v>
      </c>
      <c r="C54" s="62">
        <v>15</v>
      </c>
      <c r="D54" s="63">
        <v>11.8</v>
      </c>
      <c r="E54" s="65"/>
      <c r="F54" s="112" t="s">
        <v>393</v>
      </c>
      <c r="G54">
        <v>11.8</v>
      </c>
    </row>
    <row r="55" spans="1:7" ht="27.75">
      <c r="A55" s="114"/>
      <c r="B55" s="62">
        <v>150</v>
      </c>
      <c r="C55" s="62">
        <v>18</v>
      </c>
      <c r="D55" s="63">
        <v>14.1</v>
      </c>
      <c r="E55" s="65"/>
      <c r="F55" s="112" t="s">
        <v>394</v>
      </c>
      <c r="G55">
        <v>14.1</v>
      </c>
    </row>
    <row r="56" spans="1:7" ht="27.75">
      <c r="A56" s="114"/>
      <c r="B56" s="62">
        <v>180</v>
      </c>
      <c r="C56" s="62">
        <v>21.6</v>
      </c>
      <c r="D56" s="63">
        <v>17</v>
      </c>
      <c r="E56" s="65"/>
      <c r="F56" s="112" t="s">
        <v>395</v>
      </c>
      <c r="G56">
        <v>17</v>
      </c>
    </row>
    <row r="57" spans="1:7" ht="27.75">
      <c r="A57" s="114"/>
      <c r="B57" s="62">
        <v>200</v>
      </c>
      <c r="C57" s="62">
        <v>24</v>
      </c>
      <c r="D57" s="63">
        <v>18.8</v>
      </c>
      <c r="E57" s="65"/>
      <c r="F57" s="112" t="s">
        <v>396</v>
      </c>
      <c r="G57">
        <v>18.8</v>
      </c>
    </row>
    <row r="58" spans="1:7" ht="27.75">
      <c r="A58" s="114"/>
      <c r="B58" s="62">
        <v>230</v>
      </c>
      <c r="C58" s="62">
        <v>27.6</v>
      </c>
      <c r="D58" s="63">
        <v>21.7</v>
      </c>
      <c r="E58" s="65"/>
      <c r="F58" s="112" t="s">
        <v>397</v>
      </c>
      <c r="G58">
        <v>21.7</v>
      </c>
    </row>
    <row r="59" spans="1:7" ht="27.75">
      <c r="A59" s="114"/>
      <c r="B59" s="62">
        <v>250</v>
      </c>
      <c r="C59" s="62">
        <v>30</v>
      </c>
      <c r="D59" s="63">
        <v>23.6</v>
      </c>
      <c r="E59" s="65"/>
      <c r="F59" s="112" t="s">
        <v>398</v>
      </c>
      <c r="G59">
        <v>23.6</v>
      </c>
    </row>
    <row r="60" spans="1:7" ht="27.75">
      <c r="A60" s="114"/>
      <c r="B60" s="62">
        <v>280</v>
      </c>
      <c r="C60" s="62">
        <v>33.6</v>
      </c>
      <c r="D60" s="63">
        <v>26.4</v>
      </c>
      <c r="E60" s="65"/>
      <c r="F60" s="112" t="s">
        <v>399</v>
      </c>
      <c r="G60">
        <v>26.4</v>
      </c>
    </row>
    <row r="61" spans="1:7" ht="27.75">
      <c r="A61" s="115"/>
      <c r="B61" s="62">
        <v>300</v>
      </c>
      <c r="C61" s="62">
        <v>36</v>
      </c>
      <c r="D61" s="63">
        <v>28.3</v>
      </c>
      <c r="E61" s="65"/>
      <c r="F61" s="112" t="s">
        <v>400</v>
      </c>
      <c r="G61">
        <v>28.3</v>
      </c>
    </row>
    <row r="62" spans="1:21" ht="27.75" customHeight="1">
      <c r="A62" s="113" t="s">
        <v>330</v>
      </c>
      <c r="B62" s="62">
        <v>32</v>
      </c>
      <c r="C62" s="62">
        <v>5.12</v>
      </c>
      <c r="D62" s="63">
        <v>4.02</v>
      </c>
      <c r="E62" s="65"/>
      <c r="F62" s="112" t="s">
        <v>401</v>
      </c>
      <c r="G62">
        <v>4.02</v>
      </c>
      <c r="H62" t="s">
        <v>343</v>
      </c>
      <c r="I62" t="s">
        <v>343</v>
      </c>
      <c r="J62" t="s">
        <v>343</v>
      </c>
      <c r="K62" t="s">
        <v>343</v>
      </c>
      <c r="L62" t="s">
        <v>343</v>
      </c>
      <c r="N62" t="s">
        <v>343</v>
      </c>
      <c r="O62" t="s">
        <v>343</v>
      </c>
      <c r="P62" t="s">
        <v>343</v>
      </c>
      <c r="Q62" t="s">
        <v>343</v>
      </c>
      <c r="R62" t="s">
        <v>343</v>
      </c>
      <c r="S62" t="s">
        <v>343</v>
      </c>
      <c r="T62" t="s">
        <v>343</v>
      </c>
      <c r="U62" t="s">
        <v>343</v>
      </c>
    </row>
    <row r="63" spans="1:7" ht="27.75">
      <c r="A63" s="114"/>
      <c r="B63" s="62">
        <v>38</v>
      </c>
      <c r="C63" s="62">
        <v>6.08</v>
      </c>
      <c r="D63" s="63">
        <v>4.77</v>
      </c>
      <c r="E63" s="65"/>
      <c r="F63" s="112" t="s">
        <v>402</v>
      </c>
      <c r="G63">
        <v>4.77</v>
      </c>
    </row>
    <row r="64" spans="1:7" ht="27.75">
      <c r="A64" s="114"/>
      <c r="B64" s="62">
        <v>44</v>
      </c>
      <c r="C64" s="62">
        <v>7.04</v>
      </c>
      <c r="D64" s="63">
        <v>5.53</v>
      </c>
      <c r="E64" s="65"/>
      <c r="F64" s="112" t="s">
        <v>403</v>
      </c>
      <c r="G64">
        <v>5.53</v>
      </c>
    </row>
    <row r="65" spans="1:7" ht="27.75">
      <c r="A65" s="114"/>
      <c r="B65" s="62">
        <v>50</v>
      </c>
      <c r="C65" s="62">
        <v>8</v>
      </c>
      <c r="D65" s="63">
        <v>6.28</v>
      </c>
      <c r="E65" s="65"/>
      <c r="F65" s="112" t="s">
        <v>404</v>
      </c>
      <c r="G65">
        <v>6.28</v>
      </c>
    </row>
    <row r="66" spans="1:7" ht="27.75">
      <c r="A66" s="114"/>
      <c r="B66" s="62">
        <v>65</v>
      </c>
      <c r="C66" s="62">
        <v>10.4</v>
      </c>
      <c r="D66" s="63">
        <v>8.16</v>
      </c>
      <c r="E66" s="65"/>
      <c r="F66" s="112" t="s">
        <v>405</v>
      </c>
      <c r="G66">
        <v>8.16</v>
      </c>
    </row>
    <row r="67" spans="1:7" ht="27.75">
      <c r="A67" s="114"/>
      <c r="B67" s="62">
        <v>75</v>
      </c>
      <c r="C67" s="62">
        <v>12</v>
      </c>
      <c r="D67" s="63">
        <v>9.42</v>
      </c>
      <c r="E67" s="65"/>
      <c r="F67" s="112" t="s">
        <v>406</v>
      </c>
      <c r="G67">
        <v>9.42</v>
      </c>
    </row>
    <row r="68" spans="1:7" ht="27.75">
      <c r="A68" s="114"/>
      <c r="B68" s="62">
        <v>90</v>
      </c>
      <c r="C68" s="62">
        <v>14.4</v>
      </c>
      <c r="D68" s="63">
        <v>11.3</v>
      </c>
      <c r="E68" s="65"/>
      <c r="F68" s="112" t="s">
        <v>407</v>
      </c>
      <c r="G68">
        <v>11.3</v>
      </c>
    </row>
    <row r="69" spans="1:7" ht="27.75">
      <c r="A69" s="114"/>
      <c r="B69" s="62">
        <v>100</v>
      </c>
      <c r="C69" s="62">
        <v>16</v>
      </c>
      <c r="D69" s="63">
        <v>12.6</v>
      </c>
      <c r="E69" s="65"/>
      <c r="F69" s="112" t="s">
        <v>408</v>
      </c>
      <c r="G69">
        <v>12.6</v>
      </c>
    </row>
    <row r="70" spans="1:7" ht="27.75">
      <c r="A70" s="114"/>
      <c r="B70" s="62">
        <v>125</v>
      </c>
      <c r="C70" s="62">
        <v>20</v>
      </c>
      <c r="D70" s="63">
        <v>15.7</v>
      </c>
      <c r="E70" s="65"/>
      <c r="F70" s="112" t="s">
        <v>409</v>
      </c>
      <c r="G70">
        <v>15.7</v>
      </c>
    </row>
    <row r="71" spans="1:7" ht="27.75">
      <c r="A71" s="114"/>
      <c r="B71" s="62">
        <v>150</v>
      </c>
      <c r="C71" s="62">
        <v>24</v>
      </c>
      <c r="D71" s="63">
        <v>18.8</v>
      </c>
      <c r="E71" s="65"/>
      <c r="F71" s="112" t="s">
        <v>410</v>
      </c>
      <c r="G71">
        <v>18.8</v>
      </c>
    </row>
    <row r="72" spans="1:7" ht="27.75">
      <c r="A72" s="114"/>
      <c r="B72" s="62">
        <v>180</v>
      </c>
      <c r="C72" s="62">
        <v>28.8</v>
      </c>
      <c r="D72" s="63">
        <v>22.6</v>
      </c>
      <c r="E72" s="65"/>
      <c r="F72" s="112" t="s">
        <v>411</v>
      </c>
      <c r="G72">
        <v>22.6</v>
      </c>
    </row>
    <row r="73" spans="1:7" ht="27.75">
      <c r="A73" s="114"/>
      <c r="B73" s="62">
        <v>200</v>
      </c>
      <c r="C73" s="62">
        <v>32</v>
      </c>
      <c r="D73" s="63">
        <v>25.1</v>
      </c>
      <c r="E73" s="65"/>
      <c r="F73" s="112" t="s">
        <v>412</v>
      </c>
      <c r="G73">
        <v>25.1</v>
      </c>
    </row>
    <row r="74" spans="1:7" ht="27.75">
      <c r="A74" s="114"/>
      <c r="B74" s="62">
        <v>230</v>
      </c>
      <c r="C74" s="62">
        <v>36.8</v>
      </c>
      <c r="D74" s="63">
        <v>28.9</v>
      </c>
      <c r="E74" s="65"/>
      <c r="F74" s="112" t="s">
        <v>413</v>
      </c>
      <c r="G74">
        <v>28.9</v>
      </c>
    </row>
    <row r="75" spans="1:7" ht="27.75">
      <c r="A75" s="114"/>
      <c r="B75" s="62">
        <v>250</v>
      </c>
      <c r="C75" s="62">
        <v>40</v>
      </c>
      <c r="D75" s="63">
        <v>31.4</v>
      </c>
      <c r="E75" s="65"/>
      <c r="F75" s="112" t="s">
        <v>414</v>
      </c>
      <c r="G75">
        <v>31.4</v>
      </c>
    </row>
    <row r="76" spans="1:7" ht="27.75">
      <c r="A76" s="114"/>
      <c r="B76" s="62">
        <v>280</v>
      </c>
      <c r="C76" s="62">
        <v>44.8</v>
      </c>
      <c r="D76" s="63">
        <v>35.2</v>
      </c>
      <c r="E76" s="65"/>
      <c r="F76" s="112" t="s">
        <v>415</v>
      </c>
      <c r="G76">
        <v>35.2</v>
      </c>
    </row>
    <row r="77" spans="1:7" ht="27.75">
      <c r="A77" s="115"/>
      <c r="B77" s="62">
        <v>300</v>
      </c>
      <c r="C77" s="62">
        <v>48</v>
      </c>
      <c r="D77" s="63">
        <v>37.7</v>
      </c>
      <c r="E77" s="67"/>
      <c r="F77" s="112" t="s">
        <v>416</v>
      </c>
      <c r="G77">
        <v>37.7</v>
      </c>
    </row>
    <row r="78" spans="1:20" ht="27.75" customHeight="1">
      <c r="A78" s="113" t="s">
        <v>321</v>
      </c>
      <c r="B78" s="62">
        <v>38</v>
      </c>
      <c r="C78" s="62">
        <v>7.22</v>
      </c>
      <c r="D78" s="63">
        <v>5.67</v>
      </c>
      <c r="F78" s="112" t="s">
        <v>417</v>
      </c>
      <c r="G78">
        <v>5.67</v>
      </c>
      <c r="H78" t="s">
        <v>343</v>
      </c>
      <c r="I78" t="s">
        <v>343</v>
      </c>
      <c r="J78" t="s">
        <v>343</v>
      </c>
      <c r="K78" t="s">
        <v>343</v>
      </c>
      <c r="L78" t="s">
        <v>343</v>
      </c>
      <c r="N78" t="s">
        <v>343</v>
      </c>
      <c r="O78" t="s">
        <v>343</v>
      </c>
      <c r="P78" t="s">
        <v>343</v>
      </c>
      <c r="Q78" t="s">
        <v>343</v>
      </c>
      <c r="R78" t="s">
        <v>343</v>
      </c>
      <c r="S78" t="s">
        <v>343</v>
      </c>
      <c r="T78" t="s">
        <v>343</v>
      </c>
    </row>
    <row r="79" spans="1:7" ht="27.75">
      <c r="A79" s="114"/>
      <c r="B79" s="62">
        <v>44</v>
      </c>
      <c r="C79" s="62">
        <v>8.36</v>
      </c>
      <c r="D79" s="63">
        <v>6.56</v>
      </c>
      <c r="F79" s="112" t="s">
        <v>418</v>
      </c>
      <c r="G79">
        <v>6.56</v>
      </c>
    </row>
    <row r="80" spans="1:7" ht="27.75">
      <c r="A80" s="114"/>
      <c r="B80" s="62">
        <v>50</v>
      </c>
      <c r="C80" s="62">
        <v>9.5</v>
      </c>
      <c r="D80" s="63">
        <v>7.46</v>
      </c>
      <c r="F80" s="112" t="s">
        <v>419</v>
      </c>
      <c r="G80">
        <v>7.46</v>
      </c>
    </row>
    <row r="81" spans="1:7" ht="27.75">
      <c r="A81" s="114"/>
      <c r="B81" s="62">
        <v>65</v>
      </c>
      <c r="C81" s="62">
        <v>12.35</v>
      </c>
      <c r="D81" s="63">
        <v>9.69</v>
      </c>
      <c r="F81" s="112" t="s">
        <v>420</v>
      </c>
      <c r="G81">
        <v>9.69</v>
      </c>
    </row>
    <row r="82" spans="1:7" ht="27.75">
      <c r="A82" s="114"/>
      <c r="B82" s="62">
        <v>75</v>
      </c>
      <c r="C82" s="62">
        <v>14.25</v>
      </c>
      <c r="D82" s="63">
        <v>11.2</v>
      </c>
      <c r="F82" s="112" t="s">
        <v>421</v>
      </c>
      <c r="G82">
        <v>11.2</v>
      </c>
    </row>
    <row r="83" spans="1:7" ht="27.75">
      <c r="A83" s="114"/>
      <c r="B83" s="62">
        <v>90</v>
      </c>
      <c r="C83" s="62">
        <v>17.1</v>
      </c>
      <c r="D83" s="63">
        <v>13.4</v>
      </c>
      <c r="F83" s="112" t="s">
        <v>422</v>
      </c>
      <c r="G83">
        <v>13.4</v>
      </c>
    </row>
    <row r="84" spans="1:7" ht="27.75">
      <c r="A84" s="114"/>
      <c r="B84" s="62">
        <v>100</v>
      </c>
      <c r="C84" s="62">
        <v>19</v>
      </c>
      <c r="D84" s="63">
        <v>14.9</v>
      </c>
      <c r="F84" s="112" t="s">
        <v>423</v>
      </c>
      <c r="G84">
        <v>14.9</v>
      </c>
    </row>
    <row r="85" spans="1:7" ht="27.75">
      <c r="A85" s="114"/>
      <c r="B85" s="62">
        <v>125</v>
      </c>
      <c r="C85" s="62">
        <v>23.75</v>
      </c>
      <c r="D85" s="63">
        <v>18.6</v>
      </c>
      <c r="F85" s="112" t="s">
        <v>424</v>
      </c>
      <c r="G85">
        <v>18.6</v>
      </c>
    </row>
    <row r="86" spans="1:7" ht="27.75">
      <c r="A86" s="114"/>
      <c r="B86" s="62">
        <v>150</v>
      </c>
      <c r="C86" s="62">
        <v>28.5</v>
      </c>
      <c r="D86" s="63">
        <v>22.4</v>
      </c>
      <c r="F86" s="112" t="s">
        <v>425</v>
      </c>
      <c r="G86">
        <v>22.4</v>
      </c>
    </row>
    <row r="87" spans="1:7" ht="27.75">
      <c r="A87" s="114"/>
      <c r="B87" s="62">
        <v>180</v>
      </c>
      <c r="C87" s="62">
        <v>34.2</v>
      </c>
      <c r="D87" s="63">
        <v>26.8</v>
      </c>
      <c r="F87" s="112" t="s">
        <v>426</v>
      </c>
      <c r="G87">
        <v>26.8</v>
      </c>
    </row>
    <row r="88" spans="1:7" ht="27.75">
      <c r="A88" s="114"/>
      <c r="B88" s="62">
        <v>200</v>
      </c>
      <c r="C88" s="62">
        <v>38</v>
      </c>
      <c r="D88" s="63">
        <v>29.8</v>
      </c>
      <c r="F88" s="112" t="s">
        <v>427</v>
      </c>
      <c r="G88">
        <v>29.8</v>
      </c>
    </row>
    <row r="89" spans="1:7" ht="27.75">
      <c r="A89" s="114"/>
      <c r="B89" s="62">
        <v>230</v>
      </c>
      <c r="C89" s="62">
        <v>43.7</v>
      </c>
      <c r="D89" s="63">
        <v>34.3</v>
      </c>
      <c r="F89" s="112" t="s">
        <v>428</v>
      </c>
      <c r="G89">
        <v>34.3</v>
      </c>
    </row>
    <row r="90" spans="1:7" ht="27.75">
      <c r="A90" s="114"/>
      <c r="B90" s="62">
        <v>250</v>
      </c>
      <c r="C90" s="62">
        <v>47.5</v>
      </c>
      <c r="D90" s="63">
        <v>37.3</v>
      </c>
      <c r="F90" s="112" t="s">
        <v>429</v>
      </c>
      <c r="G90">
        <v>37.3</v>
      </c>
    </row>
    <row r="91" spans="1:7" ht="27.75">
      <c r="A91" s="114"/>
      <c r="B91" s="62">
        <v>280</v>
      </c>
      <c r="C91" s="62">
        <v>53.2</v>
      </c>
      <c r="D91" s="63">
        <v>41.8</v>
      </c>
      <c r="F91" s="112" t="s">
        <v>430</v>
      </c>
      <c r="G91">
        <v>41.8</v>
      </c>
    </row>
    <row r="92" spans="1:7" ht="27.75">
      <c r="A92" s="115"/>
      <c r="B92" s="62">
        <v>300</v>
      </c>
      <c r="C92" s="62">
        <v>57</v>
      </c>
      <c r="D92" s="63">
        <v>44.7</v>
      </c>
      <c r="F92" s="112" t="s">
        <v>431</v>
      </c>
      <c r="G92">
        <v>44.7</v>
      </c>
    </row>
    <row r="93" spans="1:18" ht="27.75" customHeight="1">
      <c r="A93" s="113" t="s">
        <v>324</v>
      </c>
      <c r="B93" s="62">
        <v>50</v>
      </c>
      <c r="C93" s="62">
        <v>11</v>
      </c>
      <c r="D93" s="63">
        <v>8.64</v>
      </c>
      <c r="F93" s="112" t="s">
        <v>432</v>
      </c>
      <c r="G93">
        <v>8.64</v>
      </c>
      <c r="H93" t="s">
        <v>343</v>
      </c>
      <c r="I93" t="s">
        <v>343</v>
      </c>
      <c r="J93" t="s">
        <v>343</v>
      </c>
      <c r="K93" t="s">
        <v>343</v>
      </c>
      <c r="M93" t="s">
        <v>343</v>
      </c>
      <c r="N93" t="s">
        <v>343</v>
      </c>
      <c r="O93" t="s">
        <v>343</v>
      </c>
      <c r="P93" t="s">
        <v>343</v>
      </c>
      <c r="Q93" t="s">
        <v>343</v>
      </c>
      <c r="R93" t="s">
        <v>343</v>
      </c>
    </row>
    <row r="94" spans="1:7" ht="27.75">
      <c r="A94" s="114"/>
      <c r="B94" s="62">
        <v>65</v>
      </c>
      <c r="C94" s="62">
        <v>14.3</v>
      </c>
      <c r="D94" s="63">
        <v>11.2</v>
      </c>
      <c r="F94" s="112" t="s">
        <v>433</v>
      </c>
      <c r="G94">
        <v>11.2</v>
      </c>
    </row>
    <row r="95" spans="1:7" ht="27.75">
      <c r="A95" s="114"/>
      <c r="B95" s="62">
        <v>75</v>
      </c>
      <c r="C95" s="62">
        <v>16.5</v>
      </c>
      <c r="D95" s="63">
        <v>13</v>
      </c>
      <c r="F95" s="112" t="s">
        <v>434</v>
      </c>
      <c r="G95">
        <v>13</v>
      </c>
    </row>
    <row r="96" spans="1:7" ht="27.75">
      <c r="A96" s="114"/>
      <c r="B96" s="62">
        <v>90</v>
      </c>
      <c r="C96" s="62">
        <v>19.8</v>
      </c>
      <c r="D96" s="63">
        <v>15.5</v>
      </c>
      <c r="F96" s="112" t="s">
        <v>435</v>
      </c>
      <c r="G96">
        <v>15.5</v>
      </c>
    </row>
    <row r="97" spans="1:7" ht="27.75">
      <c r="A97" s="114"/>
      <c r="B97" s="62">
        <v>100</v>
      </c>
      <c r="C97" s="62">
        <v>22</v>
      </c>
      <c r="D97" s="63">
        <v>17.3</v>
      </c>
      <c r="F97" s="112" t="s">
        <v>436</v>
      </c>
      <c r="G97">
        <v>17.3</v>
      </c>
    </row>
    <row r="98" spans="1:7" ht="27.75">
      <c r="A98" s="114"/>
      <c r="B98" s="62">
        <v>125</v>
      </c>
      <c r="C98" s="62">
        <v>27.5</v>
      </c>
      <c r="D98" s="63">
        <v>21.6</v>
      </c>
      <c r="F98" s="112" t="s">
        <v>437</v>
      </c>
      <c r="G98">
        <v>21.6</v>
      </c>
    </row>
    <row r="99" spans="1:7" ht="27.75">
      <c r="A99" s="114"/>
      <c r="B99" s="62">
        <v>150</v>
      </c>
      <c r="C99" s="62">
        <v>33</v>
      </c>
      <c r="D99" s="63">
        <v>25.9</v>
      </c>
      <c r="F99" s="112" t="s">
        <v>438</v>
      </c>
      <c r="G99">
        <v>25.9</v>
      </c>
    </row>
    <row r="100" spans="1:7" ht="27.75">
      <c r="A100" s="114"/>
      <c r="B100" s="62">
        <v>180</v>
      </c>
      <c r="C100" s="62">
        <v>39.6</v>
      </c>
      <c r="D100" s="63">
        <v>31.1</v>
      </c>
      <c r="F100" s="112" t="s">
        <v>439</v>
      </c>
      <c r="G100">
        <v>31.1</v>
      </c>
    </row>
    <row r="101" spans="1:7" ht="27.75">
      <c r="A101" s="114"/>
      <c r="B101" s="62">
        <v>200</v>
      </c>
      <c r="C101" s="62">
        <v>44</v>
      </c>
      <c r="D101" s="63">
        <v>34.5</v>
      </c>
      <c r="F101" s="112" t="s">
        <v>440</v>
      </c>
      <c r="G101">
        <v>34.5</v>
      </c>
    </row>
    <row r="102" spans="1:7" ht="27.75">
      <c r="A102" s="114"/>
      <c r="B102" s="62">
        <v>230</v>
      </c>
      <c r="C102" s="62">
        <v>50.6</v>
      </c>
      <c r="D102" s="63">
        <v>39.7</v>
      </c>
      <c r="F102" s="112" t="s">
        <v>441</v>
      </c>
      <c r="G102">
        <v>39.7</v>
      </c>
    </row>
    <row r="103" spans="1:7" ht="27.75">
      <c r="A103" s="114"/>
      <c r="B103" s="62">
        <v>250</v>
      </c>
      <c r="C103" s="62">
        <v>55</v>
      </c>
      <c r="D103" s="63">
        <v>43.2</v>
      </c>
      <c r="F103" s="112" t="s">
        <v>442</v>
      </c>
      <c r="G103">
        <v>43.2</v>
      </c>
    </row>
    <row r="104" spans="1:7" ht="27.75">
      <c r="A104" s="114"/>
      <c r="B104" s="62">
        <v>280</v>
      </c>
      <c r="C104" s="62">
        <v>61.6</v>
      </c>
      <c r="D104" s="63">
        <v>48.4</v>
      </c>
      <c r="F104" s="112" t="s">
        <v>443</v>
      </c>
      <c r="G104">
        <v>48.4</v>
      </c>
    </row>
    <row r="105" spans="1:7" ht="27.75">
      <c r="A105" s="115"/>
      <c r="B105" s="62">
        <v>300</v>
      </c>
      <c r="C105" s="62">
        <v>66</v>
      </c>
      <c r="D105" s="63">
        <v>51.8</v>
      </c>
      <c r="F105" s="112" t="s">
        <v>444</v>
      </c>
      <c r="G105">
        <v>51.8</v>
      </c>
    </row>
    <row r="106" spans="1:18" ht="27.75" customHeight="1">
      <c r="A106" s="113" t="s">
        <v>326</v>
      </c>
      <c r="B106" s="62">
        <v>50</v>
      </c>
      <c r="C106" s="62">
        <v>12.5</v>
      </c>
      <c r="D106" s="63">
        <v>9.81</v>
      </c>
      <c r="F106" s="112" t="s">
        <v>445</v>
      </c>
      <c r="G106">
        <v>9.81</v>
      </c>
      <c r="H106" t="s">
        <v>343</v>
      </c>
      <c r="I106" t="s">
        <v>343</v>
      </c>
      <c r="J106" t="s">
        <v>343</v>
      </c>
      <c r="K106" t="s">
        <v>343</v>
      </c>
      <c r="M106" t="s">
        <v>343</v>
      </c>
      <c r="N106" t="s">
        <v>343</v>
      </c>
      <c r="O106" t="s">
        <v>343</v>
      </c>
      <c r="P106" t="s">
        <v>343</v>
      </c>
      <c r="Q106" t="s">
        <v>343</v>
      </c>
      <c r="R106" t="s">
        <v>343</v>
      </c>
    </row>
    <row r="107" spans="1:7" ht="27.75">
      <c r="A107" s="114"/>
      <c r="B107" s="62">
        <v>65</v>
      </c>
      <c r="C107" s="62">
        <v>16.25</v>
      </c>
      <c r="D107" s="63">
        <v>12.8</v>
      </c>
      <c r="F107" s="112" t="s">
        <v>446</v>
      </c>
      <c r="G107">
        <v>12.8</v>
      </c>
    </row>
    <row r="108" spans="1:7" ht="27.75">
      <c r="A108" s="114"/>
      <c r="B108" s="62">
        <v>75</v>
      </c>
      <c r="C108" s="62">
        <v>18.75</v>
      </c>
      <c r="D108" s="63">
        <v>14.7</v>
      </c>
      <c r="F108" s="112" t="s">
        <v>447</v>
      </c>
      <c r="G108">
        <v>14.7</v>
      </c>
    </row>
    <row r="109" spans="1:7" ht="27.75">
      <c r="A109" s="114"/>
      <c r="B109" s="62">
        <v>90</v>
      </c>
      <c r="C109" s="62">
        <v>22.5</v>
      </c>
      <c r="D109" s="63">
        <v>17.7</v>
      </c>
      <c r="F109" s="112" t="s">
        <v>448</v>
      </c>
      <c r="G109">
        <v>17.7</v>
      </c>
    </row>
    <row r="110" spans="1:7" ht="27.75">
      <c r="A110" s="114"/>
      <c r="B110" s="62">
        <v>100</v>
      </c>
      <c r="C110" s="62">
        <v>25</v>
      </c>
      <c r="D110" s="63">
        <v>19.6</v>
      </c>
      <c r="F110" s="112" t="s">
        <v>449</v>
      </c>
      <c r="G110">
        <v>19.6</v>
      </c>
    </row>
    <row r="111" spans="1:7" ht="27.75">
      <c r="A111" s="114"/>
      <c r="B111" s="62">
        <v>125</v>
      </c>
      <c r="C111" s="62">
        <v>31.25</v>
      </c>
      <c r="D111" s="63">
        <v>24.5</v>
      </c>
      <c r="F111" s="112" t="s">
        <v>450</v>
      </c>
      <c r="G111">
        <v>24.5</v>
      </c>
    </row>
    <row r="112" spans="1:7" ht="27.75">
      <c r="A112" s="114"/>
      <c r="B112" s="62">
        <v>150</v>
      </c>
      <c r="C112" s="62">
        <v>37.5</v>
      </c>
      <c r="D112" s="63">
        <v>29.4</v>
      </c>
      <c r="F112" s="112" t="s">
        <v>451</v>
      </c>
      <c r="G112">
        <v>29.4</v>
      </c>
    </row>
    <row r="113" spans="1:7" ht="27.75">
      <c r="A113" s="114"/>
      <c r="B113" s="62">
        <v>1180</v>
      </c>
      <c r="C113" s="62">
        <v>45</v>
      </c>
      <c r="D113" s="63">
        <v>35.3</v>
      </c>
      <c r="F113" s="112" t="s">
        <v>452</v>
      </c>
      <c r="G113">
        <v>35.3</v>
      </c>
    </row>
    <row r="114" spans="1:7" ht="27.75">
      <c r="A114" s="114"/>
      <c r="B114" s="62">
        <v>200</v>
      </c>
      <c r="C114" s="62">
        <v>50</v>
      </c>
      <c r="D114" s="63">
        <v>39.2</v>
      </c>
      <c r="F114" s="112" t="s">
        <v>453</v>
      </c>
      <c r="G114">
        <v>39.2</v>
      </c>
    </row>
    <row r="115" spans="1:7" ht="27.75">
      <c r="A115" s="114"/>
      <c r="B115" s="62">
        <v>230</v>
      </c>
      <c r="C115" s="62">
        <v>57.5</v>
      </c>
      <c r="D115" s="63">
        <v>45.1</v>
      </c>
      <c r="F115" s="112" t="s">
        <v>454</v>
      </c>
      <c r="G115">
        <v>45.1</v>
      </c>
    </row>
    <row r="116" spans="1:7" ht="27.75">
      <c r="A116" s="114"/>
      <c r="B116" s="62">
        <v>250</v>
      </c>
      <c r="C116" s="62">
        <v>62.5</v>
      </c>
      <c r="D116" s="63">
        <v>49.1</v>
      </c>
      <c r="F116" s="112" t="s">
        <v>455</v>
      </c>
      <c r="G116">
        <v>49.1</v>
      </c>
    </row>
    <row r="117" spans="1:7" ht="27.75">
      <c r="A117" s="114"/>
      <c r="B117" s="62">
        <v>280</v>
      </c>
      <c r="C117" s="62">
        <v>70</v>
      </c>
      <c r="D117" s="63">
        <v>55</v>
      </c>
      <c r="F117" s="112" t="s">
        <v>456</v>
      </c>
      <c r="G117">
        <v>55</v>
      </c>
    </row>
    <row r="118" spans="1:7" ht="27.75">
      <c r="A118" s="115"/>
      <c r="B118" s="62">
        <v>300</v>
      </c>
      <c r="C118" s="62">
        <v>75</v>
      </c>
      <c r="D118" s="63">
        <v>58.9</v>
      </c>
      <c r="F118" s="112" t="s">
        <v>457</v>
      </c>
      <c r="G118">
        <v>58.9</v>
      </c>
    </row>
    <row r="119" spans="1:14" ht="27.75" customHeight="1">
      <c r="A119" s="113" t="s">
        <v>328</v>
      </c>
      <c r="B119" s="62">
        <v>100</v>
      </c>
      <c r="C119" s="62">
        <v>28</v>
      </c>
      <c r="D119" s="63">
        <v>22</v>
      </c>
      <c r="F119" s="112" t="s">
        <v>458</v>
      </c>
      <c r="G119">
        <v>22</v>
      </c>
      <c r="H119" t="s">
        <v>343</v>
      </c>
      <c r="I119" t="s">
        <v>343</v>
      </c>
      <c r="K119" t="s">
        <v>343</v>
      </c>
      <c r="L119" t="s">
        <v>343</v>
      </c>
      <c r="M119" t="s">
        <v>343</v>
      </c>
      <c r="N119" t="s">
        <v>343</v>
      </c>
    </row>
    <row r="120" spans="1:7" ht="27.75">
      <c r="A120" s="114"/>
      <c r="B120" s="62">
        <v>125</v>
      </c>
      <c r="C120" s="62">
        <v>35</v>
      </c>
      <c r="D120" s="63">
        <v>27.5</v>
      </c>
      <c r="F120" s="112" t="s">
        <v>459</v>
      </c>
      <c r="G120">
        <v>27.5</v>
      </c>
    </row>
    <row r="121" spans="1:7" ht="27.75">
      <c r="A121" s="114"/>
      <c r="B121" s="62">
        <v>150</v>
      </c>
      <c r="C121" s="62">
        <v>42</v>
      </c>
      <c r="D121" s="63">
        <v>33</v>
      </c>
      <c r="F121" s="112" t="s">
        <v>460</v>
      </c>
      <c r="G121">
        <v>33</v>
      </c>
    </row>
    <row r="122" spans="1:7" ht="27.75">
      <c r="A122" s="114"/>
      <c r="B122" s="62">
        <v>180</v>
      </c>
      <c r="C122" s="62">
        <v>50.4</v>
      </c>
      <c r="D122" s="63">
        <v>39.6</v>
      </c>
      <c r="F122" s="112" t="s">
        <v>461</v>
      </c>
      <c r="G122">
        <v>39.6</v>
      </c>
    </row>
    <row r="123" spans="1:7" ht="27.75">
      <c r="A123" s="114"/>
      <c r="B123" s="62">
        <v>200</v>
      </c>
      <c r="C123" s="62">
        <v>56</v>
      </c>
      <c r="D123" s="63">
        <v>44</v>
      </c>
      <c r="F123" s="112" t="s">
        <v>462</v>
      </c>
      <c r="G123">
        <v>44</v>
      </c>
    </row>
    <row r="124" spans="1:7" ht="27.75">
      <c r="A124" s="114"/>
      <c r="B124" s="62">
        <v>230</v>
      </c>
      <c r="C124" s="62">
        <v>64.4</v>
      </c>
      <c r="D124" s="63">
        <v>550.6</v>
      </c>
      <c r="F124" s="112" t="s">
        <v>463</v>
      </c>
      <c r="G124">
        <v>550.6</v>
      </c>
    </row>
    <row r="125" spans="1:7" ht="27.75">
      <c r="A125" s="114"/>
      <c r="B125" s="62">
        <v>250</v>
      </c>
      <c r="C125" s="62">
        <v>70</v>
      </c>
      <c r="D125" s="63">
        <v>55</v>
      </c>
      <c r="F125" s="112" t="s">
        <v>464</v>
      </c>
      <c r="G125">
        <v>55</v>
      </c>
    </row>
    <row r="126" spans="1:7" ht="27.75">
      <c r="A126" s="114"/>
      <c r="B126" s="62">
        <v>280</v>
      </c>
      <c r="C126" s="62">
        <v>78.4</v>
      </c>
      <c r="D126" s="63">
        <v>61.5</v>
      </c>
      <c r="F126" s="112" t="s">
        <v>465</v>
      </c>
      <c r="G126">
        <v>61.5</v>
      </c>
    </row>
    <row r="127" spans="1:7" ht="27.75">
      <c r="A127" s="115"/>
      <c r="B127" s="62">
        <v>300</v>
      </c>
      <c r="C127" s="62">
        <v>84</v>
      </c>
      <c r="D127" s="63">
        <v>65.9</v>
      </c>
      <c r="F127" s="112" t="s">
        <v>466</v>
      </c>
      <c r="G127">
        <v>65.9</v>
      </c>
    </row>
    <row r="128" spans="1:14" ht="27.75" customHeight="1">
      <c r="A128" s="113" t="s">
        <v>329</v>
      </c>
      <c r="B128" s="62">
        <v>100</v>
      </c>
      <c r="C128" s="62">
        <v>32</v>
      </c>
      <c r="D128" s="63">
        <v>25.1</v>
      </c>
      <c r="F128" s="112" t="s">
        <v>467</v>
      </c>
      <c r="G128">
        <v>25.1</v>
      </c>
      <c r="H128" t="s">
        <v>343</v>
      </c>
      <c r="I128" t="s">
        <v>343</v>
      </c>
      <c r="K128" t="s">
        <v>343</v>
      </c>
      <c r="L128" t="s">
        <v>343</v>
      </c>
      <c r="M128" t="s">
        <v>343</v>
      </c>
      <c r="N128" t="s">
        <v>343</v>
      </c>
    </row>
    <row r="129" spans="1:7" ht="27.75">
      <c r="A129" s="114"/>
      <c r="B129" s="62">
        <v>125</v>
      </c>
      <c r="C129" s="62">
        <v>40</v>
      </c>
      <c r="D129" s="63">
        <v>31.4</v>
      </c>
      <c r="F129" s="112" t="s">
        <v>468</v>
      </c>
      <c r="G129">
        <v>31.4</v>
      </c>
    </row>
    <row r="130" spans="1:7" ht="27.75">
      <c r="A130" s="114"/>
      <c r="B130" s="62">
        <v>150</v>
      </c>
      <c r="C130" s="62">
        <v>48</v>
      </c>
      <c r="D130" s="63">
        <v>37.7</v>
      </c>
      <c r="F130" s="112" t="s">
        <v>469</v>
      </c>
      <c r="G130">
        <v>37.7</v>
      </c>
    </row>
    <row r="131" spans="1:7" ht="27.75">
      <c r="A131" s="114"/>
      <c r="B131" s="62">
        <v>180</v>
      </c>
      <c r="C131" s="62">
        <v>57.6</v>
      </c>
      <c r="D131" s="63">
        <v>45.2</v>
      </c>
      <c r="F131" s="112" t="s">
        <v>470</v>
      </c>
      <c r="G131">
        <v>45.2</v>
      </c>
    </row>
    <row r="132" spans="1:7" ht="27.75">
      <c r="A132" s="114"/>
      <c r="B132" s="62">
        <v>200</v>
      </c>
      <c r="C132" s="62">
        <v>64</v>
      </c>
      <c r="D132" s="63">
        <v>50.2</v>
      </c>
      <c r="F132" s="112" t="s">
        <v>471</v>
      </c>
      <c r="G132">
        <v>50.2</v>
      </c>
    </row>
    <row r="133" spans="1:7" ht="27.75">
      <c r="A133" s="114"/>
      <c r="B133" s="62">
        <v>130</v>
      </c>
      <c r="C133" s="62">
        <v>73.6</v>
      </c>
      <c r="D133" s="63">
        <v>57.8</v>
      </c>
      <c r="F133" s="112" t="s">
        <v>472</v>
      </c>
      <c r="G133">
        <v>57.8</v>
      </c>
    </row>
    <row r="134" spans="1:7" ht="27.75">
      <c r="A134" s="114"/>
      <c r="B134" s="62">
        <v>250</v>
      </c>
      <c r="C134" s="62">
        <v>80</v>
      </c>
      <c r="D134" s="63">
        <v>62.8</v>
      </c>
      <c r="F134" s="112" t="s">
        <v>473</v>
      </c>
      <c r="G134">
        <v>62.8</v>
      </c>
    </row>
    <row r="135" spans="1:7" ht="27.75">
      <c r="A135" s="114"/>
      <c r="B135" s="62">
        <v>280</v>
      </c>
      <c r="C135" s="62">
        <v>89.6</v>
      </c>
      <c r="D135" s="63">
        <v>70.3</v>
      </c>
      <c r="F135" s="112" t="s">
        <v>474</v>
      </c>
      <c r="G135">
        <v>70.3</v>
      </c>
    </row>
    <row r="136" spans="1:7" ht="27.75">
      <c r="A136" s="115"/>
      <c r="B136" s="62">
        <v>300</v>
      </c>
      <c r="C136" s="62">
        <v>96</v>
      </c>
      <c r="D136" s="63">
        <v>75.4</v>
      </c>
      <c r="F136" s="112" t="s">
        <v>475</v>
      </c>
      <c r="G136">
        <v>75.4</v>
      </c>
    </row>
    <row r="137" spans="1:14" ht="27.75" customHeight="1">
      <c r="A137" s="113" t="s">
        <v>331</v>
      </c>
      <c r="B137" s="62">
        <v>100</v>
      </c>
      <c r="C137" s="62">
        <v>36</v>
      </c>
      <c r="D137" s="63">
        <v>28.3</v>
      </c>
      <c r="F137" s="112" t="s">
        <v>476</v>
      </c>
      <c r="G137">
        <v>28.3</v>
      </c>
      <c r="H137" t="s">
        <v>343</v>
      </c>
      <c r="I137" t="s">
        <v>343</v>
      </c>
      <c r="K137" t="s">
        <v>343</v>
      </c>
      <c r="L137" t="s">
        <v>343</v>
      </c>
      <c r="M137" t="s">
        <v>343</v>
      </c>
      <c r="N137" t="s">
        <v>343</v>
      </c>
    </row>
    <row r="138" spans="1:7" ht="27.75">
      <c r="A138" s="114"/>
      <c r="B138" s="62">
        <v>125</v>
      </c>
      <c r="C138" s="62">
        <v>45</v>
      </c>
      <c r="D138" s="63">
        <v>35.3</v>
      </c>
      <c r="F138" s="112" t="s">
        <v>477</v>
      </c>
      <c r="G138">
        <v>35.3</v>
      </c>
    </row>
    <row r="139" spans="1:7" ht="27.75">
      <c r="A139" s="114"/>
      <c r="B139" s="62">
        <v>150</v>
      </c>
      <c r="C139" s="62">
        <v>54</v>
      </c>
      <c r="D139" s="63">
        <v>42.4</v>
      </c>
      <c r="F139" s="112" t="s">
        <v>478</v>
      </c>
      <c r="G139">
        <v>42.4</v>
      </c>
    </row>
    <row r="140" spans="1:7" ht="27.75">
      <c r="A140" s="114"/>
      <c r="B140" s="62">
        <v>180</v>
      </c>
      <c r="C140" s="62">
        <v>64.8</v>
      </c>
      <c r="D140" s="63">
        <v>50.9</v>
      </c>
      <c r="F140" s="112" t="s">
        <v>479</v>
      </c>
      <c r="G140">
        <v>50.9</v>
      </c>
    </row>
    <row r="141" spans="1:7" ht="27.75">
      <c r="A141" s="114"/>
      <c r="B141" s="62">
        <v>200</v>
      </c>
      <c r="C141" s="62">
        <v>72</v>
      </c>
      <c r="D141" s="63">
        <v>56.5</v>
      </c>
      <c r="F141" s="112" t="s">
        <v>480</v>
      </c>
      <c r="G141">
        <v>56.5</v>
      </c>
    </row>
    <row r="142" spans="1:7" ht="27.75">
      <c r="A142" s="114"/>
      <c r="B142" s="62">
        <v>130</v>
      </c>
      <c r="C142" s="62">
        <v>82.8</v>
      </c>
      <c r="D142" s="63">
        <v>65</v>
      </c>
      <c r="F142" s="112" t="s">
        <v>481</v>
      </c>
      <c r="G142">
        <v>65</v>
      </c>
    </row>
    <row r="143" spans="1:7" ht="27.75">
      <c r="A143" s="114"/>
      <c r="B143" s="62">
        <v>250</v>
      </c>
      <c r="C143" s="62">
        <v>90</v>
      </c>
      <c r="D143" s="63">
        <v>70.6</v>
      </c>
      <c r="F143" s="112" t="s">
        <v>482</v>
      </c>
      <c r="G143">
        <v>70.6</v>
      </c>
    </row>
    <row r="144" spans="1:7" ht="27.75">
      <c r="A144" s="114"/>
      <c r="B144" s="62">
        <v>280</v>
      </c>
      <c r="C144" s="62">
        <v>100.8</v>
      </c>
      <c r="D144" s="63">
        <v>79.1</v>
      </c>
      <c r="F144" s="112" t="s">
        <v>483</v>
      </c>
      <c r="G144">
        <v>79.1</v>
      </c>
    </row>
    <row r="145" spans="1:7" ht="27.75">
      <c r="A145" s="115"/>
      <c r="B145" s="62">
        <v>300</v>
      </c>
      <c r="C145" s="62">
        <v>108</v>
      </c>
      <c r="D145" s="63">
        <v>84.8</v>
      </c>
      <c r="F145" s="112" t="s">
        <v>484</v>
      </c>
      <c r="G145">
        <v>84.8</v>
      </c>
    </row>
    <row r="146" spans="1:4" ht="20.25">
      <c r="A146" s="214"/>
      <c r="B146" s="215"/>
      <c r="C146" s="215"/>
      <c r="D146" s="216"/>
    </row>
    <row r="147" spans="1:4" ht="20.25">
      <c r="A147" s="217"/>
      <c r="B147" s="218"/>
      <c r="C147" s="218"/>
      <c r="D147" s="219"/>
    </row>
    <row r="148" spans="1:4" ht="20.25">
      <c r="A148" s="217"/>
      <c r="B148" s="218"/>
      <c r="C148" s="218"/>
      <c r="D148" s="219"/>
    </row>
    <row r="149" spans="1:4" ht="20.25">
      <c r="A149" s="217"/>
      <c r="B149" s="218"/>
      <c r="C149" s="218"/>
      <c r="D149" s="219"/>
    </row>
    <row r="150" spans="1:4" ht="20.25">
      <c r="A150" s="220"/>
      <c r="B150" s="221"/>
      <c r="C150" s="221"/>
      <c r="D150" s="222"/>
    </row>
  </sheetData>
  <sheetProtection/>
  <mergeCells count="6">
    <mergeCell ref="A146:D150"/>
    <mergeCell ref="A3:B3"/>
    <mergeCell ref="A1:E1"/>
    <mergeCell ref="A2:E2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E14"/>
  <sheetViews>
    <sheetView zoomScalePageLayoutView="0" workbookViewId="0" topLeftCell="A1">
      <selection activeCell="I6" sqref="I6"/>
    </sheetView>
  </sheetViews>
  <sheetFormatPr defaultColWidth="9.00390625" defaultRowHeight="20.25"/>
  <sheetData>
    <row r="1" spans="1:5" ht="51">
      <c r="A1" s="225" t="s">
        <v>287</v>
      </c>
      <c r="B1" s="225"/>
      <c r="C1" s="225"/>
      <c r="D1" s="225"/>
      <c r="E1" s="225"/>
    </row>
    <row r="2" spans="1:5" ht="29.25">
      <c r="A2" s="231" t="s">
        <v>288</v>
      </c>
      <c r="B2" s="231"/>
      <c r="C2" s="231"/>
      <c r="D2" s="231"/>
      <c r="E2" s="231"/>
    </row>
    <row r="3" spans="1:5" ht="26.25">
      <c r="A3" s="232" t="s">
        <v>289</v>
      </c>
      <c r="B3" s="232"/>
      <c r="C3" s="232"/>
      <c r="D3" s="232"/>
      <c r="E3" s="232"/>
    </row>
    <row r="4" spans="1:5" ht="111">
      <c r="A4" s="60" t="s">
        <v>290</v>
      </c>
      <c r="B4" s="60" t="s">
        <v>291</v>
      </c>
      <c r="C4" s="60" t="s">
        <v>18</v>
      </c>
      <c r="D4" s="60" t="s">
        <v>292</v>
      </c>
      <c r="E4" s="60" t="s">
        <v>293</v>
      </c>
    </row>
    <row r="5" spans="1:5" ht="27.75">
      <c r="A5" s="55" t="s">
        <v>294</v>
      </c>
      <c r="B5" s="55">
        <v>10</v>
      </c>
      <c r="C5" s="56">
        <v>0.616</v>
      </c>
      <c r="D5" s="55">
        <v>0.785</v>
      </c>
      <c r="E5" s="55">
        <v>3.14</v>
      </c>
    </row>
    <row r="6" spans="1:5" ht="27.75">
      <c r="A6" s="55" t="s">
        <v>295</v>
      </c>
      <c r="B6" s="55">
        <v>12</v>
      </c>
      <c r="C6" s="56">
        <v>0.888</v>
      </c>
      <c r="D6" s="55">
        <v>1.131</v>
      </c>
      <c r="E6" s="55">
        <v>3.77</v>
      </c>
    </row>
    <row r="7" spans="1:5" ht="27.75">
      <c r="A7" s="55" t="s">
        <v>296</v>
      </c>
      <c r="B7" s="55">
        <v>16</v>
      </c>
      <c r="C7" s="56">
        <v>1.578</v>
      </c>
      <c r="D7" s="55">
        <v>2.01</v>
      </c>
      <c r="E7" s="55">
        <v>5.03</v>
      </c>
    </row>
    <row r="8" spans="1:5" ht="27.75">
      <c r="A8" s="55" t="s">
        <v>297</v>
      </c>
      <c r="B8" s="55">
        <v>20</v>
      </c>
      <c r="C8" s="56">
        <v>2.466</v>
      </c>
      <c r="D8" s="55">
        <v>3.146</v>
      </c>
      <c r="E8" s="55">
        <v>6.29</v>
      </c>
    </row>
    <row r="9" spans="1:5" ht="27.75">
      <c r="A9" s="55" t="s">
        <v>298</v>
      </c>
      <c r="B9" s="55">
        <v>22</v>
      </c>
      <c r="C9" s="56">
        <v>2.984</v>
      </c>
      <c r="D9" s="55">
        <v>3.801</v>
      </c>
      <c r="E9" s="55">
        <v>6.91</v>
      </c>
    </row>
    <row r="10" spans="1:5" ht="27.75">
      <c r="A10" s="55" t="s">
        <v>299</v>
      </c>
      <c r="B10" s="55">
        <v>25</v>
      </c>
      <c r="C10" s="56">
        <v>3.853</v>
      </c>
      <c r="D10" s="55">
        <v>4.908</v>
      </c>
      <c r="E10" s="55">
        <v>7.86</v>
      </c>
    </row>
    <row r="11" spans="1:5" ht="27.75">
      <c r="A11" s="55" t="s">
        <v>300</v>
      </c>
      <c r="B11" s="55">
        <v>28</v>
      </c>
      <c r="C11" s="56">
        <v>4.834</v>
      </c>
      <c r="D11" s="55">
        <v>6.157</v>
      </c>
      <c r="E11" s="55">
        <v>8.8</v>
      </c>
    </row>
    <row r="12" spans="1:5" ht="27.75">
      <c r="A12" s="55" t="s">
        <v>301</v>
      </c>
      <c r="B12" s="55">
        <v>32</v>
      </c>
      <c r="C12" s="56">
        <v>6.313</v>
      </c>
      <c r="D12" s="55">
        <v>8.042</v>
      </c>
      <c r="E12" s="55">
        <v>10.06</v>
      </c>
    </row>
    <row r="13" spans="1:5" ht="27.75">
      <c r="A13" s="55" t="s">
        <v>302</v>
      </c>
      <c r="B13" s="55">
        <v>36</v>
      </c>
      <c r="C13" s="56">
        <v>7.99</v>
      </c>
      <c r="D13" s="55">
        <v>10.178</v>
      </c>
      <c r="E13" s="55">
        <v>11.31</v>
      </c>
    </row>
    <row r="14" spans="1:5" ht="27.75">
      <c r="A14" s="57" t="s">
        <v>303</v>
      </c>
      <c r="B14" s="57">
        <v>40</v>
      </c>
      <c r="C14" s="56">
        <v>9.865</v>
      </c>
      <c r="D14" s="57">
        <v>12.566</v>
      </c>
      <c r="E14" s="57">
        <v>12.6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E11"/>
  <sheetViews>
    <sheetView zoomScalePageLayoutView="0" workbookViewId="0" topLeftCell="A7">
      <selection activeCell="C3" sqref="C3"/>
    </sheetView>
  </sheetViews>
  <sheetFormatPr defaultColWidth="9.00390625" defaultRowHeight="20.25"/>
  <sheetData>
    <row r="1" spans="1:5" ht="51">
      <c r="A1" s="225" t="s">
        <v>304</v>
      </c>
      <c r="B1" s="225"/>
      <c r="C1" s="225"/>
      <c r="D1" s="225"/>
      <c r="E1" s="225"/>
    </row>
    <row r="2" spans="1:5" ht="26.25">
      <c r="A2" s="232" t="s">
        <v>289</v>
      </c>
      <c r="B2" s="232"/>
      <c r="C2" s="232"/>
      <c r="D2" s="232"/>
      <c r="E2" s="232"/>
    </row>
    <row r="3" spans="1:5" ht="111">
      <c r="A3" s="61" t="s">
        <v>290</v>
      </c>
      <c r="B3" s="61" t="s">
        <v>291</v>
      </c>
      <c r="C3" s="61" t="s">
        <v>18</v>
      </c>
      <c r="D3" s="61" t="s">
        <v>292</v>
      </c>
      <c r="E3" s="61" t="s">
        <v>293</v>
      </c>
    </row>
    <row r="4" spans="1:5" ht="27.75">
      <c r="A4" s="62" t="s">
        <v>305</v>
      </c>
      <c r="B4" s="62">
        <v>6</v>
      </c>
      <c r="C4" s="63">
        <v>0.222</v>
      </c>
      <c r="D4" s="62">
        <v>0.283</v>
      </c>
      <c r="E4" s="62">
        <v>1.88</v>
      </c>
    </row>
    <row r="5" spans="1:5" ht="27.75">
      <c r="A5" s="62" t="s">
        <v>306</v>
      </c>
      <c r="B5" s="62">
        <v>9</v>
      </c>
      <c r="C5" s="63">
        <v>0.499</v>
      </c>
      <c r="D5" s="62">
        <v>0.636</v>
      </c>
      <c r="E5" s="62">
        <v>2.82</v>
      </c>
    </row>
    <row r="6" spans="1:5" ht="27.75">
      <c r="A6" s="62" t="s">
        <v>307</v>
      </c>
      <c r="B6" s="62">
        <v>12</v>
      </c>
      <c r="C6" s="63">
        <v>0.888</v>
      </c>
      <c r="D6" s="62">
        <v>1.131</v>
      </c>
      <c r="E6" s="62">
        <v>3.77</v>
      </c>
    </row>
    <row r="7" spans="1:5" ht="27.75">
      <c r="A7" s="62" t="s">
        <v>308</v>
      </c>
      <c r="B7" s="62">
        <v>15</v>
      </c>
      <c r="C7" s="63">
        <v>1.387</v>
      </c>
      <c r="D7" s="62">
        <v>1.767</v>
      </c>
      <c r="E7" s="62">
        <v>4.71</v>
      </c>
    </row>
    <row r="8" spans="1:5" ht="27.75">
      <c r="A8" s="62" t="s">
        <v>309</v>
      </c>
      <c r="B8" s="62">
        <v>19</v>
      </c>
      <c r="C8" s="63">
        <v>2.226</v>
      </c>
      <c r="D8" s="62">
        <v>2.835</v>
      </c>
      <c r="E8" s="62">
        <v>5.96</v>
      </c>
    </row>
    <row r="9" spans="1:5" ht="27.75">
      <c r="A9" s="62" t="s">
        <v>310</v>
      </c>
      <c r="B9" s="62">
        <v>25</v>
      </c>
      <c r="C9" s="63">
        <v>3.853</v>
      </c>
      <c r="D9" s="62">
        <v>4.909</v>
      </c>
      <c r="E9" s="62">
        <v>7.85</v>
      </c>
    </row>
    <row r="10" spans="1:5" ht="27.75">
      <c r="A10" s="64" t="s">
        <v>311</v>
      </c>
      <c r="B10" s="64">
        <v>28</v>
      </c>
      <c r="C10" s="64">
        <v>4.834</v>
      </c>
      <c r="D10" s="64">
        <v>6.158</v>
      </c>
      <c r="E10" s="64">
        <v>8.79</v>
      </c>
    </row>
    <row r="11" spans="1:5" ht="27.75">
      <c r="A11" s="64" t="s">
        <v>312</v>
      </c>
      <c r="B11" s="64">
        <v>34</v>
      </c>
      <c r="C11" s="64">
        <v>7.127</v>
      </c>
      <c r="D11" s="64">
        <v>9.079</v>
      </c>
      <c r="E11" s="64">
        <v>10.68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G13"/>
  <sheetViews>
    <sheetView zoomScalePageLayoutView="0" workbookViewId="0" topLeftCell="A1">
      <selection activeCell="F9" sqref="F9"/>
    </sheetView>
  </sheetViews>
  <sheetFormatPr defaultColWidth="9.00390625" defaultRowHeight="20.25"/>
  <cols>
    <col min="1" max="1" width="17.50390625" style="0" bestFit="1" customWidth="1"/>
    <col min="2" max="2" width="15.125" style="0" customWidth="1"/>
  </cols>
  <sheetData>
    <row r="2" spans="1:7" ht="42">
      <c r="A2" s="39" t="s">
        <v>253</v>
      </c>
      <c r="B2" s="40"/>
      <c r="C2" s="41"/>
      <c r="D2" s="48" t="s">
        <v>257</v>
      </c>
      <c r="E2" s="33"/>
      <c r="F2" s="33"/>
      <c r="G2" s="33"/>
    </row>
    <row r="3" spans="1:4" ht="20.25">
      <c r="A3" s="42" t="s">
        <v>249</v>
      </c>
      <c r="B3" s="50">
        <v>875</v>
      </c>
      <c r="C3" s="43" t="s">
        <v>167</v>
      </c>
      <c r="D3" s="49">
        <v>1.2</v>
      </c>
    </row>
    <row r="4" spans="1:3" ht="20.25">
      <c r="A4" s="42" t="s">
        <v>248</v>
      </c>
      <c r="B4" s="50">
        <v>25</v>
      </c>
      <c r="C4" s="43" t="s">
        <v>167</v>
      </c>
    </row>
    <row r="5" spans="1:3" ht="20.25">
      <c r="A5" s="42" t="s">
        <v>250</v>
      </c>
      <c r="B5" s="51">
        <v>25</v>
      </c>
      <c r="C5" s="43" t="s">
        <v>167</v>
      </c>
    </row>
    <row r="6" spans="1:3" ht="21.75" thickBot="1">
      <c r="A6" s="44" t="s">
        <v>251</v>
      </c>
      <c r="B6" s="36">
        <f>SUM(B3:B5)</f>
        <v>925</v>
      </c>
      <c r="C6" s="45" t="s">
        <v>167</v>
      </c>
    </row>
    <row r="7" spans="1:3" ht="21" thickTop="1">
      <c r="A7" s="46"/>
      <c r="B7" s="35"/>
      <c r="C7" s="47"/>
    </row>
    <row r="8" spans="1:5" ht="21">
      <c r="A8" s="34" t="s">
        <v>252</v>
      </c>
      <c r="B8" s="126" t="s">
        <v>259</v>
      </c>
      <c r="C8" s="126"/>
      <c r="E8" s="38" t="s">
        <v>258</v>
      </c>
    </row>
    <row r="9" spans="1:6" ht="24">
      <c r="A9" s="32" t="s">
        <v>254</v>
      </c>
      <c r="B9">
        <f>$B$6*$D$3^2/8</f>
        <v>166.5</v>
      </c>
      <c r="C9" t="s">
        <v>256</v>
      </c>
      <c r="E9" s="52">
        <f>B9*100/1440</f>
        <v>11.5625</v>
      </c>
      <c r="F9" t="s">
        <v>263</v>
      </c>
    </row>
    <row r="10" spans="1:6" ht="24">
      <c r="A10" s="32" t="s">
        <v>255</v>
      </c>
      <c r="B10">
        <f>$B$6*$D$3^2/9</f>
        <v>148</v>
      </c>
      <c r="C10" t="s">
        <v>256</v>
      </c>
      <c r="E10" s="52">
        <f>B10*100/1440</f>
        <v>10.277777777777779</v>
      </c>
      <c r="F10" t="s">
        <v>263</v>
      </c>
    </row>
    <row r="11" spans="1:5" ht="21">
      <c r="A11" s="32"/>
      <c r="E11" s="52"/>
    </row>
    <row r="12" spans="1:3" ht="21">
      <c r="A12" s="37" t="s">
        <v>260</v>
      </c>
      <c r="B12" s="126" t="s">
        <v>261</v>
      </c>
      <c r="C12" s="126"/>
    </row>
    <row r="13" spans="1:3" ht="24">
      <c r="A13" s="32" t="s">
        <v>262</v>
      </c>
      <c r="B13" s="52">
        <f>(5/384)*(B6/100)*(D3*100)^4/(2040000)/(D3/3)</f>
        <v>30.60661764705883</v>
      </c>
      <c r="C13" t="s">
        <v>264</v>
      </c>
    </row>
  </sheetData>
  <sheetProtection/>
  <mergeCells count="2">
    <mergeCell ref="B8:C8"/>
    <mergeCell ref="B12:C1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AB77"/>
  <sheetViews>
    <sheetView zoomScale="115" zoomScaleNormal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" sqref="H4"/>
    </sheetView>
  </sheetViews>
  <sheetFormatPr defaultColWidth="9.00390625" defaultRowHeight="20.25"/>
  <cols>
    <col min="1" max="1" width="10.25390625" style="0" customWidth="1"/>
    <col min="2" max="2" width="5.875" style="0" bestFit="1" customWidth="1"/>
    <col min="3" max="3" width="6.125" style="0" bestFit="1" customWidth="1"/>
    <col min="4" max="4" width="4.875" style="0" bestFit="1" customWidth="1"/>
    <col min="5" max="5" width="6.125" style="0" bestFit="1" customWidth="1"/>
    <col min="6" max="6" width="4.875" style="0" bestFit="1" customWidth="1"/>
    <col min="7" max="7" width="6.125" style="0" bestFit="1" customWidth="1"/>
    <col min="8" max="8" width="4.875" style="0" bestFit="1" customWidth="1"/>
    <col min="9" max="9" width="6.125" style="0" bestFit="1" customWidth="1"/>
    <col min="10" max="10" width="4.875" style="0" bestFit="1" customWidth="1"/>
    <col min="11" max="11" width="6.125" style="0" bestFit="1" customWidth="1"/>
    <col min="12" max="12" width="4.875" style="0" bestFit="1" customWidth="1"/>
    <col min="13" max="13" width="6.125" style="0" bestFit="1" customWidth="1"/>
    <col min="14" max="15" width="8.875" style="0" bestFit="1" customWidth="1"/>
    <col min="16" max="16" width="8.375" style="0" bestFit="1" customWidth="1"/>
    <col min="17" max="17" width="8.875" style="0" bestFit="1" customWidth="1"/>
    <col min="18" max="19" width="7.25390625" style="0" bestFit="1" customWidth="1"/>
    <col min="20" max="20" width="5.00390625" style="0" bestFit="1" customWidth="1"/>
    <col min="21" max="21" width="6.125" style="0" bestFit="1" customWidth="1"/>
    <col min="22" max="23" width="5.00390625" style="0" bestFit="1" customWidth="1"/>
    <col min="24" max="24" width="7.25390625" style="0" bestFit="1" customWidth="1"/>
    <col min="25" max="27" width="6.125" style="0" bestFit="1" customWidth="1"/>
    <col min="28" max="28" width="16.875" style="0" bestFit="1" customWidth="1"/>
  </cols>
  <sheetData>
    <row r="1" ht="111" customHeight="1"/>
    <row r="2" spans="1:28" ht="27.75" customHeight="1">
      <c r="A2" s="136" t="s">
        <v>30</v>
      </c>
      <c r="B2" s="144" t="s">
        <v>25</v>
      </c>
      <c r="C2" s="145"/>
      <c r="D2" s="141" t="s">
        <v>26</v>
      </c>
      <c r="E2" s="142"/>
      <c r="F2" s="142"/>
      <c r="G2" s="142"/>
      <c r="H2" s="142"/>
      <c r="I2" s="142"/>
      <c r="J2" s="142"/>
      <c r="K2" s="142"/>
      <c r="L2" s="142"/>
      <c r="M2" s="143"/>
      <c r="N2" s="136" t="s">
        <v>68</v>
      </c>
      <c r="O2" s="136" t="s">
        <v>69</v>
      </c>
      <c r="P2" s="141" t="s">
        <v>27</v>
      </c>
      <c r="Q2" s="142"/>
      <c r="R2" s="142"/>
      <c r="S2" s="143"/>
      <c r="T2" s="141" t="s">
        <v>28</v>
      </c>
      <c r="U2" s="142"/>
      <c r="V2" s="142"/>
      <c r="W2" s="143"/>
      <c r="X2" s="141" t="s">
        <v>29</v>
      </c>
      <c r="Y2" s="142"/>
      <c r="Z2" s="142"/>
      <c r="AA2" s="143"/>
      <c r="AB2" s="136" t="s">
        <v>24</v>
      </c>
    </row>
    <row r="3" spans="1:28" ht="27.75" customHeight="1">
      <c r="A3" s="137"/>
      <c r="B3" s="146"/>
      <c r="C3" s="147"/>
      <c r="D3" s="139" t="s">
        <v>31</v>
      </c>
      <c r="E3" s="140"/>
      <c r="F3" s="139" t="s">
        <v>32</v>
      </c>
      <c r="G3" s="140"/>
      <c r="H3" s="139" t="s">
        <v>20</v>
      </c>
      <c r="I3" s="140"/>
      <c r="J3" s="139" t="s">
        <v>21</v>
      </c>
      <c r="K3" s="140"/>
      <c r="L3" s="139" t="s">
        <v>33</v>
      </c>
      <c r="M3" s="140"/>
      <c r="N3" s="137"/>
      <c r="O3" s="137"/>
      <c r="P3" s="139" t="s">
        <v>70</v>
      </c>
      <c r="Q3" s="140"/>
      <c r="R3" s="139" t="s">
        <v>71</v>
      </c>
      <c r="S3" s="140"/>
      <c r="T3" s="139" t="s">
        <v>70</v>
      </c>
      <c r="U3" s="140"/>
      <c r="V3" s="139" t="s">
        <v>71</v>
      </c>
      <c r="W3" s="140"/>
      <c r="X3" s="139" t="s">
        <v>70</v>
      </c>
      <c r="Y3" s="140"/>
      <c r="Z3" s="139" t="s">
        <v>71</v>
      </c>
      <c r="AA3" s="140"/>
      <c r="AB3" s="137"/>
    </row>
    <row r="4" spans="1:28" ht="27">
      <c r="A4" s="138"/>
      <c r="B4" s="2" t="s">
        <v>34</v>
      </c>
      <c r="C4" s="2" t="s">
        <v>35</v>
      </c>
      <c r="D4" s="2" t="s">
        <v>30</v>
      </c>
      <c r="E4" s="2" t="s">
        <v>36</v>
      </c>
      <c r="F4" s="2" t="s">
        <v>30</v>
      </c>
      <c r="G4" s="2" t="s">
        <v>36</v>
      </c>
      <c r="H4" s="2" t="s">
        <v>30</v>
      </c>
      <c r="I4" s="2" t="s">
        <v>36</v>
      </c>
      <c r="J4" s="2" t="s">
        <v>30</v>
      </c>
      <c r="K4" s="2" t="s">
        <v>36</v>
      </c>
      <c r="L4" s="2" t="s">
        <v>30</v>
      </c>
      <c r="M4" s="2" t="s">
        <v>36</v>
      </c>
      <c r="N4" s="138"/>
      <c r="O4" s="138"/>
      <c r="P4" s="2" t="s">
        <v>72</v>
      </c>
      <c r="Q4" s="2" t="s">
        <v>73</v>
      </c>
      <c r="R4" s="2" t="s">
        <v>72</v>
      </c>
      <c r="S4" s="2" t="s">
        <v>73</v>
      </c>
      <c r="T4" s="2" t="s">
        <v>37</v>
      </c>
      <c r="U4" s="2" t="s">
        <v>36</v>
      </c>
      <c r="V4" s="2" t="s">
        <v>37</v>
      </c>
      <c r="W4" s="2" t="s">
        <v>36</v>
      </c>
      <c r="X4" s="2" t="s">
        <v>74</v>
      </c>
      <c r="Y4" s="2" t="s">
        <v>75</v>
      </c>
      <c r="Z4" s="2" t="s">
        <v>74</v>
      </c>
      <c r="AA4" s="2" t="s">
        <v>75</v>
      </c>
      <c r="AB4" s="138"/>
    </row>
    <row r="5" spans="1:28" ht="21.75">
      <c r="A5" s="3" t="s">
        <v>38</v>
      </c>
      <c r="B5" s="4">
        <v>17.2</v>
      </c>
      <c r="C5" s="3">
        <v>11.6</v>
      </c>
      <c r="D5" s="3">
        <v>100</v>
      </c>
      <c r="E5" s="3">
        <v>3.94</v>
      </c>
      <c r="F5" s="3">
        <v>100</v>
      </c>
      <c r="G5" s="3">
        <v>3.94</v>
      </c>
      <c r="H5" s="3">
        <v>6</v>
      </c>
      <c r="I5" s="3">
        <v>0.236</v>
      </c>
      <c r="J5" s="3">
        <v>8</v>
      </c>
      <c r="K5" s="3">
        <v>0.315</v>
      </c>
      <c r="L5" s="3">
        <v>10</v>
      </c>
      <c r="M5" s="3">
        <v>0.394</v>
      </c>
      <c r="N5" s="3">
        <v>21.9</v>
      </c>
      <c r="O5" s="3">
        <v>3.39</v>
      </c>
      <c r="P5" s="3">
        <v>383</v>
      </c>
      <c r="Q5" s="3">
        <v>9.2</v>
      </c>
      <c r="R5" s="3">
        <v>134</v>
      </c>
      <c r="S5" s="3">
        <v>3.22</v>
      </c>
      <c r="T5" s="3">
        <v>4.2</v>
      </c>
      <c r="U5" s="3">
        <v>1.65</v>
      </c>
      <c r="V5" s="3">
        <v>2.47</v>
      </c>
      <c r="W5" s="3">
        <v>0.97</v>
      </c>
      <c r="X5" s="3">
        <v>77</v>
      </c>
      <c r="Y5" s="3">
        <v>4.7</v>
      </c>
      <c r="Z5" s="3">
        <v>27</v>
      </c>
      <c r="AA5" s="3">
        <v>1.63</v>
      </c>
      <c r="AB5" s="127"/>
    </row>
    <row r="6" spans="1:28" ht="21.75">
      <c r="A6" s="3" t="s">
        <v>39</v>
      </c>
      <c r="B6" s="4">
        <v>23.8</v>
      </c>
      <c r="C6" s="3">
        <v>16</v>
      </c>
      <c r="D6" s="3">
        <v>125</v>
      </c>
      <c r="E6" s="3">
        <v>4.92</v>
      </c>
      <c r="F6" s="3">
        <v>125</v>
      </c>
      <c r="G6" s="3">
        <v>4.92</v>
      </c>
      <c r="H6" s="3">
        <v>6.5</v>
      </c>
      <c r="I6" s="3">
        <v>0.256</v>
      </c>
      <c r="J6" s="3">
        <v>9</v>
      </c>
      <c r="K6" s="3">
        <v>0.354</v>
      </c>
      <c r="L6" s="3">
        <v>10</v>
      </c>
      <c r="M6" s="3">
        <v>0.394</v>
      </c>
      <c r="N6" s="3">
        <v>30.31</v>
      </c>
      <c r="O6" s="3">
        <v>4.7</v>
      </c>
      <c r="P6" s="3">
        <v>847</v>
      </c>
      <c r="Q6" s="3">
        <v>20.35</v>
      </c>
      <c r="R6" s="3">
        <v>293</v>
      </c>
      <c r="S6" s="3">
        <v>7.04</v>
      </c>
      <c r="T6" s="3">
        <v>5.3</v>
      </c>
      <c r="U6" s="3">
        <v>2.08</v>
      </c>
      <c r="V6" s="3">
        <v>3.11</v>
      </c>
      <c r="W6" s="3">
        <v>1.22</v>
      </c>
      <c r="X6" s="3">
        <v>136</v>
      </c>
      <c r="Y6" s="3">
        <v>8.3</v>
      </c>
      <c r="Z6" s="3">
        <v>47</v>
      </c>
      <c r="AA6" s="3">
        <v>2.87</v>
      </c>
      <c r="AB6" s="128"/>
    </row>
    <row r="7" spans="1:28" ht="21.75">
      <c r="A7" s="3" t="s">
        <v>10</v>
      </c>
      <c r="B7" s="4">
        <v>14</v>
      </c>
      <c r="C7" s="3">
        <v>9.4</v>
      </c>
      <c r="D7" s="3">
        <v>150</v>
      </c>
      <c r="E7" s="3">
        <v>5.91</v>
      </c>
      <c r="F7" s="3">
        <v>75</v>
      </c>
      <c r="G7" s="3">
        <v>2.95</v>
      </c>
      <c r="H7" s="3">
        <v>5</v>
      </c>
      <c r="I7" s="3">
        <v>0.2</v>
      </c>
      <c r="J7" s="3">
        <v>7</v>
      </c>
      <c r="K7" s="3">
        <v>0.28</v>
      </c>
      <c r="L7" s="3">
        <v>8</v>
      </c>
      <c r="M7" s="3">
        <v>0.31</v>
      </c>
      <c r="N7" s="3">
        <v>17.85</v>
      </c>
      <c r="O7" s="3">
        <v>2.77</v>
      </c>
      <c r="P7" s="3">
        <v>666</v>
      </c>
      <c r="Q7" s="3">
        <v>16</v>
      </c>
      <c r="R7" s="3">
        <v>50</v>
      </c>
      <c r="S7" s="3">
        <v>1.19</v>
      </c>
      <c r="T7" s="3">
        <v>6.1</v>
      </c>
      <c r="U7" s="3">
        <v>2.41</v>
      </c>
      <c r="V7" s="3">
        <v>1.66</v>
      </c>
      <c r="W7" s="3">
        <v>0.65</v>
      </c>
      <c r="X7" s="3">
        <v>89</v>
      </c>
      <c r="Y7" s="3">
        <v>5.4</v>
      </c>
      <c r="Z7" s="3">
        <v>13</v>
      </c>
      <c r="AA7" s="3">
        <v>0.81</v>
      </c>
      <c r="AB7" s="128"/>
    </row>
    <row r="8" spans="1:28" ht="21.75">
      <c r="A8" s="3" t="s">
        <v>40</v>
      </c>
      <c r="B8" s="4">
        <v>21.1</v>
      </c>
      <c r="C8" s="3">
        <v>14.2</v>
      </c>
      <c r="D8" s="3">
        <v>148</v>
      </c>
      <c r="E8" s="3">
        <v>5.83</v>
      </c>
      <c r="F8" s="3">
        <v>100</v>
      </c>
      <c r="G8" s="3">
        <v>3.94</v>
      </c>
      <c r="H8" s="3">
        <v>6</v>
      </c>
      <c r="I8" s="3">
        <v>0.236</v>
      </c>
      <c r="J8" s="3">
        <v>9</v>
      </c>
      <c r="K8" s="3">
        <v>0.354</v>
      </c>
      <c r="L8" s="3">
        <v>11</v>
      </c>
      <c r="M8" s="3">
        <v>0.433</v>
      </c>
      <c r="N8" s="3">
        <v>26.84</v>
      </c>
      <c r="O8" s="3">
        <v>4.16</v>
      </c>
      <c r="P8" s="5">
        <v>1020</v>
      </c>
      <c r="Q8" s="3">
        <v>24.51</v>
      </c>
      <c r="R8" s="3">
        <v>151</v>
      </c>
      <c r="S8" s="3">
        <v>3.63</v>
      </c>
      <c r="T8" s="3">
        <v>6.2</v>
      </c>
      <c r="U8" s="3">
        <v>2.43</v>
      </c>
      <c r="V8" s="3">
        <v>2.37</v>
      </c>
      <c r="W8" s="3">
        <v>0.93</v>
      </c>
      <c r="X8" s="3">
        <v>138</v>
      </c>
      <c r="Y8" s="3">
        <v>8.4</v>
      </c>
      <c r="Z8" s="3">
        <v>30</v>
      </c>
      <c r="AA8" s="3">
        <v>1.84</v>
      </c>
      <c r="AB8" s="128"/>
    </row>
    <row r="9" spans="1:28" ht="21.75">
      <c r="A9" s="3" t="s">
        <v>41</v>
      </c>
      <c r="B9" s="4">
        <v>31.5</v>
      </c>
      <c r="C9" s="3">
        <v>21.2</v>
      </c>
      <c r="D9" s="3">
        <v>150</v>
      </c>
      <c r="E9" s="3">
        <v>5.91</v>
      </c>
      <c r="F9" s="3">
        <v>150</v>
      </c>
      <c r="G9" s="3">
        <v>5.91</v>
      </c>
      <c r="H9" s="3">
        <v>7</v>
      </c>
      <c r="I9" s="3">
        <v>0.276</v>
      </c>
      <c r="J9" s="3">
        <v>10</v>
      </c>
      <c r="K9" s="3">
        <v>0.394</v>
      </c>
      <c r="L9" s="3">
        <v>11</v>
      </c>
      <c r="M9" s="3">
        <v>0.433</v>
      </c>
      <c r="N9" s="3">
        <v>40.14</v>
      </c>
      <c r="O9" s="3">
        <v>6.22</v>
      </c>
      <c r="P9" s="5">
        <v>1640</v>
      </c>
      <c r="Q9" s="3">
        <v>39.4</v>
      </c>
      <c r="R9" s="3">
        <v>563</v>
      </c>
      <c r="S9" s="3">
        <v>13.53</v>
      </c>
      <c r="T9" s="3">
        <v>6.4</v>
      </c>
      <c r="U9" s="3">
        <v>2.52</v>
      </c>
      <c r="V9" s="3">
        <v>3.75</v>
      </c>
      <c r="W9" s="3">
        <v>1.48</v>
      </c>
      <c r="X9" s="3">
        <v>219</v>
      </c>
      <c r="Y9" s="3">
        <v>13.4</v>
      </c>
      <c r="Z9" s="3">
        <v>75</v>
      </c>
      <c r="AA9" s="3">
        <v>4.58</v>
      </c>
      <c r="AB9" s="129"/>
    </row>
    <row r="10" spans="1:28" ht="21.75">
      <c r="A10" s="3" t="s">
        <v>42</v>
      </c>
      <c r="B10" s="4">
        <v>40.2</v>
      </c>
      <c r="C10" s="3">
        <v>27</v>
      </c>
      <c r="D10" s="3">
        <v>175</v>
      </c>
      <c r="E10" s="3">
        <v>6.89</v>
      </c>
      <c r="F10" s="3">
        <v>175</v>
      </c>
      <c r="G10" s="3">
        <v>6.89</v>
      </c>
      <c r="H10" s="3">
        <v>7.5</v>
      </c>
      <c r="I10" s="3">
        <v>0.295</v>
      </c>
      <c r="J10" s="3">
        <v>11</v>
      </c>
      <c r="K10" s="3">
        <v>0.433</v>
      </c>
      <c r="L10" s="3">
        <v>12</v>
      </c>
      <c r="M10" s="3">
        <v>0.472</v>
      </c>
      <c r="N10" s="3">
        <v>51.21</v>
      </c>
      <c r="O10" s="3">
        <v>7.94</v>
      </c>
      <c r="P10" s="5">
        <v>2880</v>
      </c>
      <c r="Q10" s="3">
        <v>69.19</v>
      </c>
      <c r="R10" s="3">
        <v>984</v>
      </c>
      <c r="S10" s="3">
        <v>23.64</v>
      </c>
      <c r="T10" s="3">
        <v>7.5</v>
      </c>
      <c r="U10" s="3">
        <v>2.95</v>
      </c>
      <c r="V10" s="3">
        <v>4.38</v>
      </c>
      <c r="W10" s="3">
        <v>1.72</v>
      </c>
      <c r="X10" s="3">
        <v>330</v>
      </c>
      <c r="Y10" s="3">
        <v>20.1</v>
      </c>
      <c r="Z10" s="3">
        <v>112</v>
      </c>
      <c r="AA10" s="3">
        <v>6.83</v>
      </c>
      <c r="AB10" s="3" t="s">
        <v>42</v>
      </c>
    </row>
    <row r="11" spans="1:28" ht="21.75">
      <c r="A11" s="81" t="s">
        <v>43</v>
      </c>
      <c r="B11" s="4">
        <v>18.2</v>
      </c>
      <c r="C11" s="6">
        <v>12.2</v>
      </c>
      <c r="D11" s="6">
        <v>198</v>
      </c>
      <c r="E11" s="6">
        <v>7.8</v>
      </c>
      <c r="F11" s="6">
        <v>99</v>
      </c>
      <c r="G11" s="6">
        <v>3.9</v>
      </c>
      <c r="H11" s="6">
        <v>4.5</v>
      </c>
      <c r="I11" s="6">
        <v>0.177</v>
      </c>
      <c r="J11" s="6">
        <v>7</v>
      </c>
      <c r="K11" s="6">
        <v>0.276</v>
      </c>
      <c r="L11" s="6">
        <v>11</v>
      </c>
      <c r="M11" s="6">
        <v>0.433</v>
      </c>
      <c r="N11" s="6">
        <v>23.18</v>
      </c>
      <c r="O11" s="6">
        <v>3.59</v>
      </c>
      <c r="P11" s="7">
        <v>1580</v>
      </c>
      <c r="Q11" s="6">
        <v>37.96</v>
      </c>
      <c r="R11" s="6">
        <v>114</v>
      </c>
      <c r="S11" s="6">
        <v>2.74</v>
      </c>
      <c r="T11" s="6">
        <v>8.3</v>
      </c>
      <c r="U11" s="6">
        <v>3.25</v>
      </c>
      <c r="V11" s="6">
        <v>2.21</v>
      </c>
      <c r="W11" s="6">
        <v>0.87</v>
      </c>
      <c r="X11" s="6">
        <v>160</v>
      </c>
      <c r="Y11" s="6">
        <v>9.8</v>
      </c>
      <c r="Z11" s="6">
        <v>23</v>
      </c>
      <c r="AA11" s="6">
        <v>1.4</v>
      </c>
      <c r="AB11" s="130" t="s">
        <v>43</v>
      </c>
    </row>
    <row r="12" spans="1:28" ht="21.75">
      <c r="A12" s="82"/>
      <c r="B12" s="4">
        <v>21.3</v>
      </c>
      <c r="C12" s="3">
        <v>14.3</v>
      </c>
      <c r="D12" s="3">
        <v>200</v>
      </c>
      <c r="E12" s="3">
        <v>7.87</v>
      </c>
      <c r="F12" s="3">
        <v>100</v>
      </c>
      <c r="G12" s="3">
        <v>3.94</v>
      </c>
      <c r="H12" s="3">
        <v>5.5</v>
      </c>
      <c r="I12" s="3">
        <v>0.217</v>
      </c>
      <c r="J12" s="3">
        <v>8</v>
      </c>
      <c r="K12" s="3">
        <v>0.315</v>
      </c>
      <c r="L12" s="3">
        <v>11</v>
      </c>
      <c r="M12" s="3">
        <v>0.433</v>
      </c>
      <c r="N12" s="3">
        <v>27.16</v>
      </c>
      <c r="O12" s="3">
        <v>4.21</v>
      </c>
      <c r="P12" s="5">
        <v>1840</v>
      </c>
      <c r="Q12" s="3">
        <v>44.21</v>
      </c>
      <c r="R12" s="3">
        <v>134</v>
      </c>
      <c r="S12" s="3">
        <v>3.22</v>
      </c>
      <c r="T12" s="3">
        <v>8.2</v>
      </c>
      <c r="U12" s="3">
        <v>3.24</v>
      </c>
      <c r="V12" s="3">
        <v>2.22</v>
      </c>
      <c r="W12" s="3">
        <v>0.87</v>
      </c>
      <c r="X12" s="3">
        <v>184</v>
      </c>
      <c r="Y12" s="3">
        <v>11.2</v>
      </c>
      <c r="Z12" s="3">
        <v>27</v>
      </c>
      <c r="AA12" s="3">
        <v>1.64</v>
      </c>
      <c r="AB12" s="131"/>
    </row>
    <row r="13" spans="1:28" ht="21.75">
      <c r="A13" s="3" t="s">
        <v>44</v>
      </c>
      <c r="B13" s="4">
        <v>30.6</v>
      </c>
      <c r="C13" s="3">
        <v>20.6</v>
      </c>
      <c r="D13" s="3">
        <v>194</v>
      </c>
      <c r="E13" s="3">
        <v>7.64</v>
      </c>
      <c r="F13" s="3">
        <v>150</v>
      </c>
      <c r="G13" s="3">
        <v>5.91</v>
      </c>
      <c r="H13" s="3">
        <v>6</v>
      </c>
      <c r="I13" s="3">
        <v>0.236</v>
      </c>
      <c r="J13" s="3">
        <v>9</v>
      </c>
      <c r="K13" s="3">
        <v>0.354</v>
      </c>
      <c r="L13" s="3">
        <v>13</v>
      </c>
      <c r="M13" s="3">
        <v>0.512</v>
      </c>
      <c r="N13" s="3">
        <v>39.01</v>
      </c>
      <c r="O13" s="3">
        <v>6.05</v>
      </c>
      <c r="P13" s="5">
        <v>2690</v>
      </c>
      <c r="Q13" s="3">
        <v>64.63</v>
      </c>
      <c r="R13" s="3">
        <v>507</v>
      </c>
      <c r="S13" s="3">
        <v>12.18</v>
      </c>
      <c r="T13" s="3">
        <v>8.3</v>
      </c>
      <c r="U13" s="3">
        <v>3.27</v>
      </c>
      <c r="V13" s="3">
        <v>3.61</v>
      </c>
      <c r="W13" s="3">
        <v>1.42</v>
      </c>
      <c r="X13" s="3">
        <v>227</v>
      </c>
      <c r="Y13" s="3">
        <v>16.9</v>
      </c>
      <c r="Z13" s="3">
        <v>68</v>
      </c>
      <c r="AA13" s="3">
        <v>4.13</v>
      </c>
      <c r="AB13" s="3" t="s">
        <v>44</v>
      </c>
    </row>
    <row r="14" spans="1:28" ht="21.75">
      <c r="A14" s="83" t="s">
        <v>45</v>
      </c>
      <c r="B14" s="4">
        <v>49.9</v>
      </c>
      <c r="C14" s="3">
        <v>33.5</v>
      </c>
      <c r="D14" s="3">
        <v>200</v>
      </c>
      <c r="E14" s="3">
        <v>7.87</v>
      </c>
      <c r="F14" s="3">
        <v>200</v>
      </c>
      <c r="G14" s="3">
        <v>7.87</v>
      </c>
      <c r="H14" s="3">
        <v>8</v>
      </c>
      <c r="I14" s="3">
        <v>0.315</v>
      </c>
      <c r="J14" s="3">
        <v>12</v>
      </c>
      <c r="K14" s="3">
        <v>0.472</v>
      </c>
      <c r="L14" s="3">
        <v>13</v>
      </c>
      <c r="M14" s="3">
        <v>0.512</v>
      </c>
      <c r="N14" s="3">
        <v>63.53</v>
      </c>
      <c r="O14" s="3">
        <v>9.85</v>
      </c>
      <c r="P14" s="5">
        <v>4720</v>
      </c>
      <c r="Q14" s="3">
        <v>113.4</v>
      </c>
      <c r="R14" s="5">
        <v>1600</v>
      </c>
      <c r="S14" s="3">
        <v>38.44</v>
      </c>
      <c r="T14" s="3">
        <v>8.6</v>
      </c>
      <c r="U14" s="3">
        <v>3.39</v>
      </c>
      <c r="V14" s="3">
        <v>5.02</v>
      </c>
      <c r="W14" s="3">
        <v>1.98</v>
      </c>
      <c r="X14" s="3">
        <v>472</v>
      </c>
      <c r="Y14" s="3">
        <v>28.8</v>
      </c>
      <c r="Z14" s="3">
        <v>160</v>
      </c>
      <c r="AA14" s="3">
        <v>9.76</v>
      </c>
      <c r="AB14" s="133" t="s">
        <v>45</v>
      </c>
    </row>
    <row r="15" spans="1:28" ht="21.75">
      <c r="A15" s="84"/>
      <c r="B15" s="4">
        <v>56.2</v>
      </c>
      <c r="C15" s="6">
        <v>37.8</v>
      </c>
      <c r="D15" s="6">
        <v>200</v>
      </c>
      <c r="E15" s="6">
        <v>7.87</v>
      </c>
      <c r="F15" s="6">
        <v>204</v>
      </c>
      <c r="G15" s="6">
        <v>8.03</v>
      </c>
      <c r="H15" s="6">
        <v>12</v>
      </c>
      <c r="I15" s="6">
        <v>0.472</v>
      </c>
      <c r="J15" s="6">
        <v>12</v>
      </c>
      <c r="K15" s="6">
        <v>0.472</v>
      </c>
      <c r="L15" s="6">
        <v>13</v>
      </c>
      <c r="M15" s="6">
        <v>0.512</v>
      </c>
      <c r="N15" s="6">
        <v>71.53</v>
      </c>
      <c r="O15" s="6">
        <v>11.09</v>
      </c>
      <c r="P15" s="7">
        <v>4980</v>
      </c>
      <c r="Q15" s="6">
        <v>119.64</v>
      </c>
      <c r="R15" s="7">
        <v>1700</v>
      </c>
      <c r="S15" s="6">
        <v>40.84</v>
      </c>
      <c r="T15" s="6">
        <v>8.4</v>
      </c>
      <c r="U15" s="6">
        <v>3.29</v>
      </c>
      <c r="V15" s="6">
        <v>4.88</v>
      </c>
      <c r="W15" s="6">
        <v>1.92</v>
      </c>
      <c r="X15" s="6">
        <v>498</v>
      </c>
      <c r="Y15" s="6">
        <v>30.4</v>
      </c>
      <c r="Z15" s="6">
        <v>167</v>
      </c>
      <c r="AA15" s="6">
        <v>10.19</v>
      </c>
      <c r="AB15" s="134"/>
    </row>
    <row r="16" spans="1:28" ht="21.75">
      <c r="A16" s="85"/>
      <c r="B16" s="4">
        <v>65.7</v>
      </c>
      <c r="C16" s="6">
        <v>44.2</v>
      </c>
      <c r="D16" s="6">
        <v>208</v>
      </c>
      <c r="E16" s="6">
        <v>8.19</v>
      </c>
      <c r="F16" s="6">
        <v>202</v>
      </c>
      <c r="G16" s="6">
        <v>7.95</v>
      </c>
      <c r="H16" s="6">
        <v>10</v>
      </c>
      <c r="I16" s="6">
        <v>0.394</v>
      </c>
      <c r="J16" s="6">
        <v>16</v>
      </c>
      <c r="K16" s="6">
        <v>0.63</v>
      </c>
      <c r="L16" s="6">
        <v>13</v>
      </c>
      <c r="M16" s="6">
        <v>0.512</v>
      </c>
      <c r="N16" s="6">
        <v>83.69</v>
      </c>
      <c r="O16" s="6">
        <v>12.97</v>
      </c>
      <c r="P16" s="7">
        <v>6530</v>
      </c>
      <c r="Q16" s="6">
        <v>156.88</v>
      </c>
      <c r="R16" s="7">
        <v>2200</v>
      </c>
      <c r="S16" s="6">
        <v>52.86</v>
      </c>
      <c r="T16" s="6">
        <v>8.8</v>
      </c>
      <c r="U16" s="6">
        <v>3.48</v>
      </c>
      <c r="V16" s="6">
        <v>5.13</v>
      </c>
      <c r="W16" s="6">
        <v>2.02</v>
      </c>
      <c r="X16" s="6">
        <v>628</v>
      </c>
      <c r="Y16" s="6">
        <v>38.3</v>
      </c>
      <c r="Z16" s="6">
        <v>218</v>
      </c>
      <c r="AA16" s="6">
        <v>13.3</v>
      </c>
      <c r="AB16" s="135"/>
    </row>
    <row r="17" spans="1:28" ht="21.75">
      <c r="A17" s="81" t="s">
        <v>46</v>
      </c>
      <c r="B17" s="4">
        <v>25.7</v>
      </c>
      <c r="C17" s="6">
        <v>17.3</v>
      </c>
      <c r="D17" s="6">
        <v>248</v>
      </c>
      <c r="E17" s="6">
        <v>9.76</v>
      </c>
      <c r="F17" s="6">
        <v>124</v>
      </c>
      <c r="G17" s="6">
        <v>4.88</v>
      </c>
      <c r="H17" s="6">
        <v>5</v>
      </c>
      <c r="I17" s="6">
        <v>0.197</v>
      </c>
      <c r="J17" s="6">
        <v>8</v>
      </c>
      <c r="K17" s="6">
        <v>0.315</v>
      </c>
      <c r="L17" s="6">
        <v>12</v>
      </c>
      <c r="M17" s="6">
        <v>0.472</v>
      </c>
      <c r="N17" s="6">
        <v>32.68</v>
      </c>
      <c r="O17" s="6">
        <v>5.07</v>
      </c>
      <c r="P17" s="7">
        <v>3540</v>
      </c>
      <c r="Q17" s="6">
        <v>85.05</v>
      </c>
      <c r="R17" s="6">
        <v>255</v>
      </c>
      <c r="S17" s="6">
        <v>6.13</v>
      </c>
      <c r="T17" s="6">
        <v>10.4</v>
      </c>
      <c r="U17" s="6">
        <v>4.09</v>
      </c>
      <c r="V17" s="6">
        <v>2.79</v>
      </c>
      <c r="W17" s="6">
        <v>1.1</v>
      </c>
      <c r="X17" s="6">
        <v>285</v>
      </c>
      <c r="Y17" s="6">
        <v>17.4</v>
      </c>
      <c r="Z17" s="6">
        <v>41</v>
      </c>
      <c r="AA17" s="6">
        <v>2.51</v>
      </c>
      <c r="AB17" s="130" t="s">
        <v>46</v>
      </c>
    </row>
    <row r="18" spans="1:28" ht="21.75">
      <c r="A18" s="82"/>
      <c r="B18" s="4">
        <v>29.6</v>
      </c>
      <c r="C18" s="3">
        <v>19.9</v>
      </c>
      <c r="D18" s="3">
        <v>250</v>
      </c>
      <c r="E18" s="3">
        <v>9.84</v>
      </c>
      <c r="F18" s="3">
        <v>125</v>
      </c>
      <c r="G18" s="3">
        <v>4.92</v>
      </c>
      <c r="H18" s="3">
        <v>6</v>
      </c>
      <c r="I18" s="3">
        <v>0.236</v>
      </c>
      <c r="J18" s="3">
        <v>9</v>
      </c>
      <c r="K18" s="3">
        <v>0.354</v>
      </c>
      <c r="L18" s="3">
        <v>12</v>
      </c>
      <c r="M18" s="3">
        <v>0.472</v>
      </c>
      <c r="N18" s="3">
        <v>37.66</v>
      </c>
      <c r="O18" s="3">
        <v>5.84</v>
      </c>
      <c r="P18" s="5">
        <v>4050</v>
      </c>
      <c r="Q18" s="3">
        <v>97.3</v>
      </c>
      <c r="R18" s="3">
        <v>294</v>
      </c>
      <c r="S18" s="3">
        <v>7.06</v>
      </c>
      <c r="T18" s="3">
        <v>10.4</v>
      </c>
      <c r="U18" s="3">
        <v>4.09</v>
      </c>
      <c r="V18" s="3">
        <v>2.79</v>
      </c>
      <c r="W18" s="3">
        <v>1.1</v>
      </c>
      <c r="X18" s="3">
        <v>324</v>
      </c>
      <c r="Y18" s="3">
        <v>19.8</v>
      </c>
      <c r="Z18" s="3">
        <v>47</v>
      </c>
      <c r="AA18" s="3">
        <v>2.87</v>
      </c>
      <c r="AB18" s="131"/>
    </row>
    <row r="19" spans="1:28" ht="21.75">
      <c r="A19" s="3" t="s">
        <v>47</v>
      </c>
      <c r="B19" s="4">
        <v>44.1</v>
      </c>
      <c r="C19" s="3">
        <v>29.6</v>
      </c>
      <c r="D19" s="3">
        <v>244</v>
      </c>
      <c r="E19" s="3">
        <v>9.61</v>
      </c>
      <c r="F19" s="3">
        <v>175</v>
      </c>
      <c r="G19" s="3">
        <v>6.89</v>
      </c>
      <c r="H19" s="3">
        <v>7</v>
      </c>
      <c r="I19" s="3">
        <v>0.276</v>
      </c>
      <c r="J19" s="3">
        <v>11</v>
      </c>
      <c r="K19" s="3">
        <v>0.433</v>
      </c>
      <c r="L19" s="3">
        <v>16</v>
      </c>
      <c r="M19" s="3">
        <v>0.63</v>
      </c>
      <c r="N19" s="3">
        <v>56.24</v>
      </c>
      <c r="O19" s="3">
        <v>8.72</v>
      </c>
      <c r="P19" s="5">
        <v>6120</v>
      </c>
      <c r="Q19" s="3">
        <v>147.03</v>
      </c>
      <c r="R19" s="3">
        <v>984</v>
      </c>
      <c r="S19" s="3">
        <v>23.64</v>
      </c>
      <c r="T19" s="3">
        <v>10.4</v>
      </c>
      <c r="U19" s="3">
        <v>4.09</v>
      </c>
      <c r="V19" s="3">
        <v>4.18</v>
      </c>
      <c r="W19" s="3">
        <v>1.65</v>
      </c>
      <c r="X19" s="3">
        <v>502</v>
      </c>
      <c r="Y19" s="3">
        <v>30.6</v>
      </c>
      <c r="Z19" s="3">
        <v>113</v>
      </c>
      <c r="AA19" s="3">
        <v>6.9</v>
      </c>
      <c r="AB19" s="3" t="s">
        <v>47</v>
      </c>
    </row>
    <row r="20" spans="1:28" ht="21.75">
      <c r="A20" s="81" t="s">
        <v>48</v>
      </c>
      <c r="B20" s="4">
        <v>64.4</v>
      </c>
      <c r="C20" s="6">
        <v>43.3</v>
      </c>
      <c r="D20" s="6">
        <v>244</v>
      </c>
      <c r="E20" s="6">
        <v>9.61</v>
      </c>
      <c r="F20" s="6">
        <v>252</v>
      </c>
      <c r="G20" s="6">
        <v>9.92</v>
      </c>
      <c r="H20" s="6">
        <v>11</v>
      </c>
      <c r="I20" s="6">
        <v>0.433</v>
      </c>
      <c r="J20" s="6">
        <v>11</v>
      </c>
      <c r="K20" s="6">
        <v>0.433</v>
      </c>
      <c r="L20" s="6">
        <v>16</v>
      </c>
      <c r="M20" s="6">
        <v>0.63</v>
      </c>
      <c r="N20" s="6">
        <v>82.06</v>
      </c>
      <c r="O20" s="6">
        <v>12.72</v>
      </c>
      <c r="P20" s="7">
        <v>8790</v>
      </c>
      <c r="Q20" s="6">
        <v>211.18</v>
      </c>
      <c r="R20" s="7">
        <v>2940</v>
      </c>
      <c r="S20" s="6">
        <v>70.63</v>
      </c>
      <c r="T20" s="6">
        <v>10.3</v>
      </c>
      <c r="U20" s="6">
        <v>4.06</v>
      </c>
      <c r="V20" s="6">
        <v>5.98</v>
      </c>
      <c r="W20" s="6">
        <v>2.35</v>
      </c>
      <c r="X20" s="6">
        <v>720</v>
      </c>
      <c r="Y20" s="6">
        <v>43.9</v>
      </c>
      <c r="Z20" s="6">
        <v>233</v>
      </c>
      <c r="AA20" s="6">
        <v>14.22</v>
      </c>
      <c r="AB20" s="130" t="s">
        <v>48</v>
      </c>
    </row>
    <row r="21" spans="1:28" ht="21.75">
      <c r="A21" s="86"/>
      <c r="B21" s="4">
        <v>66.5</v>
      </c>
      <c r="C21" s="6">
        <v>44.7</v>
      </c>
      <c r="D21" s="6">
        <v>248</v>
      </c>
      <c r="E21" s="6">
        <v>9.76</v>
      </c>
      <c r="F21" s="6">
        <v>249</v>
      </c>
      <c r="G21" s="6">
        <v>9.8</v>
      </c>
      <c r="H21" s="6">
        <v>8</v>
      </c>
      <c r="I21" s="6">
        <v>0.315</v>
      </c>
      <c r="J21" s="6">
        <v>13</v>
      </c>
      <c r="K21" s="6">
        <v>0.512</v>
      </c>
      <c r="L21" s="6">
        <v>16</v>
      </c>
      <c r="M21" s="6">
        <v>0.63</v>
      </c>
      <c r="N21" s="6">
        <v>84.7</v>
      </c>
      <c r="O21" s="6">
        <v>13.13</v>
      </c>
      <c r="P21" s="7">
        <v>9930</v>
      </c>
      <c r="Q21" s="6">
        <v>238.57</v>
      </c>
      <c r="R21" s="7">
        <v>3350</v>
      </c>
      <c r="S21" s="6">
        <v>80.48</v>
      </c>
      <c r="T21" s="6">
        <v>10.8</v>
      </c>
      <c r="U21" s="6">
        <v>4.25</v>
      </c>
      <c r="V21" s="6">
        <v>6.29</v>
      </c>
      <c r="W21" s="6">
        <v>2.48</v>
      </c>
      <c r="X21" s="6">
        <v>801</v>
      </c>
      <c r="Y21" s="6">
        <v>48.9</v>
      </c>
      <c r="Z21" s="6">
        <v>269</v>
      </c>
      <c r="AA21" s="6">
        <v>16.42</v>
      </c>
      <c r="AB21" s="132"/>
    </row>
    <row r="22" spans="1:28" ht="21.75">
      <c r="A22" s="86"/>
      <c r="B22" s="4">
        <v>72.4</v>
      </c>
      <c r="C22" s="3">
        <v>48.7</v>
      </c>
      <c r="D22" s="3">
        <v>250</v>
      </c>
      <c r="E22" s="3">
        <v>9.84</v>
      </c>
      <c r="F22" s="3">
        <v>250</v>
      </c>
      <c r="G22" s="3">
        <v>9.84</v>
      </c>
      <c r="H22" s="3">
        <v>9</v>
      </c>
      <c r="I22" s="3">
        <v>0.354</v>
      </c>
      <c r="J22" s="3">
        <v>14</v>
      </c>
      <c r="K22" s="3">
        <v>0.551</v>
      </c>
      <c r="L22" s="3">
        <v>16</v>
      </c>
      <c r="M22" s="3">
        <v>0.63</v>
      </c>
      <c r="N22" s="3">
        <v>92.18</v>
      </c>
      <c r="O22" s="3">
        <v>14.29</v>
      </c>
      <c r="P22" s="5">
        <v>10800</v>
      </c>
      <c r="Q22" s="3">
        <v>259.47</v>
      </c>
      <c r="R22" s="5">
        <v>3650</v>
      </c>
      <c r="S22" s="3">
        <v>87.69</v>
      </c>
      <c r="T22" s="3">
        <v>10.8</v>
      </c>
      <c r="U22" s="3">
        <v>4.25</v>
      </c>
      <c r="V22" s="3">
        <v>6.29</v>
      </c>
      <c r="W22" s="3">
        <v>2.48</v>
      </c>
      <c r="X22" s="3">
        <v>867</v>
      </c>
      <c r="Y22" s="3">
        <v>52.9</v>
      </c>
      <c r="Z22" s="3">
        <v>292</v>
      </c>
      <c r="AA22" s="3">
        <v>17.82</v>
      </c>
      <c r="AB22" s="132"/>
    </row>
    <row r="23" spans="1:28" ht="21.75">
      <c r="A23" s="82"/>
      <c r="B23" s="4">
        <v>82.2</v>
      </c>
      <c r="C23" s="6">
        <v>55.2</v>
      </c>
      <c r="D23" s="6">
        <v>250</v>
      </c>
      <c r="E23" s="6">
        <v>9.84</v>
      </c>
      <c r="F23" s="6">
        <v>255</v>
      </c>
      <c r="G23" s="6">
        <v>10.04</v>
      </c>
      <c r="H23" s="6">
        <v>14</v>
      </c>
      <c r="I23" s="6">
        <v>0.551</v>
      </c>
      <c r="J23" s="6">
        <v>14</v>
      </c>
      <c r="K23" s="6">
        <v>0.551</v>
      </c>
      <c r="L23" s="6">
        <v>16</v>
      </c>
      <c r="M23" s="6">
        <v>0.63</v>
      </c>
      <c r="N23" s="6">
        <v>104.7</v>
      </c>
      <c r="O23" s="6">
        <v>16.23</v>
      </c>
      <c r="P23" s="7">
        <v>11500</v>
      </c>
      <c r="Q23" s="6">
        <v>276.29</v>
      </c>
      <c r="R23" s="7">
        <v>3880</v>
      </c>
      <c r="S23" s="6">
        <v>93.22</v>
      </c>
      <c r="T23" s="6">
        <v>10.5</v>
      </c>
      <c r="U23" s="6">
        <v>4.13</v>
      </c>
      <c r="V23" s="6">
        <v>6.09</v>
      </c>
      <c r="W23" s="6">
        <v>2.4</v>
      </c>
      <c r="X23" s="6">
        <v>919</v>
      </c>
      <c r="Y23" s="6">
        <v>56.1</v>
      </c>
      <c r="Z23" s="6">
        <v>304</v>
      </c>
      <c r="AA23" s="6">
        <v>18.55</v>
      </c>
      <c r="AB23" s="131"/>
    </row>
    <row r="24" spans="1:28" ht="27.75" customHeight="1">
      <c r="A24" s="81" t="s">
        <v>49</v>
      </c>
      <c r="B24" s="4">
        <v>32</v>
      </c>
      <c r="C24" s="6">
        <v>21.5</v>
      </c>
      <c r="D24" s="6">
        <v>298</v>
      </c>
      <c r="E24" s="6">
        <v>11.73</v>
      </c>
      <c r="F24" s="6">
        <v>149</v>
      </c>
      <c r="G24" s="6">
        <v>5.87</v>
      </c>
      <c r="H24" s="6">
        <v>5.5</v>
      </c>
      <c r="I24" s="6">
        <v>0.217</v>
      </c>
      <c r="J24" s="6">
        <v>8</v>
      </c>
      <c r="K24" s="6">
        <v>0.315</v>
      </c>
      <c r="L24" s="6">
        <v>13</v>
      </c>
      <c r="M24" s="6">
        <v>0.512</v>
      </c>
      <c r="N24" s="6">
        <v>40.8</v>
      </c>
      <c r="O24" s="6">
        <v>6.32</v>
      </c>
      <c r="P24" s="7">
        <v>6320</v>
      </c>
      <c r="Q24" s="6">
        <v>151.84</v>
      </c>
      <c r="R24" s="6">
        <v>442</v>
      </c>
      <c r="S24" s="6">
        <v>10.62</v>
      </c>
      <c r="T24" s="6">
        <v>12.4</v>
      </c>
      <c r="U24" s="6">
        <v>4.88</v>
      </c>
      <c r="V24" s="6">
        <v>3.29</v>
      </c>
      <c r="W24" s="6">
        <v>1.3</v>
      </c>
      <c r="X24" s="6">
        <v>424</v>
      </c>
      <c r="Y24" s="6">
        <v>25.9</v>
      </c>
      <c r="Z24" s="6">
        <v>59</v>
      </c>
      <c r="AA24" s="6">
        <v>3.62</v>
      </c>
      <c r="AB24" s="130" t="s">
        <v>50</v>
      </c>
    </row>
    <row r="25" spans="1:28" ht="21.75">
      <c r="A25" s="82"/>
      <c r="B25" s="4">
        <v>36.7</v>
      </c>
      <c r="C25" s="3">
        <v>24.7</v>
      </c>
      <c r="D25" s="3">
        <v>300</v>
      </c>
      <c r="E25" s="3">
        <v>11.81</v>
      </c>
      <c r="F25" s="3">
        <v>150</v>
      </c>
      <c r="G25" s="3">
        <v>5.91</v>
      </c>
      <c r="H25" s="3">
        <v>6.5</v>
      </c>
      <c r="I25" s="3">
        <v>0.256</v>
      </c>
      <c r="J25" s="3">
        <v>9</v>
      </c>
      <c r="K25" s="3">
        <v>0.354</v>
      </c>
      <c r="L25" s="3">
        <v>13</v>
      </c>
      <c r="M25" s="3">
        <v>0.512</v>
      </c>
      <c r="N25" s="3">
        <v>46.78</v>
      </c>
      <c r="O25" s="3">
        <v>7.25</v>
      </c>
      <c r="P25" s="5">
        <v>7210</v>
      </c>
      <c r="Q25" s="3">
        <v>173.22</v>
      </c>
      <c r="R25" s="3">
        <v>508</v>
      </c>
      <c r="S25" s="3">
        <v>12.2</v>
      </c>
      <c r="T25" s="3">
        <v>12.4</v>
      </c>
      <c r="U25" s="3">
        <v>4.88</v>
      </c>
      <c r="V25" s="3">
        <v>3.29</v>
      </c>
      <c r="W25" s="3">
        <v>1.3</v>
      </c>
      <c r="X25" s="3">
        <v>481</v>
      </c>
      <c r="Y25" s="3">
        <v>29.4</v>
      </c>
      <c r="Z25" s="3">
        <v>68</v>
      </c>
      <c r="AA25" s="3">
        <v>4.13</v>
      </c>
      <c r="AB25" s="131"/>
    </row>
    <row r="26" spans="1:28" ht="21.75">
      <c r="A26" s="83" t="s">
        <v>51</v>
      </c>
      <c r="B26" s="4">
        <v>56.8</v>
      </c>
      <c r="C26" s="3">
        <v>38.2</v>
      </c>
      <c r="D26" s="3">
        <v>294</v>
      </c>
      <c r="E26" s="3">
        <v>11.57</v>
      </c>
      <c r="F26" s="3">
        <v>200</v>
      </c>
      <c r="G26" s="3">
        <v>7.87</v>
      </c>
      <c r="H26" s="3">
        <v>8</v>
      </c>
      <c r="I26" s="3">
        <v>0.315</v>
      </c>
      <c r="J26" s="3">
        <v>12</v>
      </c>
      <c r="K26" s="3">
        <v>0.472</v>
      </c>
      <c r="L26" s="3">
        <v>18</v>
      </c>
      <c r="M26" s="3">
        <v>0.709</v>
      </c>
      <c r="N26" s="3">
        <v>72.38</v>
      </c>
      <c r="O26" s="3">
        <v>11.22</v>
      </c>
      <c r="P26" s="5">
        <v>11300</v>
      </c>
      <c r="Q26" s="3">
        <v>271.48</v>
      </c>
      <c r="R26" s="5">
        <v>1600</v>
      </c>
      <c r="S26" s="3">
        <v>38.44</v>
      </c>
      <c r="T26" s="3">
        <v>12.5</v>
      </c>
      <c r="U26" s="3">
        <v>4.92</v>
      </c>
      <c r="V26" s="3">
        <v>4.71</v>
      </c>
      <c r="W26" s="3">
        <v>1.85</v>
      </c>
      <c r="X26" s="3">
        <v>771</v>
      </c>
      <c r="Y26" s="3">
        <v>47</v>
      </c>
      <c r="Z26" s="3">
        <v>160</v>
      </c>
      <c r="AA26" s="3">
        <v>9.76</v>
      </c>
      <c r="AB26" s="133" t="s">
        <v>51</v>
      </c>
    </row>
    <row r="27" spans="1:28" ht="21.75">
      <c r="A27" s="85"/>
      <c r="B27" s="4">
        <v>65.4</v>
      </c>
      <c r="C27" s="6">
        <v>44</v>
      </c>
      <c r="D27" s="6">
        <v>298</v>
      </c>
      <c r="E27" s="6">
        <v>11.73</v>
      </c>
      <c r="F27" s="6">
        <v>201</v>
      </c>
      <c r="G27" s="6">
        <v>7.91</v>
      </c>
      <c r="H27" s="6">
        <v>9</v>
      </c>
      <c r="I27" s="6">
        <v>0.354</v>
      </c>
      <c r="J27" s="6">
        <v>14</v>
      </c>
      <c r="K27" s="6">
        <v>0.551</v>
      </c>
      <c r="L27" s="6">
        <v>18</v>
      </c>
      <c r="M27" s="6">
        <v>0.709</v>
      </c>
      <c r="N27" s="6">
        <v>83.36</v>
      </c>
      <c r="O27" s="6">
        <v>12.92</v>
      </c>
      <c r="P27" s="7">
        <v>13300</v>
      </c>
      <c r="Q27" s="6">
        <v>319.53</v>
      </c>
      <c r="R27" s="7">
        <v>1900</v>
      </c>
      <c r="S27" s="6">
        <v>45.65</v>
      </c>
      <c r="T27" s="6">
        <v>12.6</v>
      </c>
      <c r="U27" s="6">
        <v>4.96</v>
      </c>
      <c r="V27" s="6">
        <v>4.77</v>
      </c>
      <c r="W27" s="6">
        <v>1.88</v>
      </c>
      <c r="X27" s="6">
        <v>893</v>
      </c>
      <c r="Y27" s="6">
        <v>54.5</v>
      </c>
      <c r="Z27" s="6">
        <v>189</v>
      </c>
      <c r="AA27" s="6">
        <v>11.53</v>
      </c>
      <c r="AB27" s="135"/>
    </row>
    <row r="28" spans="1:28" ht="21.75">
      <c r="A28" s="81" t="s">
        <v>52</v>
      </c>
      <c r="B28" s="4">
        <v>84.5</v>
      </c>
      <c r="C28" s="6">
        <v>56.8</v>
      </c>
      <c r="D28" s="6">
        <v>294</v>
      </c>
      <c r="E28" s="6">
        <v>11.57</v>
      </c>
      <c r="F28" s="6">
        <v>302</v>
      </c>
      <c r="G28" s="6">
        <v>11.89</v>
      </c>
      <c r="H28" s="6">
        <v>12</v>
      </c>
      <c r="I28" s="6">
        <v>0.472</v>
      </c>
      <c r="J28" s="6">
        <v>12</v>
      </c>
      <c r="K28" s="6">
        <v>0.472</v>
      </c>
      <c r="L28" s="6">
        <v>18</v>
      </c>
      <c r="M28" s="6">
        <v>0.709</v>
      </c>
      <c r="N28" s="6">
        <v>107.7</v>
      </c>
      <c r="O28" s="6">
        <v>16.69</v>
      </c>
      <c r="P28" s="7">
        <v>16900</v>
      </c>
      <c r="Q28" s="6">
        <v>406</v>
      </c>
      <c r="R28" s="7">
        <v>5520</v>
      </c>
      <c r="S28" s="6">
        <v>133</v>
      </c>
      <c r="T28" s="6">
        <v>12.5</v>
      </c>
      <c r="U28" s="6">
        <v>4.92</v>
      </c>
      <c r="V28" s="6">
        <v>7.16</v>
      </c>
      <c r="W28" s="6">
        <v>2.82</v>
      </c>
      <c r="X28" s="7">
        <v>1150</v>
      </c>
      <c r="Y28" s="6">
        <v>70.2</v>
      </c>
      <c r="Z28" s="6">
        <v>365</v>
      </c>
      <c r="AA28" s="6">
        <v>22.27</v>
      </c>
      <c r="AB28" s="130" t="s">
        <v>52</v>
      </c>
    </row>
    <row r="29" spans="1:28" ht="21.75">
      <c r="A29" s="86"/>
      <c r="B29" s="4">
        <v>87</v>
      </c>
      <c r="C29" s="6">
        <v>58.5</v>
      </c>
      <c r="D29" s="6">
        <v>298</v>
      </c>
      <c r="E29" s="6">
        <v>11.73</v>
      </c>
      <c r="F29" s="6">
        <v>299</v>
      </c>
      <c r="G29" s="6">
        <v>11.77</v>
      </c>
      <c r="H29" s="6">
        <v>9</v>
      </c>
      <c r="I29" s="6">
        <v>0.354</v>
      </c>
      <c r="J29" s="6">
        <v>14</v>
      </c>
      <c r="K29" s="6">
        <v>0.551</v>
      </c>
      <c r="L29" s="6">
        <v>18</v>
      </c>
      <c r="M29" s="6">
        <v>0.709</v>
      </c>
      <c r="N29" s="6">
        <v>110.8</v>
      </c>
      <c r="O29" s="6">
        <v>17.17</v>
      </c>
      <c r="P29" s="7">
        <v>18800</v>
      </c>
      <c r="Q29" s="6">
        <v>452</v>
      </c>
      <c r="R29" s="7">
        <v>6240</v>
      </c>
      <c r="S29" s="6">
        <v>150</v>
      </c>
      <c r="T29" s="6">
        <v>13</v>
      </c>
      <c r="U29" s="6">
        <v>5.12</v>
      </c>
      <c r="V29" s="6">
        <v>7.51</v>
      </c>
      <c r="W29" s="6">
        <v>2.96</v>
      </c>
      <c r="X29" s="7">
        <v>1270</v>
      </c>
      <c r="Y29" s="6">
        <v>77.5</v>
      </c>
      <c r="Z29" s="6">
        <v>417</v>
      </c>
      <c r="AA29" s="6">
        <v>25.4</v>
      </c>
      <c r="AB29" s="132"/>
    </row>
    <row r="30" spans="1:28" ht="21.75">
      <c r="A30" s="86"/>
      <c r="B30" s="4">
        <v>94</v>
      </c>
      <c r="C30" s="3">
        <v>63.2</v>
      </c>
      <c r="D30" s="3">
        <v>300</v>
      </c>
      <c r="E30" s="3">
        <v>11.81</v>
      </c>
      <c r="F30" s="3">
        <v>300</v>
      </c>
      <c r="G30" s="3">
        <v>11.81</v>
      </c>
      <c r="H30" s="3">
        <v>10</v>
      </c>
      <c r="I30" s="3">
        <v>0.394</v>
      </c>
      <c r="J30" s="3">
        <v>15</v>
      </c>
      <c r="K30" s="3">
        <v>0.591</v>
      </c>
      <c r="L30" s="3">
        <v>18</v>
      </c>
      <c r="M30" s="3">
        <v>0.709</v>
      </c>
      <c r="N30" s="3">
        <v>119.8</v>
      </c>
      <c r="O30" s="3">
        <v>18.57</v>
      </c>
      <c r="P30" s="5">
        <v>20400</v>
      </c>
      <c r="Q30" s="3">
        <v>490</v>
      </c>
      <c r="R30" s="5">
        <v>6750</v>
      </c>
      <c r="S30" s="3">
        <v>162</v>
      </c>
      <c r="T30" s="3">
        <v>13.1</v>
      </c>
      <c r="U30" s="3">
        <v>5.16</v>
      </c>
      <c r="V30" s="3">
        <v>7.51</v>
      </c>
      <c r="W30" s="3">
        <v>2.96</v>
      </c>
      <c r="X30" s="5">
        <v>1360</v>
      </c>
      <c r="Y30" s="3">
        <v>83</v>
      </c>
      <c r="Z30" s="3">
        <v>450</v>
      </c>
      <c r="AA30" s="3">
        <v>27.5</v>
      </c>
      <c r="AB30" s="132"/>
    </row>
    <row r="31" spans="1:28" ht="21.75">
      <c r="A31" s="86"/>
      <c r="B31" s="4">
        <v>106</v>
      </c>
      <c r="C31" s="6">
        <v>71.2</v>
      </c>
      <c r="D31" s="6">
        <v>300</v>
      </c>
      <c r="E31" s="6">
        <v>11.81</v>
      </c>
      <c r="F31" s="6">
        <v>305</v>
      </c>
      <c r="G31" s="6">
        <v>12.01</v>
      </c>
      <c r="H31" s="6">
        <v>15</v>
      </c>
      <c r="I31" s="6">
        <v>0.591</v>
      </c>
      <c r="J31" s="6">
        <v>15</v>
      </c>
      <c r="K31" s="6">
        <v>0.591</v>
      </c>
      <c r="L31" s="6">
        <v>18</v>
      </c>
      <c r="M31" s="6">
        <v>0.709</v>
      </c>
      <c r="N31" s="6">
        <v>134.8</v>
      </c>
      <c r="O31" s="6">
        <v>20.89</v>
      </c>
      <c r="P31" s="7">
        <v>21500</v>
      </c>
      <c r="Q31" s="6">
        <v>516.54</v>
      </c>
      <c r="R31" s="7">
        <v>7100</v>
      </c>
      <c r="S31" s="6">
        <v>170.58</v>
      </c>
      <c r="T31" s="6">
        <v>12.6</v>
      </c>
      <c r="U31" s="6">
        <v>4.96</v>
      </c>
      <c r="V31" s="6">
        <v>7.26</v>
      </c>
      <c r="W31" s="6">
        <v>2.86</v>
      </c>
      <c r="X31" s="7">
        <v>1440</v>
      </c>
      <c r="Y31" s="6">
        <v>87.9</v>
      </c>
      <c r="Z31" s="6">
        <v>466</v>
      </c>
      <c r="AA31" s="6">
        <v>28.4</v>
      </c>
      <c r="AB31" s="132"/>
    </row>
    <row r="32" spans="1:28" ht="21.75">
      <c r="A32" s="82"/>
      <c r="B32" s="4">
        <v>106</v>
      </c>
      <c r="C32" s="6">
        <v>71.2</v>
      </c>
      <c r="D32" s="6">
        <v>304</v>
      </c>
      <c r="E32" s="6">
        <v>11.97</v>
      </c>
      <c r="F32" s="6">
        <v>301</v>
      </c>
      <c r="G32" s="6">
        <v>11.85</v>
      </c>
      <c r="H32" s="6">
        <v>11</v>
      </c>
      <c r="I32" s="6">
        <v>0.433</v>
      </c>
      <c r="J32" s="6">
        <v>17</v>
      </c>
      <c r="K32" s="6">
        <v>0.669</v>
      </c>
      <c r="L32" s="6">
        <v>18</v>
      </c>
      <c r="M32" s="6">
        <v>0.709</v>
      </c>
      <c r="N32" s="6">
        <v>134.8</v>
      </c>
      <c r="O32" s="6">
        <v>20.89</v>
      </c>
      <c r="P32" s="7">
        <v>23400</v>
      </c>
      <c r="Q32" s="6">
        <v>562.19</v>
      </c>
      <c r="R32" s="7">
        <v>7730</v>
      </c>
      <c r="S32" s="6">
        <v>185.71</v>
      </c>
      <c r="T32" s="6">
        <v>13.2</v>
      </c>
      <c r="U32" s="6">
        <v>5.2</v>
      </c>
      <c r="V32" s="6">
        <v>7.57</v>
      </c>
      <c r="W32" s="6">
        <v>2.98</v>
      </c>
      <c r="X32" s="7">
        <v>1540</v>
      </c>
      <c r="Y32" s="6">
        <v>94</v>
      </c>
      <c r="Z32" s="6">
        <v>514</v>
      </c>
      <c r="AA32" s="6">
        <v>31.37</v>
      </c>
      <c r="AB32" s="131"/>
    </row>
    <row r="33" spans="1:28" ht="21.75">
      <c r="A33" s="81" t="s">
        <v>53</v>
      </c>
      <c r="B33" s="4">
        <v>41.4</v>
      </c>
      <c r="C33" s="6">
        <v>27.8</v>
      </c>
      <c r="D33" s="6">
        <v>346</v>
      </c>
      <c r="E33" s="6">
        <v>13.62</v>
      </c>
      <c r="F33" s="6">
        <v>174</v>
      </c>
      <c r="G33" s="6">
        <v>6.85</v>
      </c>
      <c r="H33" s="6">
        <v>6</v>
      </c>
      <c r="I33" s="6">
        <v>0.236</v>
      </c>
      <c r="J33" s="6">
        <v>9</v>
      </c>
      <c r="K33" s="6">
        <v>0.354</v>
      </c>
      <c r="L33" s="6">
        <v>14</v>
      </c>
      <c r="M33" s="6">
        <v>0.551</v>
      </c>
      <c r="N33" s="6">
        <v>52.68</v>
      </c>
      <c r="O33" s="6">
        <v>8.17</v>
      </c>
      <c r="P33" s="7">
        <v>11100</v>
      </c>
      <c r="Q33" s="6">
        <v>266.68</v>
      </c>
      <c r="R33" s="6">
        <v>792</v>
      </c>
      <c r="S33" s="6">
        <v>19.03</v>
      </c>
      <c r="T33" s="6">
        <v>14.5</v>
      </c>
      <c r="U33" s="6">
        <v>5.71</v>
      </c>
      <c r="V33" s="6">
        <v>3.88</v>
      </c>
      <c r="W33" s="6">
        <v>1.53</v>
      </c>
      <c r="X33" s="6">
        <v>641</v>
      </c>
      <c r="Y33" s="6">
        <v>39.1</v>
      </c>
      <c r="Z33" s="6">
        <v>91</v>
      </c>
      <c r="AA33" s="6">
        <v>5.55</v>
      </c>
      <c r="AB33" s="130" t="s">
        <v>53</v>
      </c>
    </row>
    <row r="34" spans="1:28" ht="21.75">
      <c r="A34" s="86"/>
      <c r="B34" s="4">
        <v>49.6</v>
      </c>
      <c r="C34" s="3">
        <v>33.3</v>
      </c>
      <c r="D34" s="3">
        <v>350</v>
      </c>
      <c r="E34" s="3">
        <v>13.78</v>
      </c>
      <c r="F34" s="3">
        <v>175</v>
      </c>
      <c r="G34" s="3">
        <v>6.89</v>
      </c>
      <c r="H34" s="3">
        <v>7</v>
      </c>
      <c r="I34" s="3">
        <v>0.276</v>
      </c>
      <c r="J34" s="3">
        <v>11</v>
      </c>
      <c r="K34" s="3">
        <v>0.433</v>
      </c>
      <c r="L34" s="3">
        <v>14</v>
      </c>
      <c r="M34" s="3">
        <v>0.551</v>
      </c>
      <c r="N34" s="3">
        <v>63.14</v>
      </c>
      <c r="O34" s="3">
        <v>9.79</v>
      </c>
      <c r="P34" s="5">
        <v>13600</v>
      </c>
      <c r="Q34" s="3">
        <v>326.74</v>
      </c>
      <c r="R34" s="3">
        <v>984</v>
      </c>
      <c r="S34" s="3">
        <v>23.64</v>
      </c>
      <c r="T34" s="3">
        <v>14.7</v>
      </c>
      <c r="U34" s="3">
        <v>5.79</v>
      </c>
      <c r="V34" s="3">
        <v>3.95</v>
      </c>
      <c r="W34" s="3">
        <v>1.56</v>
      </c>
      <c r="X34" s="3">
        <v>775</v>
      </c>
      <c r="Y34" s="3">
        <v>47.3</v>
      </c>
      <c r="Z34" s="3">
        <v>112</v>
      </c>
      <c r="AA34" s="3">
        <v>6.83</v>
      </c>
      <c r="AB34" s="132"/>
    </row>
    <row r="35" spans="1:28" ht="21.75">
      <c r="A35" s="82"/>
      <c r="B35" s="4">
        <v>57.8</v>
      </c>
      <c r="C35" s="6">
        <v>38.8</v>
      </c>
      <c r="D35" s="6">
        <v>354</v>
      </c>
      <c r="E35" s="6">
        <v>13.94</v>
      </c>
      <c r="F35" s="6">
        <v>176</v>
      </c>
      <c r="G35" s="6">
        <v>6.93</v>
      </c>
      <c r="H35" s="6">
        <v>8</v>
      </c>
      <c r="I35" s="6">
        <v>0.315</v>
      </c>
      <c r="J35" s="6">
        <v>13</v>
      </c>
      <c r="K35" s="6">
        <v>0.512</v>
      </c>
      <c r="L35" s="6">
        <v>14</v>
      </c>
      <c r="M35" s="6">
        <v>0.551</v>
      </c>
      <c r="N35" s="6">
        <v>73.68</v>
      </c>
      <c r="O35" s="6">
        <v>11.42</v>
      </c>
      <c r="P35" s="7">
        <v>16100</v>
      </c>
      <c r="Q35" s="6">
        <v>386.8</v>
      </c>
      <c r="R35" s="7">
        <v>1180</v>
      </c>
      <c r="S35" s="6">
        <v>28.35</v>
      </c>
      <c r="T35" s="6">
        <v>14.8</v>
      </c>
      <c r="U35" s="6">
        <v>5.83</v>
      </c>
      <c r="V35" s="6">
        <v>4.01</v>
      </c>
      <c r="W35" s="6">
        <v>1.58</v>
      </c>
      <c r="X35" s="6">
        <v>909</v>
      </c>
      <c r="Y35" s="6">
        <v>55.5</v>
      </c>
      <c r="Z35" s="6">
        <v>134</v>
      </c>
      <c r="AA35" s="6">
        <v>8.18</v>
      </c>
      <c r="AB35" s="131"/>
    </row>
    <row r="36" spans="1:28" ht="21.75">
      <c r="A36" s="81" t="s">
        <v>54</v>
      </c>
      <c r="B36" s="4">
        <v>69.2</v>
      </c>
      <c r="C36" s="6">
        <v>46.5</v>
      </c>
      <c r="D36" s="6">
        <v>336</v>
      </c>
      <c r="E36" s="6">
        <v>13.23</v>
      </c>
      <c r="F36" s="6">
        <v>249</v>
      </c>
      <c r="G36" s="6">
        <v>9.8</v>
      </c>
      <c r="H36" s="6">
        <v>8</v>
      </c>
      <c r="I36" s="6">
        <v>0.315</v>
      </c>
      <c r="J36" s="6">
        <v>12</v>
      </c>
      <c r="K36" s="6">
        <v>0.472</v>
      </c>
      <c r="L36" s="6">
        <v>20</v>
      </c>
      <c r="M36" s="6">
        <v>0.787</v>
      </c>
      <c r="N36" s="6">
        <v>88.15</v>
      </c>
      <c r="O36" s="6">
        <v>13.66</v>
      </c>
      <c r="P36" s="7">
        <v>18500</v>
      </c>
      <c r="Q36" s="6">
        <v>444.46</v>
      </c>
      <c r="R36" s="7">
        <v>3090</v>
      </c>
      <c r="S36" s="6">
        <v>74.24</v>
      </c>
      <c r="T36" s="6">
        <v>14.5</v>
      </c>
      <c r="U36" s="6">
        <v>5.71</v>
      </c>
      <c r="V36" s="6">
        <v>5.92</v>
      </c>
      <c r="W36" s="6">
        <v>2.33</v>
      </c>
      <c r="X36" s="7">
        <v>1100</v>
      </c>
      <c r="Y36" s="6">
        <v>67.1</v>
      </c>
      <c r="Z36" s="6">
        <v>248</v>
      </c>
      <c r="AA36" s="6">
        <v>15.13</v>
      </c>
      <c r="AB36" s="130" t="s">
        <v>54</v>
      </c>
    </row>
    <row r="37" spans="1:28" ht="21.75">
      <c r="A37" s="82"/>
      <c r="B37" s="4">
        <v>79.7</v>
      </c>
      <c r="C37" s="3">
        <v>53.6</v>
      </c>
      <c r="D37" s="3">
        <v>340</v>
      </c>
      <c r="E37" s="3">
        <v>13.39</v>
      </c>
      <c r="F37" s="3">
        <v>250</v>
      </c>
      <c r="G37" s="3">
        <v>9.84</v>
      </c>
      <c r="H37" s="3">
        <v>9</v>
      </c>
      <c r="I37" s="3">
        <v>0.354</v>
      </c>
      <c r="J37" s="3">
        <v>14</v>
      </c>
      <c r="K37" s="3">
        <v>0.551</v>
      </c>
      <c r="L37" s="3">
        <v>20</v>
      </c>
      <c r="M37" s="3">
        <v>0.787</v>
      </c>
      <c r="N37" s="3">
        <v>101.5</v>
      </c>
      <c r="O37" s="3">
        <v>15.73</v>
      </c>
      <c r="P37" s="5">
        <v>21700</v>
      </c>
      <c r="Q37" s="3">
        <v>521.34</v>
      </c>
      <c r="R37" s="5">
        <v>3650</v>
      </c>
      <c r="S37" s="3">
        <v>87.69</v>
      </c>
      <c r="T37" s="3">
        <v>14.6</v>
      </c>
      <c r="U37" s="3">
        <v>5.75</v>
      </c>
      <c r="V37" s="3">
        <v>6</v>
      </c>
      <c r="W37" s="3">
        <v>2.36</v>
      </c>
      <c r="X37" s="5">
        <v>1280</v>
      </c>
      <c r="Y37" s="3">
        <v>78.1</v>
      </c>
      <c r="Z37" s="3">
        <v>292</v>
      </c>
      <c r="AA37" s="3">
        <v>17.82</v>
      </c>
      <c r="AB37" s="131"/>
    </row>
    <row r="38" spans="1:28" ht="21.75">
      <c r="A38" s="81" t="s">
        <v>55</v>
      </c>
      <c r="B38" s="4">
        <v>106</v>
      </c>
      <c r="C38" s="6">
        <v>71.2</v>
      </c>
      <c r="D38" s="6">
        <v>338</v>
      </c>
      <c r="E38" s="6">
        <v>13.31</v>
      </c>
      <c r="F38" s="6">
        <v>351</v>
      </c>
      <c r="G38" s="6">
        <v>13.82</v>
      </c>
      <c r="H38" s="6">
        <v>13</v>
      </c>
      <c r="I38" s="6">
        <v>0.512</v>
      </c>
      <c r="J38" s="6">
        <v>13</v>
      </c>
      <c r="K38" s="6">
        <v>0.512</v>
      </c>
      <c r="L38" s="6">
        <v>20</v>
      </c>
      <c r="M38" s="6">
        <v>0.787</v>
      </c>
      <c r="N38" s="6">
        <v>135.3</v>
      </c>
      <c r="O38" s="6">
        <v>20.97</v>
      </c>
      <c r="P38" s="7">
        <v>28200</v>
      </c>
      <c r="Q38" s="6">
        <v>677.51</v>
      </c>
      <c r="R38" s="7">
        <v>9380</v>
      </c>
      <c r="S38" s="6">
        <v>225.36</v>
      </c>
      <c r="T38" s="6">
        <v>14.4</v>
      </c>
      <c r="U38" s="6">
        <v>5.67</v>
      </c>
      <c r="V38" s="6">
        <v>8.33</v>
      </c>
      <c r="W38" s="6">
        <v>3.28</v>
      </c>
      <c r="X38" s="7">
        <v>1670</v>
      </c>
      <c r="Y38" s="6">
        <v>101.9</v>
      </c>
      <c r="Z38" s="6">
        <v>534</v>
      </c>
      <c r="AA38" s="6">
        <v>32.59</v>
      </c>
      <c r="AB38" s="130" t="s">
        <v>55</v>
      </c>
    </row>
    <row r="39" spans="1:28" ht="21.75">
      <c r="A39" s="86"/>
      <c r="B39" s="4">
        <v>115</v>
      </c>
      <c r="C39" s="6">
        <v>77.3</v>
      </c>
      <c r="D39" s="6">
        <v>344</v>
      </c>
      <c r="E39" s="6">
        <v>13.54</v>
      </c>
      <c r="F39" s="6">
        <v>348</v>
      </c>
      <c r="G39" s="6">
        <v>13.7</v>
      </c>
      <c r="H39" s="6">
        <v>10</v>
      </c>
      <c r="I39" s="6">
        <v>0.394</v>
      </c>
      <c r="J39" s="6">
        <v>16</v>
      </c>
      <c r="K39" s="6">
        <v>0.63</v>
      </c>
      <c r="L39" s="6">
        <v>20</v>
      </c>
      <c r="M39" s="6">
        <v>0.787</v>
      </c>
      <c r="N39" s="6">
        <v>146</v>
      </c>
      <c r="O39" s="6">
        <v>22.63</v>
      </c>
      <c r="P39" s="7">
        <v>33300</v>
      </c>
      <c r="Q39" s="6">
        <v>800.04</v>
      </c>
      <c r="R39" s="7">
        <v>11200</v>
      </c>
      <c r="S39" s="6">
        <v>269.08</v>
      </c>
      <c r="T39" s="6">
        <v>15.1</v>
      </c>
      <c r="U39" s="6">
        <v>5.94</v>
      </c>
      <c r="V39" s="6">
        <v>8.78</v>
      </c>
      <c r="W39" s="6">
        <v>3.46</v>
      </c>
      <c r="X39" s="7">
        <v>1940</v>
      </c>
      <c r="Y39" s="6">
        <v>118.4</v>
      </c>
      <c r="Z39" s="6">
        <v>646</v>
      </c>
      <c r="AA39" s="6">
        <v>39.42</v>
      </c>
      <c r="AB39" s="132"/>
    </row>
    <row r="40" spans="1:28" ht="21.75">
      <c r="A40" s="86"/>
      <c r="B40" s="4">
        <v>131</v>
      </c>
      <c r="C40" s="6">
        <v>88</v>
      </c>
      <c r="D40" s="6">
        <v>344</v>
      </c>
      <c r="E40" s="6">
        <v>13.54</v>
      </c>
      <c r="F40" s="6">
        <v>354</v>
      </c>
      <c r="G40" s="6">
        <v>13.94</v>
      </c>
      <c r="H40" s="6">
        <v>16</v>
      </c>
      <c r="I40" s="6">
        <v>0.63</v>
      </c>
      <c r="J40" s="6">
        <v>16</v>
      </c>
      <c r="K40" s="6">
        <v>0.63</v>
      </c>
      <c r="L40" s="6">
        <v>20</v>
      </c>
      <c r="M40" s="6">
        <v>0.787</v>
      </c>
      <c r="N40" s="6">
        <v>166.6</v>
      </c>
      <c r="O40" s="6">
        <v>25.82</v>
      </c>
      <c r="P40" s="7">
        <v>35300</v>
      </c>
      <c r="Q40" s="6">
        <v>848.09</v>
      </c>
      <c r="R40" s="7">
        <v>11800</v>
      </c>
      <c r="S40" s="6">
        <v>283.5</v>
      </c>
      <c r="T40" s="6">
        <v>14.6</v>
      </c>
      <c r="U40" s="6">
        <v>5.75</v>
      </c>
      <c r="V40" s="6">
        <v>8.43</v>
      </c>
      <c r="W40" s="6">
        <v>3.32</v>
      </c>
      <c r="X40" s="7">
        <v>2050</v>
      </c>
      <c r="Y40" s="6">
        <v>125.1</v>
      </c>
      <c r="Z40" s="6">
        <v>669</v>
      </c>
      <c r="AA40" s="6">
        <v>40.82</v>
      </c>
      <c r="AB40" s="132"/>
    </row>
    <row r="41" spans="1:28" ht="21.75">
      <c r="A41" s="86"/>
      <c r="B41" s="4">
        <v>137</v>
      </c>
      <c r="C41" s="3">
        <v>92.1</v>
      </c>
      <c r="D41" s="3">
        <v>350</v>
      </c>
      <c r="E41" s="3">
        <v>13.78</v>
      </c>
      <c r="F41" s="3">
        <v>350</v>
      </c>
      <c r="G41" s="3">
        <v>13.78</v>
      </c>
      <c r="H41" s="3">
        <v>12</v>
      </c>
      <c r="I41" s="3">
        <v>0.472</v>
      </c>
      <c r="J41" s="3">
        <v>19</v>
      </c>
      <c r="K41" s="3">
        <v>0.748</v>
      </c>
      <c r="L41" s="3">
        <v>20</v>
      </c>
      <c r="M41" s="3">
        <v>0.787</v>
      </c>
      <c r="N41" s="3">
        <v>173.9</v>
      </c>
      <c r="O41" s="3">
        <v>26.95</v>
      </c>
      <c r="P41" s="5">
        <v>40300</v>
      </c>
      <c r="Q41" s="3">
        <v>968.21</v>
      </c>
      <c r="R41" s="5">
        <v>13600</v>
      </c>
      <c r="S41" s="3">
        <v>326.74</v>
      </c>
      <c r="T41" s="3">
        <v>15.2</v>
      </c>
      <c r="U41" s="3">
        <v>5.98</v>
      </c>
      <c r="V41" s="3">
        <v>8.84</v>
      </c>
      <c r="W41" s="3">
        <v>3.48</v>
      </c>
      <c r="X41" s="5">
        <v>2300</v>
      </c>
      <c r="Y41" s="3">
        <v>140.4</v>
      </c>
      <c r="Z41" s="3">
        <v>776</v>
      </c>
      <c r="AA41" s="3">
        <v>47.35</v>
      </c>
      <c r="AB41" s="132"/>
    </row>
    <row r="42" spans="1:28" ht="21.75">
      <c r="A42" s="82"/>
      <c r="B42" s="4">
        <v>156</v>
      </c>
      <c r="C42" s="6">
        <v>104.8</v>
      </c>
      <c r="D42" s="6">
        <v>350</v>
      </c>
      <c r="E42" s="6">
        <v>13.78</v>
      </c>
      <c r="F42" s="6">
        <v>357</v>
      </c>
      <c r="G42" s="6">
        <v>14.06</v>
      </c>
      <c r="H42" s="6">
        <v>19</v>
      </c>
      <c r="I42" s="6">
        <v>0.748</v>
      </c>
      <c r="J42" s="6">
        <v>19</v>
      </c>
      <c r="K42" s="6">
        <v>0.748</v>
      </c>
      <c r="L42" s="6">
        <v>20</v>
      </c>
      <c r="M42" s="6">
        <v>0.787</v>
      </c>
      <c r="N42" s="6">
        <v>198.4</v>
      </c>
      <c r="O42" s="6">
        <v>30.75</v>
      </c>
      <c r="P42" s="7">
        <v>42800</v>
      </c>
      <c r="Q42" s="8">
        <v>1030</v>
      </c>
      <c r="R42" s="7">
        <v>11400</v>
      </c>
      <c r="S42" s="6">
        <v>345.96</v>
      </c>
      <c r="T42" s="6">
        <v>14.7</v>
      </c>
      <c r="U42" s="6">
        <v>5.79</v>
      </c>
      <c r="V42" s="6">
        <v>8.53</v>
      </c>
      <c r="W42" s="6">
        <v>3.36</v>
      </c>
      <c r="X42" s="7">
        <v>2450</v>
      </c>
      <c r="Y42" s="6">
        <v>149.5</v>
      </c>
      <c r="Z42" s="6">
        <v>809</v>
      </c>
      <c r="AA42" s="6">
        <v>49.37</v>
      </c>
      <c r="AB42" s="131"/>
    </row>
    <row r="43" spans="1:28" ht="21.75">
      <c r="A43" s="81" t="s">
        <v>56</v>
      </c>
      <c r="B43" s="4">
        <v>55.6</v>
      </c>
      <c r="C43" s="6">
        <v>38</v>
      </c>
      <c r="D43" s="6">
        <v>396</v>
      </c>
      <c r="E43" s="6">
        <v>15.59</v>
      </c>
      <c r="F43" s="6">
        <v>199</v>
      </c>
      <c r="G43" s="6">
        <v>7.83</v>
      </c>
      <c r="H43" s="6">
        <v>7</v>
      </c>
      <c r="I43" s="6">
        <v>0.276</v>
      </c>
      <c r="J43" s="6">
        <v>11</v>
      </c>
      <c r="K43" s="6">
        <v>0.433</v>
      </c>
      <c r="L43" s="6">
        <v>16</v>
      </c>
      <c r="M43" s="6">
        <v>0.63</v>
      </c>
      <c r="N43" s="6">
        <v>72.16</v>
      </c>
      <c r="O43" s="6">
        <v>11.18</v>
      </c>
      <c r="P43" s="7">
        <v>20000</v>
      </c>
      <c r="Q43" s="6">
        <v>480.5</v>
      </c>
      <c r="R43" s="7">
        <v>1450</v>
      </c>
      <c r="S43" s="6">
        <v>34.84</v>
      </c>
      <c r="T43" s="6">
        <v>16.7</v>
      </c>
      <c r="U43" s="6">
        <v>6.57</v>
      </c>
      <c r="V43" s="6">
        <v>4.48</v>
      </c>
      <c r="W43" s="6">
        <v>1.76</v>
      </c>
      <c r="X43" s="7">
        <v>1010</v>
      </c>
      <c r="Y43" s="6">
        <v>61.6</v>
      </c>
      <c r="Z43" s="6">
        <v>145</v>
      </c>
      <c r="AA43" s="6">
        <v>8.85</v>
      </c>
      <c r="AB43" s="130" t="s">
        <v>56</v>
      </c>
    </row>
    <row r="44" spans="1:28" ht="21.75">
      <c r="A44" s="86"/>
      <c r="B44" s="4">
        <v>66</v>
      </c>
      <c r="C44" s="3">
        <v>44.4</v>
      </c>
      <c r="D44" s="3">
        <v>400</v>
      </c>
      <c r="E44" s="3">
        <v>15.75</v>
      </c>
      <c r="F44" s="3">
        <v>200</v>
      </c>
      <c r="G44" s="3">
        <v>7.87</v>
      </c>
      <c r="H44" s="3">
        <v>8</v>
      </c>
      <c r="I44" s="3">
        <v>0.315</v>
      </c>
      <c r="J44" s="3">
        <v>13</v>
      </c>
      <c r="K44" s="3">
        <v>0.512</v>
      </c>
      <c r="L44" s="3">
        <v>16</v>
      </c>
      <c r="M44" s="3">
        <v>0.63</v>
      </c>
      <c r="N44" s="3">
        <v>84.12</v>
      </c>
      <c r="O44" s="3">
        <v>13.04</v>
      </c>
      <c r="P44" s="5">
        <v>23700</v>
      </c>
      <c r="Q44" s="3">
        <v>569.39</v>
      </c>
      <c r="R44" s="5">
        <v>1740</v>
      </c>
      <c r="S44" s="3">
        <v>41.8</v>
      </c>
      <c r="T44" s="3">
        <v>16.8</v>
      </c>
      <c r="U44" s="3">
        <v>6.61</v>
      </c>
      <c r="V44" s="3">
        <v>4.54</v>
      </c>
      <c r="W44" s="3">
        <v>1.79</v>
      </c>
      <c r="X44" s="5">
        <v>1190</v>
      </c>
      <c r="Y44" s="3">
        <v>72.6</v>
      </c>
      <c r="Z44" s="3">
        <v>174</v>
      </c>
      <c r="AA44" s="3">
        <v>10.62</v>
      </c>
      <c r="AB44" s="132"/>
    </row>
    <row r="45" spans="1:28" ht="21.75">
      <c r="A45" s="82"/>
      <c r="B45" s="4">
        <v>75.5</v>
      </c>
      <c r="C45" s="6">
        <v>50.7</v>
      </c>
      <c r="D45" s="6">
        <v>404</v>
      </c>
      <c r="E45" s="6">
        <v>15.91</v>
      </c>
      <c r="F45" s="6">
        <v>201</v>
      </c>
      <c r="G45" s="6">
        <v>7.91</v>
      </c>
      <c r="H45" s="6">
        <v>9</v>
      </c>
      <c r="I45" s="6">
        <v>0.354</v>
      </c>
      <c r="J45" s="6">
        <v>15</v>
      </c>
      <c r="K45" s="6">
        <v>0.591</v>
      </c>
      <c r="L45" s="6">
        <v>16</v>
      </c>
      <c r="M45" s="6">
        <v>0.63</v>
      </c>
      <c r="N45" s="6">
        <v>96.16</v>
      </c>
      <c r="O45" s="6">
        <v>14.9</v>
      </c>
      <c r="P45" s="7">
        <v>27500</v>
      </c>
      <c r="Q45" s="6">
        <v>660.69</v>
      </c>
      <c r="R45" s="7">
        <v>2030</v>
      </c>
      <c r="S45" s="6">
        <v>48.77</v>
      </c>
      <c r="T45" s="6">
        <v>16.9</v>
      </c>
      <c r="U45" s="6">
        <v>6.65</v>
      </c>
      <c r="V45" s="6">
        <v>4.6</v>
      </c>
      <c r="W45" s="6">
        <v>1.81</v>
      </c>
      <c r="X45" s="7">
        <v>1360</v>
      </c>
      <c r="Y45" s="6">
        <v>83</v>
      </c>
      <c r="Z45" s="6">
        <v>202</v>
      </c>
      <c r="AA45" s="6">
        <v>12.33</v>
      </c>
      <c r="AB45" s="131"/>
    </row>
    <row r="46" spans="1:28" ht="21.75">
      <c r="A46" s="81" t="s">
        <v>57</v>
      </c>
      <c r="B46" s="4">
        <v>94.3</v>
      </c>
      <c r="C46" s="6">
        <v>63.4</v>
      </c>
      <c r="D46" s="6">
        <v>386</v>
      </c>
      <c r="E46" s="6">
        <v>15.2</v>
      </c>
      <c r="F46" s="6">
        <v>299</v>
      </c>
      <c r="G46" s="6">
        <v>11.77</v>
      </c>
      <c r="H46" s="6">
        <v>9</v>
      </c>
      <c r="I46" s="6">
        <v>0.354</v>
      </c>
      <c r="J46" s="6">
        <v>14</v>
      </c>
      <c r="K46" s="6">
        <v>0.551</v>
      </c>
      <c r="L46" s="6">
        <v>22</v>
      </c>
      <c r="M46" s="6">
        <v>0.866</v>
      </c>
      <c r="N46" s="6">
        <v>120.1</v>
      </c>
      <c r="O46" s="6">
        <v>18.62</v>
      </c>
      <c r="P46" s="7">
        <v>33700</v>
      </c>
      <c r="Q46" s="6">
        <v>809.65</v>
      </c>
      <c r="R46" s="7">
        <v>6240</v>
      </c>
      <c r="S46" s="6">
        <v>149.92</v>
      </c>
      <c r="T46" s="6">
        <v>16.7</v>
      </c>
      <c r="U46" s="6">
        <v>6.57</v>
      </c>
      <c r="V46" s="6">
        <v>7.21</v>
      </c>
      <c r="W46" s="6">
        <v>2.84</v>
      </c>
      <c r="X46" s="7">
        <v>1740</v>
      </c>
      <c r="Y46" s="6">
        <v>106.2</v>
      </c>
      <c r="Z46" s="6">
        <v>418</v>
      </c>
      <c r="AA46" s="6">
        <v>25.51</v>
      </c>
      <c r="AB46" s="130" t="s">
        <v>57</v>
      </c>
    </row>
    <row r="47" spans="1:28" ht="21.75">
      <c r="A47" s="82"/>
      <c r="B47" s="4">
        <v>107</v>
      </c>
      <c r="C47" s="3">
        <v>71.9</v>
      </c>
      <c r="D47" s="3">
        <v>390</v>
      </c>
      <c r="E47" s="3">
        <v>15.35</v>
      </c>
      <c r="F47" s="3">
        <v>300</v>
      </c>
      <c r="G47" s="3">
        <v>11.81</v>
      </c>
      <c r="H47" s="3">
        <v>10</v>
      </c>
      <c r="I47" s="3">
        <v>0.394</v>
      </c>
      <c r="J47" s="3">
        <v>16</v>
      </c>
      <c r="K47" s="3">
        <v>0.63</v>
      </c>
      <c r="L47" s="3">
        <v>22</v>
      </c>
      <c r="M47" s="3">
        <v>0.866</v>
      </c>
      <c r="N47" s="3">
        <v>136</v>
      </c>
      <c r="O47" s="3">
        <v>21.08</v>
      </c>
      <c r="P47" s="5">
        <v>38700</v>
      </c>
      <c r="Q47" s="3">
        <v>929.77</v>
      </c>
      <c r="R47" s="5">
        <v>7210</v>
      </c>
      <c r="S47" s="3">
        <v>173.22</v>
      </c>
      <c r="T47" s="3">
        <v>16.9</v>
      </c>
      <c r="U47" s="3">
        <v>6.65</v>
      </c>
      <c r="V47" s="3">
        <v>7.28</v>
      </c>
      <c r="W47" s="3">
        <v>2.87</v>
      </c>
      <c r="X47" s="5">
        <v>1980</v>
      </c>
      <c r="Y47" s="3">
        <v>120.8</v>
      </c>
      <c r="Z47" s="3">
        <v>481</v>
      </c>
      <c r="AA47" s="3">
        <v>29.35</v>
      </c>
      <c r="AB47" s="131"/>
    </row>
    <row r="48" spans="1:28" ht="21.75">
      <c r="A48" s="81" t="s">
        <v>58</v>
      </c>
      <c r="B48" s="4">
        <v>140</v>
      </c>
      <c r="C48" s="6">
        <v>94.1</v>
      </c>
      <c r="D48" s="6">
        <v>388</v>
      </c>
      <c r="E48" s="6">
        <v>15.28</v>
      </c>
      <c r="F48" s="6">
        <v>402</v>
      </c>
      <c r="G48" s="6">
        <v>15.83</v>
      </c>
      <c r="H48" s="6">
        <v>15</v>
      </c>
      <c r="I48" s="6">
        <v>0.591</v>
      </c>
      <c r="J48" s="6">
        <v>15</v>
      </c>
      <c r="K48" s="6">
        <v>0.591</v>
      </c>
      <c r="L48" s="6">
        <v>22</v>
      </c>
      <c r="M48" s="6">
        <v>0.866</v>
      </c>
      <c r="N48" s="6">
        <v>178.5</v>
      </c>
      <c r="O48" s="6">
        <v>27.67</v>
      </c>
      <c r="P48" s="7">
        <v>49000</v>
      </c>
      <c r="Q48" s="8">
        <v>1177.23</v>
      </c>
      <c r="R48" s="7">
        <v>16300</v>
      </c>
      <c r="S48" s="6">
        <v>391.61</v>
      </c>
      <c r="T48" s="6">
        <v>16.6</v>
      </c>
      <c r="U48" s="6">
        <v>6.54</v>
      </c>
      <c r="V48" s="6">
        <v>9.54</v>
      </c>
      <c r="W48" s="6">
        <v>3.76</v>
      </c>
      <c r="X48" s="7">
        <v>2520</v>
      </c>
      <c r="Y48" s="6">
        <v>153.8</v>
      </c>
      <c r="Z48" s="6">
        <v>809</v>
      </c>
      <c r="AA48" s="6">
        <v>49.37</v>
      </c>
      <c r="AB48" s="130" t="s">
        <v>58</v>
      </c>
    </row>
    <row r="49" spans="1:28" ht="21.75">
      <c r="A49" s="86"/>
      <c r="B49" s="4">
        <v>147</v>
      </c>
      <c r="C49" s="6">
        <v>98.8</v>
      </c>
      <c r="D49" s="6">
        <v>394</v>
      </c>
      <c r="E49" s="6">
        <v>15.51</v>
      </c>
      <c r="F49" s="6">
        <v>398</v>
      </c>
      <c r="G49" s="6">
        <v>15.67</v>
      </c>
      <c r="H49" s="6">
        <v>11</v>
      </c>
      <c r="I49" s="6">
        <v>0.433</v>
      </c>
      <c r="J49" s="6">
        <v>18</v>
      </c>
      <c r="K49" s="6">
        <v>0.709</v>
      </c>
      <c r="L49" s="6">
        <v>22</v>
      </c>
      <c r="M49" s="6">
        <v>0.866</v>
      </c>
      <c r="N49" s="6">
        <v>186.8</v>
      </c>
      <c r="O49" s="6">
        <v>28.95</v>
      </c>
      <c r="P49" s="7">
        <v>56100</v>
      </c>
      <c r="Q49" s="8">
        <v>1347.81</v>
      </c>
      <c r="R49" s="7">
        <v>18900</v>
      </c>
      <c r="S49" s="6">
        <v>454.07</v>
      </c>
      <c r="T49" s="6">
        <v>17.3</v>
      </c>
      <c r="U49" s="6">
        <v>6.81</v>
      </c>
      <c r="V49" s="6">
        <v>10.1</v>
      </c>
      <c r="W49" s="6">
        <v>3.98</v>
      </c>
      <c r="X49" s="7">
        <v>2850</v>
      </c>
      <c r="Y49" s="6">
        <v>173.9</v>
      </c>
      <c r="Z49" s="6">
        <v>951</v>
      </c>
      <c r="AA49" s="6">
        <v>58.03</v>
      </c>
      <c r="AB49" s="132"/>
    </row>
    <row r="50" spans="1:28" ht="21.75">
      <c r="A50" s="86"/>
      <c r="B50" s="4">
        <v>168</v>
      </c>
      <c r="C50" s="6">
        <v>112.9</v>
      </c>
      <c r="D50" s="6">
        <v>394</v>
      </c>
      <c r="E50" s="6">
        <v>15.51</v>
      </c>
      <c r="F50" s="6">
        <v>405</v>
      </c>
      <c r="G50" s="6">
        <v>15.94</v>
      </c>
      <c r="H50" s="6">
        <v>18</v>
      </c>
      <c r="I50" s="6">
        <v>0.709</v>
      </c>
      <c r="J50" s="6">
        <v>18</v>
      </c>
      <c r="K50" s="6">
        <v>0.709</v>
      </c>
      <c r="L50" s="6">
        <v>22</v>
      </c>
      <c r="M50" s="6">
        <v>0.866</v>
      </c>
      <c r="N50" s="6">
        <v>214.4</v>
      </c>
      <c r="O50" s="6">
        <v>33.23</v>
      </c>
      <c r="P50" s="7">
        <v>59700</v>
      </c>
      <c r="Q50" s="8">
        <v>1434.3</v>
      </c>
      <c r="R50" s="7">
        <v>20000</v>
      </c>
      <c r="S50" s="6">
        <v>480.5</v>
      </c>
      <c r="T50" s="6">
        <v>16.7</v>
      </c>
      <c r="U50" s="6">
        <v>6.57</v>
      </c>
      <c r="V50" s="6">
        <v>9.65</v>
      </c>
      <c r="W50" s="6">
        <v>3.8</v>
      </c>
      <c r="X50" s="7">
        <v>3030</v>
      </c>
      <c r="Y50" s="6">
        <v>184.9</v>
      </c>
      <c r="Z50" s="6">
        <v>985</v>
      </c>
      <c r="AA50" s="6">
        <v>60.11</v>
      </c>
      <c r="AB50" s="132"/>
    </row>
    <row r="51" spans="1:28" ht="21.75">
      <c r="A51" s="86"/>
      <c r="B51" s="4">
        <v>172</v>
      </c>
      <c r="C51" s="3">
        <v>115.6</v>
      </c>
      <c r="D51" s="3">
        <v>400</v>
      </c>
      <c r="E51" s="3">
        <v>15.75</v>
      </c>
      <c r="F51" s="3">
        <v>400</v>
      </c>
      <c r="G51" s="3">
        <v>15.75</v>
      </c>
      <c r="H51" s="3">
        <v>13</v>
      </c>
      <c r="I51" s="3">
        <v>0.512</v>
      </c>
      <c r="J51" s="3">
        <v>21</v>
      </c>
      <c r="K51" s="3">
        <v>0.827</v>
      </c>
      <c r="L51" s="3">
        <v>22</v>
      </c>
      <c r="M51" s="3">
        <v>0.866</v>
      </c>
      <c r="N51" s="3">
        <v>218.7</v>
      </c>
      <c r="O51" s="3">
        <v>33.9</v>
      </c>
      <c r="P51" s="5">
        <v>66600</v>
      </c>
      <c r="Q51" s="9">
        <v>1600.07</v>
      </c>
      <c r="R51" s="5">
        <v>22400</v>
      </c>
      <c r="S51" s="3">
        <v>538.16</v>
      </c>
      <c r="T51" s="3">
        <v>17.5</v>
      </c>
      <c r="U51" s="3">
        <v>6.89</v>
      </c>
      <c r="V51" s="3">
        <v>10.1</v>
      </c>
      <c r="W51" s="3">
        <v>3.98</v>
      </c>
      <c r="X51" s="5">
        <v>3330</v>
      </c>
      <c r="Y51" s="3">
        <v>203.2</v>
      </c>
      <c r="Z51" s="5">
        <v>1120</v>
      </c>
      <c r="AA51" s="3">
        <v>68.35</v>
      </c>
      <c r="AB51" s="132"/>
    </row>
    <row r="52" spans="1:28" ht="21.75">
      <c r="A52" s="86"/>
      <c r="B52" s="4">
        <v>197</v>
      </c>
      <c r="C52" s="6">
        <v>132.4</v>
      </c>
      <c r="D52" s="6">
        <v>400</v>
      </c>
      <c r="E52" s="6">
        <v>15.75</v>
      </c>
      <c r="F52" s="6">
        <v>408</v>
      </c>
      <c r="G52" s="6">
        <v>16.06</v>
      </c>
      <c r="H52" s="6">
        <v>21</v>
      </c>
      <c r="I52" s="6">
        <v>0.827</v>
      </c>
      <c r="J52" s="6">
        <v>21</v>
      </c>
      <c r="K52" s="6">
        <v>0.827</v>
      </c>
      <c r="L52" s="6">
        <v>22</v>
      </c>
      <c r="M52" s="6">
        <v>0.866</v>
      </c>
      <c r="N52" s="6">
        <v>250.7</v>
      </c>
      <c r="O52" s="6">
        <v>38.86</v>
      </c>
      <c r="P52" s="7">
        <v>70900</v>
      </c>
      <c r="Q52" s="8">
        <v>1703.38</v>
      </c>
      <c r="R52" s="7">
        <v>23800</v>
      </c>
      <c r="S52" s="6">
        <v>571.8</v>
      </c>
      <c r="T52" s="6">
        <v>16.8</v>
      </c>
      <c r="U52" s="6">
        <v>6.61</v>
      </c>
      <c r="V52" s="6">
        <v>9.75</v>
      </c>
      <c r="W52" s="6">
        <v>3.84</v>
      </c>
      <c r="X52" s="7">
        <v>3540</v>
      </c>
      <c r="Y52" s="6">
        <v>216</v>
      </c>
      <c r="Z52" s="7">
        <v>1170</v>
      </c>
      <c r="AA52" s="6">
        <v>71.4</v>
      </c>
      <c r="AB52" s="132"/>
    </row>
    <row r="53" spans="1:28" ht="21.75">
      <c r="A53" s="82"/>
      <c r="B53" s="4">
        <v>232</v>
      </c>
      <c r="C53" s="6">
        <v>155.9</v>
      </c>
      <c r="D53" s="6">
        <v>414</v>
      </c>
      <c r="E53" s="6">
        <v>16.3</v>
      </c>
      <c r="F53" s="6">
        <v>405</v>
      </c>
      <c r="G53" s="6">
        <v>15.94</v>
      </c>
      <c r="H53" s="6">
        <v>18</v>
      </c>
      <c r="I53" s="6">
        <v>0.709</v>
      </c>
      <c r="J53" s="6">
        <v>28</v>
      </c>
      <c r="K53" s="6">
        <v>1.102</v>
      </c>
      <c r="L53" s="6">
        <v>22</v>
      </c>
      <c r="M53" s="6">
        <v>0.866</v>
      </c>
      <c r="N53" s="6">
        <v>295.4</v>
      </c>
      <c r="O53" s="6">
        <v>45.79</v>
      </c>
      <c r="P53" s="7">
        <v>92800</v>
      </c>
      <c r="Q53" s="8">
        <v>2229.53</v>
      </c>
      <c r="R53" s="7">
        <v>31000</v>
      </c>
      <c r="S53" s="6">
        <v>744.78</v>
      </c>
      <c r="T53" s="6">
        <v>17.7</v>
      </c>
      <c r="U53" s="6">
        <v>6.97</v>
      </c>
      <c r="V53" s="6">
        <v>10.2</v>
      </c>
      <c r="W53" s="6">
        <v>4.02</v>
      </c>
      <c r="X53" s="7">
        <v>4480</v>
      </c>
      <c r="Y53" s="6">
        <v>273.4</v>
      </c>
      <c r="Z53" s="7">
        <v>1530</v>
      </c>
      <c r="AA53" s="6">
        <v>93.37</v>
      </c>
      <c r="AB53" s="131"/>
    </row>
    <row r="54" spans="1:28" ht="21.75">
      <c r="A54" s="81" t="s">
        <v>59</v>
      </c>
      <c r="B54" s="4">
        <v>66.2</v>
      </c>
      <c r="C54" s="6">
        <v>44.5</v>
      </c>
      <c r="D54" s="6">
        <v>446</v>
      </c>
      <c r="E54" s="6">
        <v>17.56</v>
      </c>
      <c r="F54" s="6">
        <v>199</v>
      </c>
      <c r="G54" s="6">
        <v>7.83</v>
      </c>
      <c r="H54" s="6">
        <v>8</v>
      </c>
      <c r="I54" s="6">
        <v>0.315</v>
      </c>
      <c r="J54" s="6">
        <v>12</v>
      </c>
      <c r="K54" s="6">
        <v>0.472</v>
      </c>
      <c r="L54" s="6">
        <v>18</v>
      </c>
      <c r="M54" s="6">
        <v>0.709</v>
      </c>
      <c r="N54" s="6">
        <v>84.3</v>
      </c>
      <c r="O54" s="6">
        <v>13.07</v>
      </c>
      <c r="P54" s="7">
        <v>28700</v>
      </c>
      <c r="Q54" s="6">
        <v>689.52</v>
      </c>
      <c r="R54" s="7">
        <v>1580</v>
      </c>
      <c r="S54" s="6">
        <v>37.96</v>
      </c>
      <c r="T54" s="6">
        <v>18.5</v>
      </c>
      <c r="U54" s="6">
        <v>7.28</v>
      </c>
      <c r="V54" s="6">
        <v>4.33</v>
      </c>
      <c r="W54" s="6">
        <v>1.7</v>
      </c>
      <c r="X54" s="7">
        <v>1290</v>
      </c>
      <c r="Y54" s="6">
        <v>78.7</v>
      </c>
      <c r="Z54" s="6">
        <v>159</v>
      </c>
      <c r="AA54" s="6">
        <v>9.7</v>
      </c>
      <c r="AB54" s="130" t="s">
        <v>59</v>
      </c>
    </row>
    <row r="55" spans="1:28" ht="21.75">
      <c r="A55" s="86"/>
      <c r="B55" s="4">
        <v>76</v>
      </c>
      <c r="C55" s="3">
        <v>51.1</v>
      </c>
      <c r="D55" s="3">
        <v>450</v>
      </c>
      <c r="E55" s="3">
        <v>17.72</v>
      </c>
      <c r="F55" s="3">
        <v>200</v>
      </c>
      <c r="G55" s="3">
        <v>7.87</v>
      </c>
      <c r="H55" s="3">
        <v>9</v>
      </c>
      <c r="I55" s="3">
        <v>0.354</v>
      </c>
      <c r="J55" s="3">
        <v>14</v>
      </c>
      <c r="K55" s="3">
        <v>0.551</v>
      </c>
      <c r="L55" s="3">
        <v>18</v>
      </c>
      <c r="M55" s="3">
        <v>0.709</v>
      </c>
      <c r="N55" s="3">
        <v>96.76</v>
      </c>
      <c r="O55" s="3">
        <v>15</v>
      </c>
      <c r="P55" s="5">
        <v>33500</v>
      </c>
      <c r="Q55" s="3">
        <v>804.84</v>
      </c>
      <c r="R55" s="5">
        <v>1870</v>
      </c>
      <c r="S55" s="3">
        <v>44.93</v>
      </c>
      <c r="T55" s="3">
        <v>18.6</v>
      </c>
      <c r="U55" s="3">
        <v>7.32</v>
      </c>
      <c r="V55" s="3">
        <v>4.4</v>
      </c>
      <c r="W55" s="3">
        <v>1.73</v>
      </c>
      <c r="X55" s="5">
        <v>1490</v>
      </c>
      <c r="Y55" s="3">
        <v>90.9</v>
      </c>
      <c r="Z55" s="3">
        <v>187</v>
      </c>
      <c r="AA55" s="3">
        <v>11.41</v>
      </c>
      <c r="AB55" s="132"/>
    </row>
    <row r="56" spans="1:28" ht="21.75">
      <c r="A56" s="82"/>
      <c r="B56" s="4">
        <v>88.9</v>
      </c>
      <c r="C56" s="6">
        <v>59.7</v>
      </c>
      <c r="D56" s="6">
        <v>456</v>
      </c>
      <c r="E56" s="6">
        <v>17.95</v>
      </c>
      <c r="F56" s="6">
        <v>201</v>
      </c>
      <c r="G56" s="6">
        <v>7.91</v>
      </c>
      <c r="H56" s="6">
        <v>10</v>
      </c>
      <c r="I56" s="6">
        <v>0.394</v>
      </c>
      <c r="J56" s="6">
        <v>17</v>
      </c>
      <c r="K56" s="6">
        <v>0.669</v>
      </c>
      <c r="L56" s="6">
        <v>18</v>
      </c>
      <c r="M56" s="6">
        <v>0.709</v>
      </c>
      <c r="N56" s="6">
        <v>113.3</v>
      </c>
      <c r="O56" s="6">
        <v>17.56</v>
      </c>
      <c r="P56" s="7">
        <v>40400</v>
      </c>
      <c r="Q56" s="6">
        <v>970.61</v>
      </c>
      <c r="R56" s="7">
        <v>2310</v>
      </c>
      <c r="S56" s="6">
        <v>55.5</v>
      </c>
      <c r="T56" s="6">
        <v>18.9</v>
      </c>
      <c r="U56" s="6">
        <v>7.44</v>
      </c>
      <c r="V56" s="6">
        <v>4.51</v>
      </c>
      <c r="W56" s="6">
        <v>1.78</v>
      </c>
      <c r="X56" s="7">
        <v>1770</v>
      </c>
      <c r="Y56" s="6">
        <v>108</v>
      </c>
      <c r="Z56" s="6">
        <v>230</v>
      </c>
      <c r="AA56" s="6">
        <v>14.04</v>
      </c>
      <c r="AB56" s="131"/>
    </row>
    <row r="57" spans="1:28" ht="21.75">
      <c r="A57" s="81" t="s">
        <v>60</v>
      </c>
      <c r="B57" s="4">
        <v>106</v>
      </c>
      <c r="C57" s="6">
        <v>71.2</v>
      </c>
      <c r="D57" s="6">
        <v>434</v>
      </c>
      <c r="E57" s="6">
        <v>17.09</v>
      </c>
      <c r="F57" s="6">
        <v>299</v>
      </c>
      <c r="G57" s="6">
        <v>11.81</v>
      </c>
      <c r="H57" s="6">
        <v>10</v>
      </c>
      <c r="I57" s="6">
        <v>0.394</v>
      </c>
      <c r="J57" s="6">
        <v>17</v>
      </c>
      <c r="K57" s="6">
        <v>0.591</v>
      </c>
      <c r="L57" s="6">
        <v>24</v>
      </c>
      <c r="M57" s="6">
        <v>0.945</v>
      </c>
      <c r="N57" s="6">
        <v>135</v>
      </c>
      <c r="O57" s="6">
        <v>20.93</v>
      </c>
      <c r="P57" s="7">
        <v>46800</v>
      </c>
      <c r="Q57" s="8">
        <v>1124.37</v>
      </c>
      <c r="R57" s="7">
        <v>6690</v>
      </c>
      <c r="S57" s="6">
        <v>160.73</v>
      </c>
      <c r="T57" s="6">
        <v>18.6</v>
      </c>
      <c r="U57" s="6">
        <v>7.32</v>
      </c>
      <c r="V57" s="6">
        <v>7.04</v>
      </c>
      <c r="W57" s="6">
        <v>2.77</v>
      </c>
      <c r="X57" s="7">
        <v>2160</v>
      </c>
      <c r="Y57" s="6">
        <v>131.8</v>
      </c>
      <c r="Z57" s="6">
        <v>448</v>
      </c>
      <c r="AA57" s="6">
        <v>27.34</v>
      </c>
      <c r="AB57" s="130" t="s">
        <v>60</v>
      </c>
    </row>
    <row r="58" spans="1:28" ht="21.75">
      <c r="A58" s="86"/>
      <c r="B58" s="4">
        <v>124</v>
      </c>
      <c r="C58" s="3">
        <v>83.3</v>
      </c>
      <c r="D58" s="3">
        <v>440</v>
      </c>
      <c r="E58" s="3">
        <v>17.32</v>
      </c>
      <c r="F58" s="3">
        <v>300</v>
      </c>
      <c r="G58" s="3">
        <v>11.81</v>
      </c>
      <c r="H58" s="3">
        <v>11</v>
      </c>
      <c r="I58" s="3">
        <v>0.433</v>
      </c>
      <c r="J58" s="3">
        <v>18</v>
      </c>
      <c r="K58" s="3">
        <v>0.709</v>
      </c>
      <c r="L58" s="3">
        <v>24</v>
      </c>
      <c r="M58" s="3">
        <v>0.945</v>
      </c>
      <c r="N58" s="3">
        <v>157.4</v>
      </c>
      <c r="O58" s="3">
        <v>24.4</v>
      </c>
      <c r="P58" s="5">
        <v>56100</v>
      </c>
      <c r="Q58" s="9">
        <v>1347.81</v>
      </c>
      <c r="R58" s="5">
        <v>8110</v>
      </c>
      <c r="S58" s="3">
        <v>194.84</v>
      </c>
      <c r="T58" s="3">
        <v>18.9</v>
      </c>
      <c r="U58" s="3">
        <v>7.44</v>
      </c>
      <c r="V58" s="3">
        <v>7.18</v>
      </c>
      <c r="W58" s="3">
        <v>2.83</v>
      </c>
      <c r="X58" s="5">
        <v>2550</v>
      </c>
      <c r="Y58" s="3">
        <v>155.6</v>
      </c>
      <c r="Z58" s="3">
        <v>541</v>
      </c>
      <c r="AA58" s="3">
        <v>33.01</v>
      </c>
      <c r="AB58" s="132"/>
    </row>
    <row r="59" spans="1:28" ht="21.75">
      <c r="A59" s="82"/>
      <c r="B59" s="4">
        <v>145</v>
      </c>
      <c r="C59" s="6">
        <v>97.4</v>
      </c>
      <c r="D59" s="6">
        <v>446</v>
      </c>
      <c r="E59" s="6">
        <v>17.56</v>
      </c>
      <c r="F59" s="6">
        <v>302</v>
      </c>
      <c r="G59" s="6">
        <v>11.89</v>
      </c>
      <c r="H59" s="6">
        <v>13</v>
      </c>
      <c r="I59" s="6">
        <v>0.512</v>
      </c>
      <c r="J59" s="6">
        <v>21</v>
      </c>
      <c r="K59" s="6">
        <v>0.827</v>
      </c>
      <c r="L59" s="6">
        <v>24</v>
      </c>
      <c r="M59" s="6">
        <v>0.945</v>
      </c>
      <c r="N59" s="6">
        <v>184.3</v>
      </c>
      <c r="O59" s="6">
        <v>28.57</v>
      </c>
      <c r="P59" s="7">
        <v>66400</v>
      </c>
      <c r="Q59" s="8">
        <v>1595.27</v>
      </c>
      <c r="R59" s="7">
        <v>9660</v>
      </c>
      <c r="S59" s="6">
        <v>232.08</v>
      </c>
      <c r="T59" s="6">
        <v>19</v>
      </c>
      <c r="U59" s="6">
        <v>7.48</v>
      </c>
      <c r="V59" s="6">
        <v>7.24</v>
      </c>
      <c r="W59" s="6">
        <v>2.85</v>
      </c>
      <c r="X59" s="7">
        <v>2980</v>
      </c>
      <c r="Y59" s="6">
        <v>181.9</v>
      </c>
      <c r="Z59" s="6">
        <v>639</v>
      </c>
      <c r="AA59" s="6">
        <v>38.99</v>
      </c>
      <c r="AB59" s="131"/>
    </row>
    <row r="60" spans="1:28" ht="21.75">
      <c r="A60" s="81" t="s">
        <v>61</v>
      </c>
      <c r="B60" s="4">
        <v>79.5</v>
      </c>
      <c r="C60" s="6">
        <v>53.4</v>
      </c>
      <c r="D60" s="6">
        <v>496</v>
      </c>
      <c r="E60" s="6">
        <v>19.53</v>
      </c>
      <c r="F60" s="6">
        <v>199</v>
      </c>
      <c r="G60" s="6">
        <v>7.83</v>
      </c>
      <c r="H60" s="6">
        <v>9</v>
      </c>
      <c r="I60" s="6">
        <v>0.354</v>
      </c>
      <c r="J60" s="6">
        <v>14</v>
      </c>
      <c r="K60" s="6">
        <v>0.551</v>
      </c>
      <c r="L60" s="6">
        <v>20</v>
      </c>
      <c r="M60" s="6">
        <v>0.787</v>
      </c>
      <c r="N60" s="6">
        <v>101.3</v>
      </c>
      <c r="O60" s="6">
        <v>15.7</v>
      </c>
      <c r="P60" s="7">
        <v>41900</v>
      </c>
      <c r="Q60" s="8">
        <v>1006.65</v>
      </c>
      <c r="R60" s="7">
        <v>1840</v>
      </c>
      <c r="S60" s="6">
        <v>44.21</v>
      </c>
      <c r="T60" s="6">
        <v>20.3</v>
      </c>
      <c r="U60" s="6">
        <v>7.99</v>
      </c>
      <c r="V60" s="6">
        <v>4.27</v>
      </c>
      <c r="W60" s="6">
        <v>1.68</v>
      </c>
      <c r="X60" s="7">
        <v>1690</v>
      </c>
      <c r="Y60" s="6">
        <v>103.1</v>
      </c>
      <c r="Z60" s="6">
        <v>185</v>
      </c>
      <c r="AA60" s="6">
        <v>11.29</v>
      </c>
      <c r="AB60" s="130" t="s">
        <v>61</v>
      </c>
    </row>
    <row r="61" spans="1:28" ht="21.75">
      <c r="A61" s="86"/>
      <c r="B61" s="4">
        <v>89.6</v>
      </c>
      <c r="C61" s="3">
        <v>60.2</v>
      </c>
      <c r="D61" s="3">
        <v>500</v>
      </c>
      <c r="E61" s="3">
        <v>19.69</v>
      </c>
      <c r="F61" s="3">
        <v>200</v>
      </c>
      <c r="G61" s="3">
        <v>7.87</v>
      </c>
      <c r="H61" s="3">
        <v>10</v>
      </c>
      <c r="I61" s="3">
        <v>0.394</v>
      </c>
      <c r="J61" s="3">
        <v>16</v>
      </c>
      <c r="K61" s="3">
        <v>0.63</v>
      </c>
      <c r="L61" s="3">
        <v>20</v>
      </c>
      <c r="M61" s="3">
        <v>0.787</v>
      </c>
      <c r="N61" s="3">
        <v>114.2</v>
      </c>
      <c r="O61" s="3">
        <v>17.7</v>
      </c>
      <c r="P61" s="5">
        <v>47800</v>
      </c>
      <c r="Q61" s="9">
        <v>1148.4</v>
      </c>
      <c r="R61" s="5">
        <v>2140</v>
      </c>
      <c r="S61" s="3">
        <v>51.41</v>
      </c>
      <c r="T61" s="3">
        <v>20.5</v>
      </c>
      <c r="U61" s="3">
        <v>8.07</v>
      </c>
      <c r="V61" s="3">
        <v>4.33</v>
      </c>
      <c r="W61" s="3">
        <v>1.7</v>
      </c>
      <c r="X61" s="5">
        <v>1910</v>
      </c>
      <c r="Y61" s="3">
        <v>116.6</v>
      </c>
      <c r="Z61" s="3">
        <v>214</v>
      </c>
      <c r="AA61" s="3">
        <v>13.06</v>
      </c>
      <c r="AB61" s="132"/>
    </row>
    <row r="62" spans="1:28" ht="21.75">
      <c r="A62" s="82"/>
      <c r="B62" s="4">
        <v>103</v>
      </c>
      <c r="C62" s="6">
        <v>69.2</v>
      </c>
      <c r="D62" s="6">
        <v>506</v>
      </c>
      <c r="E62" s="6">
        <v>19.92</v>
      </c>
      <c r="F62" s="6">
        <v>201</v>
      </c>
      <c r="G62" s="6">
        <v>7.91</v>
      </c>
      <c r="H62" s="6">
        <v>11</v>
      </c>
      <c r="I62" s="6">
        <v>0.433</v>
      </c>
      <c r="J62" s="6">
        <v>19</v>
      </c>
      <c r="K62" s="6">
        <v>0.748</v>
      </c>
      <c r="L62" s="6">
        <v>20</v>
      </c>
      <c r="M62" s="6">
        <v>0.787</v>
      </c>
      <c r="N62" s="6">
        <v>131.3</v>
      </c>
      <c r="O62" s="6">
        <v>20.35</v>
      </c>
      <c r="P62" s="7">
        <v>56500</v>
      </c>
      <c r="Q62" s="8">
        <v>1357.42</v>
      </c>
      <c r="R62" s="7">
        <v>2580</v>
      </c>
      <c r="S62" s="6">
        <v>61.98</v>
      </c>
      <c r="T62" s="6">
        <v>20.7</v>
      </c>
      <c r="U62" s="6">
        <v>8.15</v>
      </c>
      <c r="V62" s="6">
        <v>4.43</v>
      </c>
      <c r="W62" s="6">
        <v>1.74</v>
      </c>
      <c r="X62" s="7">
        <v>2230</v>
      </c>
      <c r="Y62" s="6">
        <v>136.1</v>
      </c>
      <c r="Z62" s="6">
        <v>257</v>
      </c>
      <c r="AA62" s="6">
        <v>15.68</v>
      </c>
      <c r="AB62" s="131"/>
    </row>
    <row r="63" spans="1:28" ht="21.75">
      <c r="A63" s="81" t="s">
        <v>62</v>
      </c>
      <c r="B63" s="4">
        <v>114</v>
      </c>
      <c r="C63" s="6">
        <v>76.6</v>
      </c>
      <c r="D63" s="6">
        <v>482</v>
      </c>
      <c r="E63" s="6">
        <v>18.98</v>
      </c>
      <c r="F63" s="6">
        <v>300</v>
      </c>
      <c r="G63" s="6">
        <v>11.81</v>
      </c>
      <c r="H63" s="6">
        <v>11</v>
      </c>
      <c r="I63" s="6">
        <v>0.433</v>
      </c>
      <c r="J63" s="6">
        <v>15</v>
      </c>
      <c r="K63" s="6">
        <v>0.591</v>
      </c>
      <c r="L63" s="6">
        <v>26</v>
      </c>
      <c r="M63" s="6">
        <v>1.024</v>
      </c>
      <c r="N63" s="6">
        <v>145.5</v>
      </c>
      <c r="O63" s="6">
        <v>22.55</v>
      </c>
      <c r="P63" s="7">
        <v>60400</v>
      </c>
      <c r="Q63" s="8">
        <v>1451.12</v>
      </c>
      <c r="R63" s="7">
        <v>6760</v>
      </c>
      <c r="S63" s="6">
        <v>162.41</v>
      </c>
      <c r="T63" s="6">
        <v>20.4</v>
      </c>
      <c r="U63" s="6">
        <v>8.03</v>
      </c>
      <c r="V63" s="6">
        <v>6.82</v>
      </c>
      <c r="W63" s="6">
        <v>2.69</v>
      </c>
      <c r="X63" s="7">
        <v>2500</v>
      </c>
      <c r="Y63" s="6">
        <v>152.6</v>
      </c>
      <c r="Z63" s="6">
        <v>451</v>
      </c>
      <c r="AA63" s="6">
        <v>27.52</v>
      </c>
      <c r="AB63" s="130" t="s">
        <v>62</v>
      </c>
    </row>
    <row r="64" spans="1:28" ht="21.75">
      <c r="A64" s="86"/>
      <c r="B64" s="4">
        <v>128</v>
      </c>
      <c r="C64" s="3">
        <v>86</v>
      </c>
      <c r="D64" s="3">
        <v>488</v>
      </c>
      <c r="E64" s="3">
        <v>19.21</v>
      </c>
      <c r="F64" s="3">
        <v>300</v>
      </c>
      <c r="G64" s="3">
        <v>11.81</v>
      </c>
      <c r="H64" s="3">
        <v>11</v>
      </c>
      <c r="I64" s="3">
        <v>0.433</v>
      </c>
      <c r="J64" s="3">
        <v>18</v>
      </c>
      <c r="K64" s="3">
        <v>0.709</v>
      </c>
      <c r="L64" s="3">
        <v>26</v>
      </c>
      <c r="M64" s="3">
        <v>1.024</v>
      </c>
      <c r="N64" s="3">
        <v>163.5</v>
      </c>
      <c r="O64" s="3">
        <v>25.34</v>
      </c>
      <c r="P64" s="5">
        <v>71000</v>
      </c>
      <c r="Q64" s="9">
        <v>1705.78</v>
      </c>
      <c r="R64" s="5">
        <v>8110</v>
      </c>
      <c r="S64" s="3">
        <v>194.84</v>
      </c>
      <c r="T64" s="3">
        <v>20.8</v>
      </c>
      <c r="U64" s="3">
        <v>8.19</v>
      </c>
      <c r="V64" s="3">
        <v>7.04</v>
      </c>
      <c r="W64" s="3">
        <v>2.77</v>
      </c>
      <c r="X64" s="5">
        <v>2910</v>
      </c>
      <c r="Y64" s="3">
        <v>177.6</v>
      </c>
      <c r="Z64" s="3">
        <v>541</v>
      </c>
      <c r="AA64" s="3">
        <v>33.01</v>
      </c>
      <c r="AB64" s="132"/>
    </row>
    <row r="65" spans="1:28" ht="21.75">
      <c r="A65" s="82"/>
      <c r="B65" s="4">
        <v>150</v>
      </c>
      <c r="C65" s="6">
        <v>100.8</v>
      </c>
      <c r="D65" s="6">
        <v>494</v>
      </c>
      <c r="E65" s="6">
        <v>19.45</v>
      </c>
      <c r="F65" s="6">
        <v>302</v>
      </c>
      <c r="G65" s="6">
        <v>11.89</v>
      </c>
      <c r="H65" s="6">
        <v>13</v>
      </c>
      <c r="I65" s="6">
        <v>0.512</v>
      </c>
      <c r="J65" s="6">
        <v>21</v>
      </c>
      <c r="K65" s="6">
        <v>0.827</v>
      </c>
      <c r="L65" s="6">
        <v>26</v>
      </c>
      <c r="M65" s="6">
        <v>1.024</v>
      </c>
      <c r="N65" s="6">
        <v>191.4</v>
      </c>
      <c r="O65" s="6">
        <v>29.67</v>
      </c>
      <c r="P65" s="7">
        <v>83800</v>
      </c>
      <c r="Q65" s="8">
        <v>2013.3</v>
      </c>
      <c r="R65" s="7">
        <v>9660</v>
      </c>
      <c r="S65" s="6">
        <v>232.08</v>
      </c>
      <c r="T65" s="6">
        <v>20.9</v>
      </c>
      <c r="U65" s="6">
        <v>8.23</v>
      </c>
      <c r="V65" s="6">
        <v>7.1</v>
      </c>
      <c r="W65" s="6">
        <v>2.8</v>
      </c>
      <c r="X65" s="7">
        <v>3390</v>
      </c>
      <c r="Y65" s="6">
        <v>208.9</v>
      </c>
      <c r="Z65" s="6">
        <v>640</v>
      </c>
      <c r="AA65" s="6">
        <v>39.06</v>
      </c>
      <c r="AB65" s="131"/>
    </row>
    <row r="66" spans="1:28" ht="21.75">
      <c r="A66" s="81" t="s">
        <v>63</v>
      </c>
      <c r="B66" s="4">
        <v>94.6</v>
      </c>
      <c r="C66" s="6">
        <v>63.6</v>
      </c>
      <c r="D66" s="6">
        <v>596</v>
      </c>
      <c r="E66" s="6">
        <v>23.46</v>
      </c>
      <c r="F66" s="6">
        <v>199</v>
      </c>
      <c r="G66" s="6">
        <v>7.83</v>
      </c>
      <c r="H66" s="6">
        <v>10</v>
      </c>
      <c r="I66" s="6">
        <v>0.394</v>
      </c>
      <c r="J66" s="6">
        <v>15</v>
      </c>
      <c r="K66" s="6">
        <v>0.591</v>
      </c>
      <c r="L66" s="6">
        <v>22</v>
      </c>
      <c r="M66" s="6">
        <v>0.866</v>
      </c>
      <c r="N66" s="6">
        <v>120.5</v>
      </c>
      <c r="O66" s="6">
        <v>18.68</v>
      </c>
      <c r="P66" s="7">
        <v>68700</v>
      </c>
      <c r="Q66" s="8">
        <v>1650.52</v>
      </c>
      <c r="R66" s="7">
        <v>1980</v>
      </c>
      <c r="S66" s="6">
        <v>47.57</v>
      </c>
      <c r="T66" s="6">
        <v>23.9</v>
      </c>
      <c r="U66" s="6">
        <v>9.41</v>
      </c>
      <c r="V66" s="6">
        <v>4.05</v>
      </c>
      <c r="W66" s="6">
        <v>1.59</v>
      </c>
      <c r="X66" s="7">
        <v>2310</v>
      </c>
      <c r="Y66" s="6">
        <v>141</v>
      </c>
      <c r="Z66" s="6">
        <v>199</v>
      </c>
      <c r="AA66" s="6">
        <v>12.14</v>
      </c>
      <c r="AB66" s="130" t="s">
        <v>63</v>
      </c>
    </row>
    <row r="67" spans="1:28" ht="21.75">
      <c r="A67" s="86"/>
      <c r="B67" s="4">
        <v>106</v>
      </c>
      <c r="C67" s="3">
        <v>71.2</v>
      </c>
      <c r="D67" s="3">
        <v>600</v>
      </c>
      <c r="E67" s="3">
        <v>23.62</v>
      </c>
      <c r="F67" s="3">
        <v>200</v>
      </c>
      <c r="G67" s="3">
        <v>7.87</v>
      </c>
      <c r="H67" s="3">
        <v>11</v>
      </c>
      <c r="I67" s="3">
        <v>0.433</v>
      </c>
      <c r="J67" s="3">
        <v>17</v>
      </c>
      <c r="K67" s="3">
        <v>0.669</v>
      </c>
      <c r="L67" s="3">
        <v>22</v>
      </c>
      <c r="M67" s="3">
        <v>0.866</v>
      </c>
      <c r="N67" s="3">
        <v>134.4</v>
      </c>
      <c r="O67" s="3">
        <v>20.83</v>
      </c>
      <c r="P67" s="5">
        <v>77600</v>
      </c>
      <c r="Q67" s="9">
        <v>1864.35</v>
      </c>
      <c r="R67" s="5">
        <v>2280</v>
      </c>
      <c r="S67" s="3">
        <v>54.78</v>
      </c>
      <c r="T67" s="3">
        <v>24</v>
      </c>
      <c r="U67" s="3">
        <v>9.45</v>
      </c>
      <c r="V67" s="3">
        <v>4.12</v>
      </c>
      <c r="W67" s="3">
        <v>1.62</v>
      </c>
      <c r="X67" s="5">
        <v>2590</v>
      </c>
      <c r="Y67" s="3">
        <v>158.1</v>
      </c>
      <c r="Z67" s="3">
        <v>228</v>
      </c>
      <c r="AA67" s="3">
        <v>13.91</v>
      </c>
      <c r="AB67" s="132"/>
    </row>
    <row r="68" spans="1:28" ht="21.75">
      <c r="A68" s="86"/>
      <c r="B68" s="4">
        <v>120</v>
      </c>
      <c r="C68" s="6">
        <v>80.6</v>
      </c>
      <c r="D68" s="6">
        <v>606</v>
      </c>
      <c r="E68" s="6">
        <v>23.86</v>
      </c>
      <c r="F68" s="6">
        <v>201</v>
      </c>
      <c r="G68" s="6">
        <v>7.91</v>
      </c>
      <c r="H68" s="6">
        <v>12</v>
      </c>
      <c r="I68" s="6">
        <v>0.472</v>
      </c>
      <c r="J68" s="6">
        <v>20</v>
      </c>
      <c r="K68" s="6">
        <v>0.787</v>
      </c>
      <c r="L68" s="6">
        <v>22</v>
      </c>
      <c r="M68" s="6">
        <v>0.866</v>
      </c>
      <c r="N68" s="6">
        <v>152.5</v>
      </c>
      <c r="O68" s="6">
        <v>23.67</v>
      </c>
      <c r="P68" s="7">
        <v>90400</v>
      </c>
      <c r="Q68" s="8">
        <v>2171.87</v>
      </c>
      <c r="R68" s="7">
        <v>2720</v>
      </c>
      <c r="S68" s="6">
        <v>65.35</v>
      </c>
      <c r="T68" s="6">
        <v>24.3</v>
      </c>
      <c r="U68" s="6">
        <v>9.57</v>
      </c>
      <c r="V68" s="6">
        <v>4.22</v>
      </c>
      <c r="W68" s="6">
        <v>1.66</v>
      </c>
      <c r="X68" s="7">
        <v>2980</v>
      </c>
      <c r="Y68" s="6">
        <v>181.9</v>
      </c>
      <c r="Z68" s="6">
        <v>271</v>
      </c>
      <c r="AA68" s="6">
        <v>16.54</v>
      </c>
      <c r="AB68" s="132"/>
    </row>
    <row r="69" spans="1:28" ht="21.75">
      <c r="A69" s="82"/>
      <c r="B69" s="4">
        <v>134</v>
      </c>
      <c r="C69" s="6">
        <v>90.1</v>
      </c>
      <c r="D69" s="6">
        <v>612</v>
      </c>
      <c r="E69" s="6">
        <v>24.09</v>
      </c>
      <c r="F69" s="6">
        <v>202</v>
      </c>
      <c r="G69" s="6">
        <v>7.95</v>
      </c>
      <c r="H69" s="6">
        <v>13</v>
      </c>
      <c r="I69" s="6">
        <v>0.512</v>
      </c>
      <c r="J69" s="6">
        <v>23</v>
      </c>
      <c r="K69" s="6">
        <v>0.906</v>
      </c>
      <c r="L69" s="6">
        <v>22</v>
      </c>
      <c r="M69" s="6">
        <v>0.866</v>
      </c>
      <c r="N69" s="6">
        <v>170.7</v>
      </c>
      <c r="O69" s="6">
        <v>26.46</v>
      </c>
      <c r="P69" s="7">
        <v>103000</v>
      </c>
      <c r="Q69" s="8">
        <v>2474.58</v>
      </c>
      <c r="R69" s="7">
        <v>3180</v>
      </c>
      <c r="S69" s="6">
        <v>76.4</v>
      </c>
      <c r="T69" s="6">
        <v>24.6</v>
      </c>
      <c r="U69" s="6">
        <v>9.69</v>
      </c>
      <c r="V69" s="6">
        <v>4.31</v>
      </c>
      <c r="W69" s="6">
        <v>1.7</v>
      </c>
      <c r="X69" s="7">
        <v>3380</v>
      </c>
      <c r="Y69" s="6">
        <v>206.3</v>
      </c>
      <c r="Z69" s="6">
        <v>314</v>
      </c>
      <c r="AA69" s="6">
        <v>19.16</v>
      </c>
      <c r="AB69" s="131"/>
    </row>
    <row r="70" spans="1:28" ht="21.75">
      <c r="A70" s="81" t="s">
        <v>64</v>
      </c>
      <c r="B70" s="4">
        <v>137</v>
      </c>
      <c r="C70" s="6">
        <v>92.1</v>
      </c>
      <c r="D70" s="6">
        <v>582</v>
      </c>
      <c r="E70" s="6">
        <v>22.91</v>
      </c>
      <c r="F70" s="6">
        <v>300</v>
      </c>
      <c r="G70" s="6">
        <v>11.81</v>
      </c>
      <c r="H70" s="6">
        <v>12</v>
      </c>
      <c r="I70" s="6">
        <v>0.472</v>
      </c>
      <c r="J70" s="6">
        <v>17</v>
      </c>
      <c r="K70" s="6">
        <v>0.669</v>
      </c>
      <c r="L70" s="6">
        <v>28</v>
      </c>
      <c r="M70" s="6">
        <v>1.102</v>
      </c>
      <c r="N70" s="6">
        <v>174.5</v>
      </c>
      <c r="O70" s="6">
        <v>27.05</v>
      </c>
      <c r="P70" s="7">
        <v>103000</v>
      </c>
      <c r="Q70" s="8">
        <v>2474.58</v>
      </c>
      <c r="R70" s="7">
        <v>7670</v>
      </c>
      <c r="S70" s="6">
        <v>184.27</v>
      </c>
      <c r="T70" s="6">
        <v>24.3</v>
      </c>
      <c r="U70" s="6">
        <v>9.57</v>
      </c>
      <c r="V70" s="6">
        <v>6.63</v>
      </c>
      <c r="W70" s="6">
        <v>2.61</v>
      </c>
      <c r="X70" s="7">
        <v>3530</v>
      </c>
      <c r="Y70" s="6">
        <v>215.4</v>
      </c>
      <c r="Z70" s="6">
        <v>511</v>
      </c>
      <c r="AA70" s="6">
        <v>31.18</v>
      </c>
      <c r="AB70" s="130" t="s">
        <v>64</v>
      </c>
    </row>
    <row r="71" spans="1:28" ht="21.75">
      <c r="A71" s="86"/>
      <c r="B71" s="4">
        <v>151</v>
      </c>
      <c r="C71" s="3">
        <v>101.5</v>
      </c>
      <c r="D71" s="3">
        <v>588</v>
      </c>
      <c r="E71" s="3">
        <v>23.15</v>
      </c>
      <c r="F71" s="3">
        <v>300</v>
      </c>
      <c r="G71" s="3">
        <v>11.81</v>
      </c>
      <c r="H71" s="3">
        <v>12</v>
      </c>
      <c r="I71" s="3">
        <v>0.472</v>
      </c>
      <c r="J71" s="3">
        <v>20</v>
      </c>
      <c r="K71" s="3">
        <v>0.787</v>
      </c>
      <c r="L71" s="3">
        <v>28</v>
      </c>
      <c r="M71" s="3">
        <v>1.102</v>
      </c>
      <c r="N71" s="3">
        <v>192.5</v>
      </c>
      <c r="O71" s="3">
        <v>29.84</v>
      </c>
      <c r="P71" s="5">
        <v>118000</v>
      </c>
      <c r="Q71" s="9">
        <v>2834.96</v>
      </c>
      <c r="R71" s="5">
        <v>9020</v>
      </c>
      <c r="S71" s="3">
        <v>216.71</v>
      </c>
      <c r="T71" s="3">
        <v>24.8</v>
      </c>
      <c r="U71" s="3">
        <v>9.76</v>
      </c>
      <c r="V71" s="3">
        <v>6.85</v>
      </c>
      <c r="W71" s="3">
        <v>2.7</v>
      </c>
      <c r="X71" s="5">
        <v>4020</v>
      </c>
      <c r="Y71" s="3">
        <v>245.3</v>
      </c>
      <c r="Z71" s="3">
        <v>601</v>
      </c>
      <c r="AA71" s="3">
        <v>36.68</v>
      </c>
      <c r="AB71" s="132"/>
    </row>
    <row r="72" spans="1:28" ht="21.75">
      <c r="A72" s="82"/>
      <c r="B72" s="4">
        <v>175</v>
      </c>
      <c r="C72" s="6">
        <v>117.6</v>
      </c>
      <c r="D72" s="6">
        <v>594</v>
      </c>
      <c r="E72" s="6">
        <v>23.39</v>
      </c>
      <c r="F72" s="6">
        <v>302</v>
      </c>
      <c r="G72" s="6">
        <v>11.89</v>
      </c>
      <c r="H72" s="6">
        <v>14</v>
      </c>
      <c r="I72" s="6">
        <v>0.551</v>
      </c>
      <c r="J72" s="6">
        <v>23</v>
      </c>
      <c r="K72" s="6">
        <v>0.906</v>
      </c>
      <c r="L72" s="6">
        <v>28</v>
      </c>
      <c r="M72" s="6">
        <v>1.102</v>
      </c>
      <c r="N72" s="6">
        <v>222.4</v>
      </c>
      <c r="O72" s="6">
        <v>34.47</v>
      </c>
      <c r="P72" s="7">
        <v>137000</v>
      </c>
      <c r="Q72" s="8">
        <v>3291.44</v>
      </c>
      <c r="R72" s="7">
        <v>10600</v>
      </c>
      <c r="S72" s="6">
        <v>254.67</v>
      </c>
      <c r="T72" s="6">
        <v>24.9</v>
      </c>
      <c r="U72" s="6">
        <v>9.8</v>
      </c>
      <c r="V72" s="6">
        <v>6.9</v>
      </c>
      <c r="W72" s="6">
        <v>2.72</v>
      </c>
      <c r="X72" s="7">
        <v>4620</v>
      </c>
      <c r="Y72" s="6">
        <v>281.9</v>
      </c>
      <c r="Z72" s="6">
        <v>701</v>
      </c>
      <c r="AA72" s="6">
        <v>42.78</v>
      </c>
      <c r="AB72" s="131"/>
    </row>
    <row r="73" spans="1:28" ht="21.75">
      <c r="A73" s="81" t="s">
        <v>65</v>
      </c>
      <c r="B73" s="4">
        <v>166</v>
      </c>
      <c r="C73" s="6">
        <v>111.6</v>
      </c>
      <c r="D73" s="6">
        <v>692</v>
      </c>
      <c r="E73" s="6">
        <v>27.24</v>
      </c>
      <c r="F73" s="6">
        <v>300</v>
      </c>
      <c r="G73" s="6">
        <v>11.81</v>
      </c>
      <c r="H73" s="6">
        <v>13</v>
      </c>
      <c r="I73" s="6">
        <v>0.512</v>
      </c>
      <c r="J73" s="6">
        <v>20</v>
      </c>
      <c r="K73" s="6">
        <v>0.787</v>
      </c>
      <c r="L73" s="6">
        <v>28</v>
      </c>
      <c r="M73" s="6">
        <v>1.1</v>
      </c>
      <c r="N73" s="6">
        <v>211.5</v>
      </c>
      <c r="O73" s="6">
        <v>32.78</v>
      </c>
      <c r="P73" s="7">
        <v>172000</v>
      </c>
      <c r="Q73" s="8">
        <v>4132.32</v>
      </c>
      <c r="R73" s="7">
        <v>9020</v>
      </c>
      <c r="S73" s="6">
        <v>216.71</v>
      </c>
      <c r="T73" s="6">
        <v>28.6</v>
      </c>
      <c r="U73" s="6">
        <v>11.26</v>
      </c>
      <c r="V73" s="6">
        <v>6.53</v>
      </c>
      <c r="W73" s="6">
        <v>2.57</v>
      </c>
      <c r="X73" s="7">
        <v>4980</v>
      </c>
      <c r="Y73" s="6">
        <v>303.9</v>
      </c>
      <c r="Z73" s="6">
        <v>602</v>
      </c>
      <c r="AA73" s="6">
        <v>36.74</v>
      </c>
      <c r="AB73" s="130" t="s">
        <v>65</v>
      </c>
    </row>
    <row r="74" spans="1:28" ht="21.75">
      <c r="A74" s="82"/>
      <c r="B74" s="4">
        <v>185</v>
      </c>
      <c r="C74" s="3">
        <v>124.3</v>
      </c>
      <c r="D74" s="3">
        <v>700</v>
      </c>
      <c r="E74" s="3">
        <v>27.56</v>
      </c>
      <c r="F74" s="3">
        <v>300</v>
      </c>
      <c r="G74" s="3">
        <v>11.81</v>
      </c>
      <c r="H74" s="3">
        <v>13</v>
      </c>
      <c r="I74" s="3">
        <v>0.512</v>
      </c>
      <c r="J74" s="3">
        <v>24</v>
      </c>
      <c r="K74" s="3">
        <v>0.945</v>
      </c>
      <c r="L74" s="3">
        <v>28</v>
      </c>
      <c r="M74" s="3">
        <v>1.1</v>
      </c>
      <c r="N74" s="3">
        <v>235.5</v>
      </c>
      <c r="O74" s="3">
        <v>36.5</v>
      </c>
      <c r="P74" s="5">
        <v>201000</v>
      </c>
      <c r="Q74" s="9">
        <v>4829.04</v>
      </c>
      <c r="R74" s="5">
        <v>10800</v>
      </c>
      <c r="S74" s="3">
        <v>259.47</v>
      </c>
      <c r="T74" s="3">
        <v>29.3</v>
      </c>
      <c r="U74" s="3">
        <v>11.54</v>
      </c>
      <c r="V74" s="3">
        <v>6.78</v>
      </c>
      <c r="W74" s="3">
        <v>2.67</v>
      </c>
      <c r="X74" s="5">
        <v>5760</v>
      </c>
      <c r="Y74" s="3">
        <v>351.5</v>
      </c>
      <c r="Z74" s="3">
        <v>722</v>
      </c>
      <c r="AA74" s="3">
        <v>44.06</v>
      </c>
      <c r="AB74" s="131"/>
    </row>
    <row r="75" spans="1:28" ht="21.75">
      <c r="A75" s="81" t="s">
        <v>66</v>
      </c>
      <c r="B75" s="4">
        <v>191</v>
      </c>
      <c r="C75" s="6">
        <v>128.4</v>
      </c>
      <c r="D75" s="6">
        <v>792</v>
      </c>
      <c r="E75" s="6">
        <v>31.18</v>
      </c>
      <c r="F75" s="6">
        <v>300</v>
      </c>
      <c r="G75" s="6">
        <v>11.81</v>
      </c>
      <c r="H75" s="6">
        <v>14</v>
      </c>
      <c r="I75" s="6">
        <v>0.551</v>
      </c>
      <c r="J75" s="6">
        <v>22</v>
      </c>
      <c r="K75" s="6">
        <v>0.866</v>
      </c>
      <c r="L75" s="6">
        <v>28</v>
      </c>
      <c r="M75" s="6">
        <v>1.102</v>
      </c>
      <c r="N75" s="6">
        <v>243.4</v>
      </c>
      <c r="O75" s="6">
        <v>37.73</v>
      </c>
      <c r="P75" s="7">
        <v>254000</v>
      </c>
      <c r="Q75" s="8">
        <v>6102.37</v>
      </c>
      <c r="R75" s="7">
        <v>9930</v>
      </c>
      <c r="S75" s="6">
        <v>238.57</v>
      </c>
      <c r="T75" s="6">
        <v>32.3</v>
      </c>
      <c r="U75" s="6">
        <v>12.72</v>
      </c>
      <c r="V75" s="6">
        <v>6.39</v>
      </c>
      <c r="W75" s="6">
        <v>2.52</v>
      </c>
      <c r="X75" s="7">
        <v>6410</v>
      </c>
      <c r="Y75" s="6">
        <v>391.2</v>
      </c>
      <c r="Z75" s="6">
        <v>662</v>
      </c>
      <c r="AA75" s="6">
        <v>40.4</v>
      </c>
      <c r="AB75" s="130" t="s">
        <v>66</v>
      </c>
    </row>
    <row r="76" spans="1:28" ht="21.75">
      <c r="A76" s="82"/>
      <c r="B76" s="4">
        <v>210</v>
      </c>
      <c r="C76" s="3">
        <v>141.1</v>
      </c>
      <c r="D76" s="3">
        <v>800</v>
      </c>
      <c r="E76" s="3">
        <v>31.5</v>
      </c>
      <c r="F76" s="3">
        <v>300</v>
      </c>
      <c r="G76" s="3">
        <v>11.81</v>
      </c>
      <c r="H76" s="3">
        <v>14</v>
      </c>
      <c r="I76" s="3">
        <v>0.551</v>
      </c>
      <c r="J76" s="3">
        <v>26</v>
      </c>
      <c r="K76" s="3">
        <v>1.024</v>
      </c>
      <c r="L76" s="3">
        <v>28</v>
      </c>
      <c r="M76" s="3">
        <v>1.102</v>
      </c>
      <c r="N76" s="3">
        <v>267.4</v>
      </c>
      <c r="O76" s="3">
        <v>41.45</v>
      </c>
      <c r="P76" s="5">
        <v>292000</v>
      </c>
      <c r="Q76" s="9">
        <v>7015.33</v>
      </c>
      <c r="R76" s="5">
        <v>11700</v>
      </c>
      <c r="S76" s="3">
        <v>281.09</v>
      </c>
      <c r="T76" s="3">
        <v>33</v>
      </c>
      <c r="U76" s="3">
        <v>12.99</v>
      </c>
      <c r="V76" s="3">
        <v>6.62</v>
      </c>
      <c r="W76" s="3">
        <v>2.61</v>
      </c>
      <c r="X76" s="5">
        <v>7290</v>
      </c>
      <c r="Y76" s="3">
        <v>444.9</v>
      </c>
      <c r="Z76" s="3">
        <v>782</v>
      </c>
      <c r="AA76" s="3">
        <v>47.72</v>
      </c>
      <c r="AB76" s="131"/>
    </row>
    <row r="77" spans="1:28" ht="21.75">
      <c r="A77" s="6" t="s">
        <v>67</v>
      </c>
      <c r="B77" s="4">
        <v>243</v>
      </c>
      <c r="C77" s="6">
        <v>160.7</v>
      </c>
      <c r="D77" s="6">
        <v>900</v>
      </c>
      <c r="E77" s="6">
        <v>35.43</v>
      </c>
      <c r="F77" s="6">
        <v>300</v>
      </c>
      <c r="G77" s="6">
        <v>11.81</v>
      </c>
      <c r="H77" s="6">
        <v>16</v>
      </c>
      <c r="I77" s="6">
        <v>0.65</v>
      </c>
      <c r="J77" s="6">
        <v>28</v>
      </c>
      <c r="K77" s="6">
        <v>1.108</v>
      </c>
      <c r="L77" s="6">
        <v>28</v>
      </c>
      <c r="M77" s="6">
        <v>1.102</v>
      </c>
      <c r="N77" s="6">
        <v>309.8</v>
      </c>
      <c r="O77" s="6">
        <v>48.02</v>
      </c>
      <c r="P77" s="7">
        <v>411000</v>
      </c>
      <c r="Q77" s="8">
        <v>9874</v>
      </c>
      <c r="R77" s="7">
        <v>12600</v>
      </c>
      <c r="S77" s="6">
        <v>303</v>
      </c>
      <c r="T77" s="6">
        <v>36.4</v>
      </c>
      <c r="U77" s="6">
        <v>14.33</v>
      </c>
      <c r="V77" s="6">
        <v>6.39</v>
      </c>
      <c r="W77" s="6">
        <v>2.52</v>
      </c>
      <c r="X77" s="7">
        <v>11800</v>
      </c>
      <c r="Y77" s="6">
        <v>720</v>
      </c>
      <c r="Z77" s="7">
        <v>1140</v>
      </c>
      <c r="AA77" s="6">
        <v>69.57</v>
      </c>
      <c r="AB77" s="6" t="s">
        <v>67</v>
      </c>
    </row>
  </sheetData>
  <sheetProtection/>
  <mergeCells count="42">
    <mergeCell ref="A2:A4"/>
    <mergeCell ref="B2:C3"/>
    <mergeCell ref="D2:M2"/>
    <mergeCell ref="N2:N4"/>
    <mergeCell ref="X3:Y3"/>
    <mergeCell ref="Z3:AA3"/>
    <mergeCell ref="O2:O4"/>
    <mergeCell ref="P2:S2"/>
    <mergeCell ref="P3:Q3"/>
    <mergeCell ref="R3:S3"/>
    <mergeCell ref="AB2:AB4"/>
    <mergeCell ref="D3:E3"/>
    <mergeCell ref="F3:G3"/>
    <mergeCell ref="H3:I3"/>
    <mergeCell ref="J3:K3"/>
    <mergeCell ref="L3:M3"/>
    <mergeCell ref="T3:U3"/>
    <mergeCell ref="V3:W3"/>
    <mergeCell ref="T2:W2"/>
    <mergeCell ref="X2:AA2"/>
    <mergeCell ref="AB11:AB12"/>
    <mergeCell ref="AB14:AB16"/>
    <mergeCell ref="AB17:AB18"/>
    <mergeCell ref="AB20:AB23"/>
    <mergeCell ref="AB24:AB25"/>
    <mergeCell ref="AB26:AB27"/>
    <mergeCell ref="AB28:AB32"/>
    <mergeCell ref="AB33:AB35"/>
    <mergeCell ref="AB36:AB37"/>
    <mergeCell ref="AB38:AB42"/>
    <mergeCell ref="AB43:AB45"/>
    <mergeCell ref="AB46:AB47"/>
    <mergeCell ref="AB5:AB9"/>
    <mergeCell ref="AB75:AB76"/>
    <mergeCell ref="AB70:AB72"/>
    <mergeCell ref="AB73:AB74"/>
    <mergeCell ref="AB63:AB65"/>
    <mergeCell ref="AB48:AB53"/>
    <mergeCell ref="AB54:AB56"/>
    <mergeCell ref="AB66:AB69"/>
    <mergeCell ref="AB57:AB59"/>
    <mergeCell ref="AB60:AB6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N25"/>
  <sheetViews>
    <sheetView zoomScalePageLayoutView="0" workbookViewId="0" topLeftCell="A1">
      <selection activeCell="P3" sqref="P3"/>
    </sheetView>
  </sheetViews>
  <sheetFormatPr defaultColWidth="9.00390625" defaultRowHeight="20.25"/>
  <cols>
    <col min="1" max="1" width="8.375" style="0" customWidth="1"/>
    <col min="2" max="3" width="3.875" style="0" customWidth="1"/>
    <col min="4" max="4" width="2.625" style="0" customWidth="1"/>
    <col min="5" max="5" width="3.875" style="0" customWidth="1"/>
    <col min="6" max="6" width="7.75390625" style="0" customWidth="1"/>
    <col min="7" max="7" width="6.125" style="0" customWidth="1"/>
    <col min="8" max="8" width="6.50390625" style="0" customWidth="1"/>
    <col min="9" max="9" width="4.75390625" style="0" customWidth="1"/>
    <col min="10" max="11" width="3.875" style="0" customWidth="1"/>
    <col min="12" max="12" width="4.75390625" style="0" customWidth="1"/>
    <col min="13" max="13" width="3.875" style="0" customWidth="1"/>
  </cols>
  <sheetData>
    <row r="1" ht="135" customHeight="1">
      <c r="N1" s="155"/>
    </row>
    <row r="2" spans="1:14" ht="65.25">
      <c r="A2" s="159" t="s">
        <v>120</v>
      </c>
      <c r="B2" s="160"/>
      <c r="C2" s="160"/>
      <c r="D2" s="160"/>
      <c r="E2" s="161"/>
      <c r="F2" s="17" t="s">
        <v>121</v>
      </c>
      <c r="G2" s="156" t="s">
        <v>18</v>
      </c>
      <c r="H2" s="159" t="s">
        <v>19</v>
      </c>
      <c r="I2" s="160"/>
      <c r="J2" s="160"/>
      <c r="K2" s="160"/>
      <c r="L2" s="160"/>
      <c r="M2" s="161"/>
      <c r="N2" s="155"/>
    </row>
    <row r="3" spans="1:14" ht="55.5" customHeight="1">
      <c r="A3" s="156" t="s">
        <v>4</v>
      </c>
      <c r="B3" s="148" t="s">
        <v>76</v>
      </c>
      <c r="C3" s="148" t="s">
        <v>77</v>
      </c>
      <c r="D3" s="148" t="s">
        <v>78</v>
      </c>
      <c r="E3" s="148" t="s">
        <v>79</v>
      </c>
      <c r="F3" s="25" t="s">
        <v>134</v>
      </c>
      <c r="G3" s="157"/>
      <c r="H3" s="151" t="s">
        <v>122</v>
      </c>
      <c r="I3" s="152"/>
      <c r="J3" s="151" t="s">
        <v>123</v>
      </c>
      <c r="K3" s="152"/>
      <c r="L3" s="151" t="s">
        <v>81</v>
      </c>
      <c r="M3" s="152"/>
      <c r="N3" s="155"/>
    </row>
    <row r="4" spans="1:14" ht="30.75" customHeight="1">
      <c r="A4" s="157"/>
      <c r="B4" s="149"/>
      <c r="C4" s="149"/>
      <c r="D4" s="149"/>
      <c r="E4" s="149"/>
      <c r="F4" s="25"/>
      <c r="G4" s="157"/>
      <c r="H4" s="153" t="s">
        <v>135</v>
      </c>
      <c r="I4" s="154"/>
      <c r="J4" s="153"/>
      <c r="K4" s="154"/>
      <c r="L4" s="153"/>
      <c r="M4" s="154"/>
      <c r="N4" s="155"/>
    </row>
    <row r="5" spans="1:14" ht="21.75">
      <c r="A5" s="158"/>
      <c r="B5" s="150"/>
      <c r="C5" s="150"/>
      <c r="D5" s="150"/>
      <c r="E5" s="150"/>
      <c r="F5" s="20"/>
      <c r="G5" s="158"/>
      <c r="H5" s="19" t="s">
        <v>84</v>
      </c>
      <c r="I5" s="19" t="s">
        <v>85</v>
      </c>
      <c r="J5" s="19" t="s">
        <v>86</v>
      </c>
      <c r="K5" s="19" t="s">
        <v>87</v>
      </c>
      <c r="L5" s="19" t="s">
        <v>88</v>
      </c>
      <c r="M5" s="19" t="s">
        <v>89</v>
      </c>
      <c r="N5" s="155"/>
    </row>
    <row r="6" spans="1:14" ht="21.75">
      <c r="A6" s="24" t="s">
        <v>124</v>
      </c>
      <c r="B6" s="24">
        <v>5</v>
      </c>
      <c r="C6" s="24">
        <v>8</v>
      </c>
      <c r="D6" s="24">
        <v>7</v>
      </c>
      <c r="E6" s="24">
        <v>3.5</v>
      </c>
      <c r="F6" s="24">
        <v>16.43</v>
      </c>
      <c r="G6" s="22">
        <v>12.9</v>
      </c>
      <c r="H6" s="24">
        <v>281</v>
      </c>
      <c r="I6" s="24">
        <v>47.3</v>
      </c>
      <c r="J6" s="24">
        <v>4.14</v>
      </c>
      <c r="K6" s="24">
        <v>1.7</v>
      </c>
      <c r="L6" s="24">
        <v>56.2</v>
      </c>
      <c r="M6" s="24">
        <v>12.6</v>
      </c>
      <c r="N6" s="155"/>
    </row>
    <row r="7" spans="1:13" ht="21.75">
      <c r="A7" s="24" t="s">
        <v>125</v>
      </c>
      <c r="B7" s="24">
        <v>5.5</v>
      </c>
      <c r="C7" s="24">
        <v>9.5</v>
      </c>
      <c r="D7" s="24">
        <v>9</v>
      </c>
      <c r="E7" s="24">
        <v>4.5</v>
      </c>
      <c r="F7" s="24">
        <v>20.45</v>
      </c>
      <c r="G7" s="22">
        <v>16.1</v>
      </c>
      <c r="H7" s="24">
        <v>538</v>
      </c>
      <c r="I7" s="24">
        <v>57.5</v>
      </c>
      <c r="J7" s="24">
        <v>5.13</v>
      </c>
      <c r="K7" s="24">
        <v>1.68</v>
      </c>
      <c r="L7" s="24">
        <v>86</v>
      </c>
      <c r="M7" s="24">
        <v>15.3</v>
      </c>
    </row>
    <row r="8" spans="1:13" ht="21.75">
      <c r="A8" s="21" t="s">
        <v>10</v>
      </c>
      <c r="B8" s="21">
        <v>5.5</v>
      </c>
      <c r="C8" s="21">
        <v>9.5</v>
      </c>
      <c r="D8" s="21">
        <v>9</v>
      </c>
      <c r="E8" s="21">
        <v>4.5</v>
      </c>
      <c r="F8" s="21">
        <v>21.83</v>
      </c>
      <c r="G8" s="22">
        <v>17.1</v>
      </c>
      <c r="H8" s="21">
        <v>819</v>
      </c>
      <c r="I8" s="21">
        <v>57.5</v>
      </c>
      <c r="J8" s="21">
        <v>6.12</v>
      </c>
      <c r="K8" s="21">
        <v>1.62</v>
      </c>
      <c r="L8" s="21">
        <v>109</v>
      </c>
      <c r="M8" s="21">
        <v>15.3</v>
      </c>
    </row>
    <row r="9" spans="1:13" ht="21.75">
      <c r="A9" s="24" t="s">
        <v>126</v>
      </c>
      <c r="B9" s="24">
        <v>8.5</v>
      </c>
      <c r="C9" s="24">
        <v>14</v>
      </c>
      <c r="D9" s="24">
        <v>13</v>
      </c>
      <c r="E9" s="24">
        <v>6.5</v>
      </c>
      <c r="F9" s="24">
        <v>46.15</v>
      </c>
      <c r="G9" s="22">
        <v>36.2</v>
      </c>
      <c r="H9" s="26">
        <v>1760</v>
      </c>
      <c r="I9" s="24">
        <v>385</v>
      </c>
      <c r="J9" s="24">
        <v>6.18</v>
      </c>
      <c r="K9" s="24">
        <v>2.89</v>
      </c>
      <c r="L9" s="24">
        <v>235</v>
      </c>
      <c r="M9" s="24">
        <v>61.6</v>
      </c>
    </row>
    <row r="10" spans="1:13" ht="21.75">
      <c r="A10" s="24" t="s">
        <v>127</v>
      </c>
      <c r="B10" s="24">
        <v>6</v>
      </c>
      <c r="C10" s="24">
        <v>10</v>
      </c>
      <c r="D10" s="24">
        <v>10</v>
      </c>
      <c r="E10" s="24">
        <v>5</v>
      </c>
      <c r="F10" s="24">
        <v>30.06</v>
      </c>
      <c r="G10" s="22">
        <v>23.6</v>
      </c>
      <c r="H10" s="26">
        <v>1670</v>
      </c>
      <c r="I10" s="24">
        <v>138</v>
      </c>
      <c r="J10" s="24">
        <v>7.45</v>
      </c>
      <c r="K10" s="24">
        <v>2.14</v>
      </c>
      <c r="L10" s="24">
        <v>186</v>
      </c>
      <c r="M10" s="24">
        <v>27.5</v>
      </c>
    </row>
    <row r="11" spans="1:13" ht="21.75">
      <c r="A11" s="21" t="s">
        <v>43</v>
      </c>
      <c r="B11" s="21">
        <v>7</v>
      </c>
      <c r="C11" s="21">
        <v>10</v>
      </c>
      <c r="D11" s="21">
        <v>10</v>
      </c>
      <c r="E11" s="21">
        <v>5</v>
      </c>
      <c r="F11" s="21">
        <v>33.06</v>
      </c>
      <c r="G11" s="22">
        <v>26</v>
      </c>
      <c r="H11" s="23">
        <v>2170</v>
      </c>
      <c r="I11" s="21">
        <v>138</v>
      </c>
      <c r="J11" s="21">
        <v>8.11</v>
      </c>
      <c r="K11" s="21">
        <v>2.05</v>
      </c>
      <c r="L11" s="21">
        <v>217</v>
      </c>
      <c r="M11" s="21">
        <v>27.7</v>
      </c>
    </row>
    <row r="12" spans="1:13" ht="21.75">
      <c r="A12" s="21" t="s">
        <v>44</v>
      </c>
      <c r="B12" s="21">
        <v>9</v>
      </c>
      <c r="C12" s="21">
        <v>16</v>
      </c>
      <c r="D12" s="21">
        <v>15</v>
      </c>
      <c r="E12" s="21">
        <v>7.5</v>
      </c>
      <c r="F12" s="21">
        <v>64.16</v>
      </c>
      <c r="G12" s="22">
        <v>50.4</v>
      </c>
      <c r="H12" s="23">
        <v>4460</v>
      </c>
      <c r="I12" s="21">
        <v>753</v>
      </c>
      <c r="J12" s="21">
        <v>8.34</v>
      </c>
      <c r="K12" s="21">
        <v>3.43</v>
      </c>
      <c r="L12" s="21">
        <v>446</v>
      </c>
      <c r="M12" s="21">
        <v>100</v>
      </c>
    </row>
    <row r="13" spans="1:13" ht="27.75" customHeight="1">
      <c r="A13" s="162" t="s">
        <v>128</v>
      </c>
      <c r="B13" s="21">
        <v>7.5</v>
      </c>
      <c r="C13" s="21">
        <v>12.5</v>
      </c>
      <c r="D13" s="21">
        <v>12</v>
      </c>
      <c r="E13" s="21">
        <v>6</v>
      </c>
      <c r="F13" s="21">
        <v>48.79</v>
      </c>
      <c r="G13" s="22">
        <v>38.3</v>
      </c>
      <c r="H13" s="23">
        <v>5180</v>
      </c>
      <c r="I13" s="21">
        <v>337</v>
      </c>
      <c r="J13" s="21">
        <v>10.3</v>
      </c>
      <c r="K13" s="21">
        <v>2.63</v>
      </c>
      <c r="L13" s="21">
        <v>414</v>
      </c>
      <c r="M13" s="21">
        <v>53.9</v>
      </c>
    </row>
    <row r="14" spans="1:13" ht="21.75">
      <c r="A14" s="163"/>
      <c r="B14" s="21">
        <v>10</v>
      </c>
      <c r="C14" s="21">
        <v>19</v>
      </c>
      <c r="D14" s="21">
        <v>21</v>
      </c>
      <c r="E14" s="21">
        <v>10.5</v>
      </c>
      <c r="F14" s="21">
        <v>70.73</v>
      </c>
      <c r="G14" s="22">
        <v>55.5</v>
      </c>
      <c r="H14" s="23">
        <v>7310</v>
      </c>
      <c r="I14" s="21">
        <v>538</v>
      </c>
      <c r="J14" s="21">
        <v>10.2</v>
      </c>
      <c r="K14" s="21">
        <v>2.76</v>
      </c>
      <c r="L14" s="21">
        <v>585</v>
      </c>
      <c r="M14" s="21">
        <v>86</v>
      </c>
    </row>
    <row r="15" spans="1:13" ht="27.75" customHeight="1">
      <c r="A15" s="162" t="s">
        <v>129</v>
      </c>
      <c r="B15" s="21">
        <v>8</v>
      </c>
      <c r="C15" s="21">
        <v>13</v>
      </c>
      <c r="D15" s="21">
        <v>12</v>
      </c>
      <c r="E15" s="21">
        <v>6</v>
      </c>
      <c r="F15" s="21">
        <v>61.58</v>
      </c>
      <c r="G15" s="22">
        <v>48.3</v>
      </c>
      <c r="H15" s="23">
        <v>9480</v>
      </c>
      <c r="I15" s="21">
        <v>588</v>
      </c>
      <c r="J15" s="21">
        <v>12.4</v>
      </c>
      <c r="K15" s="21">
        <v>3.09</v>
      </c>
      <c r="L15" s="21">
        <v>632</v>
      </c>
      <c r="M15" s="21">
        <v>78.4</v>
      </c>
    </row>
    <row r="16" spans="1:13" ht="21.75">
      <c r="A16" s="164"/>
      <c r="B16" s="21">
        <v>10</v>
      </c>
      <c r="C16" s="21">
        <v>18.5</v>
      </c>
      <c r="D16" s="21">
        <v>19</v>
      </c>
      <c r="E16" s="21">
        <v>9.5</v>
      </c>
      <c r="F16" s="21">
        <v>83.47</v>
      </c>
      <c r="G16" s="22">
        <v>65.5</v>
      </c>
      <c r="H16" s="23">
        <v>12700</v>
      </c>
      <c r="I16" s="21">
        <v>886</v>
      </c>
      <c r="J16" s="21">
        <v>12.3</v>
      </c>
      <c r="K16" s="21">
        <v>3.26</v>
      </c>
      <c r="L16" s="21">
        <v>849</v>
      </c>
      <c r="M16" s="21">
        <v>118</v>
      </c>
    </row>
    <row r="17" spans="1:13" ht="21.75">
      <c r="A17" s="163"/>
      <c r="B17" s="21">
        <v>11.5</v>
      </c>
      <c r="C17" s="21">
        <v>22</v>
      </c>
      <c r="D17" s="21">
        <v>23</v>
      </c>
      <c r="E17" s="21">
        <v>11.5</v>
      </c>
      <c r="F17" s="21">
        <v>97.88</v>
      </c>
      <c r="G17" s="22">
        <v>76.8</v>
      </c>
      <c r="H17" s="23">
        <v>14700</v>
      </c>
      <c r="I17" s="23">
        <v>1080</v>
      </c>
      <c r="J17" s="21">
        <v>12.2</v>
      </c>
      <c r="K17" s="21">
        <v>3.32</v>
      </c>
      <c r="L17" s="21">
        <v>978</v>
      </c>
      <c r="M17" s="21">
        <v>143</v>
      </c>
    </row>
    <row r="18" spans="1:13" ht="27.75" customHeight="1">
      <c r="A18" s="162" t="s">
        <v>130</v>
      </c>
      <c r="B18" s="21">
        <v>9</v>
      </c>
      <c r="C18" s="21">
        <v>15</v>
      </c>
      <c r="D18" s="21">
        <v>13</v>
      </c>
      <c r="E18" s="21">
        <v>6.5</v>
      </c>
      <c r="F18" s="21">
        <v>74.58</v>
      </c>
      <c r="G18" s="22">
        <v>58.5</v>
      </c>
      <c r="H18" s="23">
        <v>15200</v>
      </c>
      <c r="I18" s="21">
        <v>702</v>
      </c>
      <c r="J18" s="21">
        <v>14.3</v>
      </c>
      <c r="K18" s="21">
        <v>3.07</v>
      </c>
      <c r="L18" s="21">
        <v>870</v>
      </c>
      <c r="M18" s="21">
        <v>93.5</v>
      </c>
    </row>
    <row r="19" spans="1:13" ht="21.75">
      <c r="A19" s="163"/>
      <c r="B19" s="21">
        <v>12</v>
      </c>
      <c r="C19" s="21">
        <v>24</v>
      </c>
      <c r="D19" s="21">
        <v>25</v>
      </c>
      <c r="E19" s="21">
        <v>12.5</v>
      </c>
      <c r="F19" s="21">
        <v>111.1</v>
      </c>
      <c r="G19" s="22">
        <v>87.2</v>
      </c>
      <c r="H19" s="23">
        <v>22400</v>
      </c>
      <c r="I19" s="23">
        <v>1180</v>
      </c>
      <c r="J19" s="21">
        <v>14.2</v>
      </c>
      <c r="K19" s="21">
        <v>3.26</v>
      </c>
      <c r="L19" s="23">
        <v>1280</v>
      </c>
      <c r="M19" s="21">
        <v>158</v>
      </c>
    </row>
    <row r="20" spans="1:13" ht="27.75" customHeight="1">
      <c r="A20" s="162" t="s">
        <v>131</v>
      </c>
      <c r="B20" s="21">
        <v>10</v>
      </c>
      <c r="C20" s="21">
        <v>18</v>
      </c>
      <c r="D20" s="21">
        <v>17</v>
      </c>
      <c r="E20" s="21">
        <v>8.5</v>
      </c>
      <c r="F20" s="21">
        <v>91.73</v>
      </c>
      <c r="G20" s="22">
        <v>72</v>
      </c>
      <c r="H20" s="23">
        <v>24100</v>
      </c>
      <c r="I20" s="21">
        <v>864</v>
      </c>
      <c r="J20" s="21">
        <v>16.2</v>
      </c>
      <c r="K20" s="21">
        <v>3.07</v>
      </c>
      <c r="L20" s="23">
        <v>1200</v>
      </c>
      <c r="M20" s="21">
        <v>115</v>
      </c>
    </row>
    <row r="21" spans="1:13" ht="21.75">
      <c r="A21" s="163"/>
      <c r="B21" s="21">
        <v>12.5</v>
      </c>
      <c r="C21" s="21">
        <v>25</v>
      </c>
      <c r="D21" s="21">
        <v>27</v>
      </c>
      <c r="E21" s="21">
        <v>13.5</v>
      </c>
      <c r="F21" s="21">
        <v>122.1</v>
      </c>
      <c r="G21" s="22">
        <v>95.8</v>
      </c>
      <c r="H21" s="23">
        <v>31700</v>
      </c>
      <c r="I21" s="23">
        <v>1240</v>
      </c>
      <c r="J21" s="21">
        <v>16.1</v>
      </c>
      <c r="K21" s="21">
        <v>3.18</v>
      </c>
      <c r="L21" s="23">
        <v>1580</v>
      </c>
      <c r="M21" s="21">
        <v>165</v>
      </c>
    </row>
    <row r="22" spans="1:13" ht="27.75" customHeight="1">
      <c r="A22" s="162" t="s">
        <v>132</v>
      </c>
      <c r="B22" s="21">
        <v>11</v>
      </c>
      <c r="C22" s="21">
        <v>20</v>
      </c>
      <c r="D22" s="21">
        <v>19</v>
      </c>
      <c r="E22" s="21">
        <v>9.5</v>
      </c>
      <c r="F22" s="21">
        <v>116.8</v>
      </c>
      <c r="G22" s="22">
        <v>91.7</v>
      </c>
      <c r="H22" s="23">
        <v>39200</v>
      </c>
      <c r="I22" s="23">
        <v>1510</v>
      </c>
      <c r="J22" s="21">
        <v>18.3</v>
      </c>
      <c r="K22" s="21">
        <v>3.6</v>
      </c>
      <c r="L22" s="23">
        <v>1740</v>
      </c>
      <c r="M22" s="21">
        <v>173</v>
      </c>
    </row>
    <row r="23" spans="1:13" ht="21.75">
      <c r="A23" s="163"/>
      <c r="B23" s="21">
        <v>13</v>
      </c>
      <c r="C23" s="21">
        <v>26</v>
      </c>
      <c r="D23" s="21">
        <v>27</v>
      </c>
      <c r="E23" s="21">
        <v>13.5</v>
      </c>
      <c r="F23" s="21">
        <v>146.1</v>
      </c>
      <c r="G23" s="22">
        <v>115</v>
      </c>
      <c r="H23" s="23">
        <v>48800</v>
      </c>
      <c r="I23" s="23">
        <v>2020</v>
      </c>
      <c r="J23" s="21">
        <v>18.3</v>
      </c>
      <c r="K23" s="21">
        <v>3.72</v>
      </c>
      <c r="L23" s="23">
        <v>2170</v>
      </c>
      <c r="M23" s="21">
        <v>231</v>
      </c>
    </row>
    <row r="24" spans="1:13" ht="27.75" customHeight="1">
      <c r="A24" s="162" t="s">
        <v>133</v>
      </c>
      <c r="B24" s="21">
        <v>13</v>
      </c>
      <c r="C24" s="21">
        <v>25</v>
      </c>
      <c r="D24" s="21">
        <v>25</v>
      </c>
      <c r="E24" s="21">
        <v>12.5</v>
      </c>
      <c r="F24" s="21">
        <v>169.4</v>
      </c>
      <c r="G24" s="22">
        <v>133</v>
      </c>
      <c r="H24" s="23">
        <v>98400</v>
      </c>
      <c r="I24" s="23">
        <v>2460</v>
      </c>
      <c r="J24" s="21">
        <v>24.1</v>
      </c>
      <c r="K24" s="21">
        <v>3.81</v>
      </c>
      <c r="L24" s="23">
        <v>3280</v>
      </c>
      <c r="M24" s="21">
        <v>259</v>
      </c>
    </row>
    <row r="25" spans="1:13" ht="21.75">
      <c r="A25" s="163"/>
      <c r="B25" s="21">
        <v>16</v>
      </c>
      <c r="C25" s="21">
        <v>35</v>
      </c>
      <c r="D25" s="21">
        <v>38</v>
      </c>
      <c r="E25" s="21">
        <v>19</v>
      </c>
      <c r="F25" s="21">
        <v>224.5</v>
      </c>
      <c r="G25" s="22">
        <v>176</v>
      </c>
      <c r="H25" s="23">
        <v>130000</v>
      </c>
      <c r="I25" s="23">
        <v>3540</v>
      </c>
      <c r="J25" s="21">
        <v>24.1</v>
      </c>
      <c r="K25" s="21">
        <v>3.97</v>
      </c>
      <c r="L25" s="23">
        <v>4330</v>
      </c>
      <c r="M25" s="21">
        <v>373</v>
      </c>
    </row>
  </sheetData>
  <sheetProtection/>
  <mergeCells count="19">
    <mergeCell ref="A20:A21"/>
    <mergeCell ref="A22:A23"/>
    <mergeCell ref="A24:A25"/>
    <mergeCell ref="A2:E2"/>
    <mergeCell ref="A13:A14"/>
    <mergeCell ref="A15:A17"/>
    <mergeCell ref="A18:A19"/>
    <mergeCell ref="A3:A5"/>
    <mergeCell ref="B3:B5"/>
    <mergeCell ref="C3:C5"/>
    <mergeCell ref="D3:D5"/>
    <mergeCell ref="E3:E5"/>
    <mergeCell ref="J3:K4"/>
    <mergeCell ref="N1:N6"/>
    <mergeCell ref="G2:G5"/>
    <mergeCell ref="H2:M2"/>
    <mergeCell ref="H3:I3"/>
    <mergeCell ref="L3:M4"/>
    <mergeCell ref="H4:I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P20"/>
  <sheetViews>
    <sheetView zoomScalePageLayoutView="0" workbookViewId="0" topLeftCell="A1">
      <selection activeCell="E19" sqref="E19"/>
    </sheetView>
  </sheetViews>
  <sheetFormatPr defaultColWidth="9.00390625" defaultRowHeight="20.25"/>
  <cols>
    <col min="1" max="1" width="8.875" style="10" bestFit="1" customWidth="1"/>
    <col min="2" max="3" width="5.00390625" style="10" bestFit="1" customWidth="1"/>
    <col min="4" max="4" width="3.375" style="10" bestFit="1" customWidth="1"/>
    <col min="5" max="5" width="3.875" style="10" bestFit="1" customWidth="1"/>
    <col min="6" max="6" width="12.25390625" style="10" bestFit="1" customWidth="1"/>
    <col min="7" max="7" width="6.375" style="10" bestFit="1" customWidth="1"/>
    <col min="8" max="8" width="6.00390625" style="10" customWidth="1"/>
    <col min="9" max="9" width="5.00390625" style="10" bestFit="1" customWidth="1"/>
    <col min="10" max="10" width="7.25390625" style="10" bestFit="1" customWidth="1"/>
    <col min="11" max="15" width="5.00390625" style="10" bestFit="1" customWidth="1"/>
    <col min="16" max="16384" width="9.00390625" style="10" customWidth="1"/>
  </cols>
  <sheetData>
    <row r="1" ht="101.25" customHeight="1">
      <c r="P1" s="155"/>
    </row>
    <row r="2" spans="1:16" ht="75.75" customHeight="1">
      <c r="A2" s="166" t="s">
        <v>17</v>
      </c>
      <c r="B2" s="166"/>
      <c r="C2" s="166"/>
      <c r="D2" s="166"/>
      <c r="E2" s="166"/>
      <c r="F2" s="166" t="s">
        <v>23</v>
      </c>
      <c r="G2" s="166" t="s">
        <v>22</v>
      </c>
      <c r="H2" s="166" t="s">
        <v>19</v>
      </c>
      <c r="I2" s="166"/>
      <c r="J2" s="166"/>
      <c r="K2" s="166"/>
      <c r="L2" s="166"/>
      <c r="M2" s="166"/>
      <c r="N2" s="166"/>
      <c r="O2" s="166"/>
      <c r="P2" s="155"/>
    </row>
    <row r="3" spans="1:16" s="12" customFormat="1" ht="84.75" customHeight="1">
      <c r="A3" s="166" t="s">
        <v>4</v>
      </c>
      <c r="B3" s="167" t="s">
        <v>76</v>
      </c>
      <c r="C3" s="167" t="s">
        <v>77</v>
      </c>
      <c r="D3" s="167" t="s">
        <v>78</v>
      </c>
      <c r="E3" s="167" t="s">
        <v>79</v>
      </c>
      <c r="F3" s="166"/>
      <c r="G3" s="166"/>
      <c r="H3" s="168" t="s">
        <v>5</v>
      </c>
      <c r="I3" s="168"/>
      <c r="J3" s="168" t="s">
        <v>80</v>
      </c>
      <c r="K3" s="168"/>
      <c r="L3" s="168" t="s">
        <v>6</v>
      </c>
      <c r="M3" s="168"/>
      <c r="N3" s="168" t="s">
        <v>81</v>
      </c>
      <c r="O3" s="168"/>
      <c r="P3" s="155"/>
    </row>
    <row r="4" spans="1:16" s="12" customFormat="1" ht="21.75">
      <c r="A4" s="166"/>
      <c r="B4" s="167"/>
      <c r="C4" s="167"/>
      <c r="D4" s="167"/>
      <c r="E4" s="167"/>
      <c r="F4" s="166"/>
      <c r="G4" s="166"/>
      <c r="H4" s="11" t="s">
        <v>82</v>
      </c>
      <c r="I4" s="11" t="s">
        <v>83</v>
      </c>
      <c r="J4" s="11" t="s">
        <v>84</v>
      </c>
      <c r="K4" s="11" t="s">
        <v>85</v>
      </c>
      <c r="L4" s="11" t="s">
        <v>86</v>
      </c>
      <c r="M4" s="11" t="s">
        <v>87</v>
      </c>
      <c r="N4" s="11" t="s">
        <v>88</v>
      </c>
      <c r="O4" s="11" t="s">
        <v>89</v>
      </c>
      <c r="P4" s="155"/>
    </row>
    <row r="5" spans="1:16" ht="21.75">
      <c r="A5" s="13" t="s">
        <v>7</v>
      </c>
      <c r="B5" s="13">
        <v>5</v>
      </c>
      <c r="C5" s="13">
        <v>7</v>
      </c>
      <c r="D5" s="13">
        <v>8</v>
      </c>
      <c r="E5" s="13">
        <v>4</v>
      </c>
      <c r="F5" s="13">
        <v>8.818</v>
      </c>
      <c r="G5" s="14">
        <v>6.92</v>
      </c>
      <c r="H5" s="13">
        <v>0</v>
      </c>
      <c r="I5" s="13">
        <v>1.28</v>
      </c>
      <c r="J5" s="13">
        <v>75.3</v>
      </c>
      <c r="K5" s="13">
        <v>12.2</v>
      </c>
      <c r="L5" s="13">
        <v>2.92</v>
      </c>
      <c r="M5" s="13">
        <v>1.17</v>
      </c>
      <c r="N5" s="13">
        <v>20.1</v>
      </c>
      <c r="O5" s="13">
        <v>4.47</v>
      </c>
      <c r="P5" s="155"/>
    </row>
    <row r="6" spans="1:16" ht="21.75">
      <c r="A6" s="13" t="s">
        <v>8</v>
      </c>
      <c r="B6" s="13">
        <v>5</v>
      </c>
      <c r="C6" s="13">
        <v>7.5</v>
      </c>
      <c r="D6" s="13">
        <v>8</v>
      </c>
      <c r="E6" s="13">
        <v>4</v>
      </c>
      <c r="F6" s="13">
        <v>11.92</v>
      </c>
      <c r="G6" s="14">
        <v>9.36</v>
      </c>
      <c r="H6" s="13">
        <v>0</v>
      </c>
      <c r="I6" s="13">
        <v>1.54</v>
      </c>
      <c r="J6" s="13">
        <v>188</v>
      </c>
      <c r="K6" s="13">
        <v>26</v>
      </c>
      <c r="L6" s="13">
        <v>3.97</v>
      </c>
      <c r="M6" s="13">
        <v>1.48</v>
      </c>
      <c r="N6" s="13">
        <v>37.6</v>
      </c>
      <c r="O6" s="13">
        <v>7.52</v>
      </c>
      <c r="P6" s="155"/>
    </row>
    <row r="7" spans="1:16" ht="21.75">
      <c r="A7" s="13" t="s">
        <v>9</v>
      </c>
      <c r="B7" s="13">
        <v>6</v>
      </c>
      <c r="C7" s="13">
        <v>8</v>
      </c>
      <c r="D7" s="13">
        <v>8</v>
      </c>
      <c r="E7" s="13">
        <v>4</v>
      </c>
      <c r="F7" s="13">
        <v>17.11</v>
      </c>
      <c r="G7" s="14">
        <v>13.4</v>
      </c>
      <c r="H7" s="13">
        <v>0</v>
      </c>
      <c r="I7" s="13">
        <v>1.9</v>
      </c>
      <c r="J7" s="13">
        <v>424</v>
      </c>
      <c r="K7" s="13">
        <v>61.8</v>
      </c>
      <c r="L7" s="13">
        <v>4.98</v>
      </c>
      <c r="M7" s="13">
        <v>1.9</v>
      </c>
      <c r="N7" s="13">
        <v>67.8</v>
      </c>
      <c r="O7" s="13">
        <v>13.4</v>
      </c>
      <c r="P7" s="155"/>
    </row>
    <row r="8" spans="1:16" ht="21.75">
      <c r="A8" s="13" t="s">
        <v>10</v>
      </c>
      <c r="B8" s="13">
        <v>6.5</v>
      </c>
      <c r="C8" s="13">
        <v>10</v>
      </c>
      <c r="D8" s="13">
        <v>10</v>
      </c>
      <c r="E8" s="13">
        <v>5</v>
      </c>
      <c r="F8" s="13">
        <v>23.71</v>
      </c>
      <c r="G8" s="14">
        <v>18.6</v>
      </c>
      <c r="H8" s="13">
        <v>0</v>
      </c>
      <c r="I8" s="13">
        <v>2.28</v>
      </c>
      <c r="J8" s="13">
        <v>861</v>
      </c>
      <c r="K8" s="13">
        <v>117</v>
      </c>
      <c r="L8" s="13">
        <v>6.03</v>
      </c>
      <c r="M8" s="13">
        <v>2.22</v>
      </c>
      <c r="N8" s="13">
        <v>115</v>
      </c>
      <c r="O8" s="13">
        <v>22.4</v>
      </c>
      <c r="P8" s="155"/>
    </row>
    <row r="9" spans="1:15" ht="21.75">
      <c r="A9" s="13" t="s">
        <v>10</v>
      </c>
      <c r="B9" s="13">
        <v>9</v>
      </c>
      <c r="C9" s="13">
        <v>12.5</v>
      </c>
      <c r="D9" s="13">
        <v>15</v>
      </c>
      <c r="E9" s="13">
        <v>7.5</v>
      </c>
      <c r="F9" s="13">
        <v>30.59</v>
      </c>
      <c r="G9" s="14">
        <v>24</v>
      </c>
      <c r="H9" s="13">
        <v>0</v>
      </c>
      <c r="I9" s="13">
        <v>2.31</v>
      </c>
      <c r="J9" s="15">
        <v>1050</v>
      </c>
      <c r="K9" s="13">
        <v>147</v>
      </c>
      <c r="L9" s="13">
        <v>5.86</v>
      </c>
      <c r="M9" s="13">
        <v>2.19</v>
      </c>
      <c r="N9" s="13">
        <v>140</v>
      </c>
      <c r="O9" s="13">
        <v>28.3</v>
      </c>
    </row>
    <row r="10" spans="1:15" ht="21.75">
      <c r="A10" s="13" t="s">
        <v>11</v>
      </c>
      <c r="B10" s="13">
        <v>7</v>
      </c>
      <c r="C10" s="13">
        <v>10.5</v>
      </c>
      <c r="D10" s="13">
        <v>11</v>
      </c>
      <c r="E10" s="13">
        <v>5.5</v>
      </c>
      <c r="F10" s="13">
        <v>27.2</v>
      </c>
      <c r="G10" s="14">
        <v>21.4</v>
      </c>
      <c r="H10" s="13">
        <v>0</v>
      </c>
      <c r="I10" s="13">
        <v>2.13</v>
      </c>
      <c r="J10" s="15">
        <v>1380</v>
      </c>
      <c r="K10" s="13">
        <v>131</v>
      </c>
      <c r="L10" s="13">
        <v>7.12</v>
      </c>
      <c r="M10" s="13">
        <v>2.19</v>
      </c>
      <c r="N10" s="13">
        <v>15.3</v>
      </c>
      <c r="O10" s="13">
        <v>24.3</v>
      </c>
    </row>
    <row r="11" spans="1:15" ht="21.75">
      <c r="A11" s="13" t="s">
        <v>12</v>
      </c>
      <c r="B11" s="13">
        <v>7.5</v>
      </c>
      <c r="C11" s="13">
        <v>11</v>
      </c>
      <c r="D11" s="13">
        <v>12</v>
      </c>
      <c r="E11" s="13">
        <v>6</v>
      </c>
      <c r="F11" s="13">
        <v>31.33</v>
      </c>
      <c r="G11" s="14">
        <v>24.6</v>
      </c>
      <c r="H11" s="13">
        <v>0</v>
      </c>
      <c r="I11" s="13">
        <v>2.21</v>
      </c>
      <c r="J11" s="15">
        <v>1950</v>
      </c>
      <c r="K11" s="13">
        <v>168</v>
      </c>
      <c r="L11" s="13">
        <v>7.88</v>
      </c>
      <c r="M11" s="13">
        <v>2.32</v>
      </c>
      <c r="N11" s="13">
        <v>195</v>
      </c>
      <c r="O11" s="13">
        <v>29.1</v>
      </c>
    </row>
    <row r="12" spans="1:15" ht="21.75">
      <c r="A12" s="13" t="s">
        <v>13</v>
      </c>
      <c r="B12" s="13">
        <v>8</v>
      </c>
      <c r="C12" s="13">
        <v>13.5</v>
      </c>
      <c r="D12" s="13">
        <v>14</v>
      </c>
      <c r="E12" s="13">
        <v>7</v>
      </c>
      <c r="F12" s="13">
        <v>38.65</v>
      </c>
      <c r="G12" s="14">
        <v>30.3</v>
      </c>
      <c r="H12" s="13">
        <v>0</v>
      </c>
      <c r="I12" s="13">
        <v>2.74</v>
      </c>
      <c r="J12" s="15">
        <v>2490</v>
      </c>
      <c r="K12" s="13">
        <v>277</v>
      </c>
      <c r="L12" s="13">
        <v>8.02</v>
      </c>
      <c r="M12" s="13">
        <v>2.68</v>
      </c>
      <c r="N12" s="13">
        <v>249</v>
      </c>
      <c r="O12" s="13">
        <v>44.2</v>
      </c>
    </row>
    <row r="13" spans="1:15" ht="21.75">
      <c r="A13" s="165" t="s">
        <v>14</v>
      </c>
      <c r="B13" s="13">
        <v>9</v>
      </c>
      <c r="C13" s="13">
        <v>13</v>
      </c>
      <c r="D13" s="13">
        <v>14</v>
      </c>
      <c r="E13" s="13">
        <v>7</v>
      </c>
      <c r="F13" s="13">
        <v>44.07</v>
      </c>
      <c r="G13" s="14">
        <v>34.6</v>
      </c>
      <c r="H13" s="13">
        <v>0</v>
      </c>
      <c r="I13" s="13">
        <v>2.4</v>
      </c>
      <c r="J13" s="15">
        <v>4180</v>
      </c>
      <c r="K13" s="13">
        <v>294</v>
      </c>
      <c r="L13" s="13">
        <v>9.74</v>
      </c>
      <c r="M13" s="13">
        <v>2.58</v>
      </c>
      <c r="N13" s="13">
        <v>334</v>
      </c>
      <c r="O13" s="13">
        <v>44.5</v>
      </c>
    </row>
    <row r="14" spans="1:15" ht="21.75">
      <c r="A14" s="165"/>
      <c r="B14" s="13">
        <v>11</v>
      </c>
      <c r="C14" s="13">
        <v>14.5</v>
      </c>
      <c r="D14" s="13">
        <v>17</v>
      </c>
      <c r="E14" s="13">
        <v>8.5</v>
      </c>
      <c r="F14" s="13">
        <v>51.17</v>
      </c>
      <c r="G14" s="14">
        <v>40.2</v>
      </c>
      <c r="H14" s="13">
        <v>0</v>
      </c>
      <c r="I14" s="13">
        <v>2.4</v>
      </c>
      <c r="J14" s="15">
        <v>4680</v>
      </c>
      <c r="K14" s="13">
        <v>329</v>
      </c>
      <c r="L14" s="13">
        <v>9.56</v>
      </c>
      <c r="M14" s="13">
        <v>2.54</v>
      </c>
      <c r="N14" s="13">
        <v>374</v>
      </c>
      <c r="O14" s="13">
        <v>49.9</v>
      </c>
    </row>
    <row r="15" spans="1:15" ht="21.75">
      <c r="A15" s="165" t="s">
        <v>15</v>
      </c>
      <c r="B15" s="13">
        <v>9</v>
      </c>
      <c r="C15" s="13">
        <v>13</v>
      </c>
      <c r="D15" s="13">
        <v>14</v>
      </c>
      <c r="E15" s="13">
        <v>7</v>
      </c>
      <c r="F15" s="13">
        <v>48.57</v>
      </c>
      <c r="G15" s="14">
        <v>38.1</v>
      </c>
      <c r="H15" s="13">
        <v>0</v>
      </c>
      <c r="I15" s="13">
        <v>2.22</v>
      </c>
      <c r="J15" s="15">
        <v>6440</v>
      </c>
      <c r="K15" s="13">
        <v>309</v>
      </c>
      <c r="L15" s="13">
        <v>11.5</v>
      </c>
      <c r="M15" s="13">
        <v>2.52</v>
      </c>
      <c r="N15" s="13">
        <v>429</v>
      </c>
      <c r="O15" s="13">
        <v>45.7</v>
      </c>
    </row>
    <row r="16" spans="1:15" ht="21.75">
      <c r="A16" s="165"/>
      <c r="B16" s="13">
        <v>10</v>
      </c>
      <c r="C16" s="13">
        <v>15.5</v>
      </c>
      <c r="D16" s="13">
        <v>19</v>
      </c>
      <c r="E16" s="13">
        <v>9.5</v>
      </c>
      <c r="F16" s="13">
        <v>55.74</v>
      </c>
      <c r="G16" s="14">
        <v>43.8</v>
      </c>
      <c r="H16" s="13">
        <v>0</v>
      </c>
      <c r="I16" s="13">
        <v>2.34</v>
      </c>
      <c r="J16" s="15">
        <v>7410</v>
      </c>
      <c r="K16" s="13">
        <v>360</v>
      </c>
      <c r="L16" s="13">
        <v>11.5</v>
      </c>
      <c r="M16" s="13">
        <v>2.54</v>
      </c>
      <c r="N16" s="13">
        <v>494</v>
      </c>
      <c r="O16" s="13">
        <v>54.1</v>
      </c>
    </row>
    <row r="17" spans="1:15" ht="21.75">
      <c r="A17" s="165"/>
      <c r="B17" s="13">
        <v>12</v>
      </c>
      <c r="C17" s="13">
        <v>16</v>
      </c>
      <c r="D17" s="13">
        <v>19</v>
      </c>
      <c r="E17" s="13">
        <v>9.5</v>
      </c>
      <c r="F17" s="13">
        <v>61.9</v>
      </c>
      <c r="G17" s="14">
        <v>48.6</v>
      </c>
      <c r="H17" s="13">
        <v>0</v>
      </c>
      <c r="I17" s="13">
        <v>2.28</v>
      </c>
      <c r="J17" s="15">
        <v>7870</v>
      </c>
      <c r="K17" s="13">
        <v>379</v>
      </c>
      <c r="L17" s="13">
        <v>11.3</v>
      </c>
      <c r="M17" s="13">
        <v>2.48</v>
      </c>
      <c r="N17" s="13">
        <v>525</v>
      </c>
      <c r="O17" s="13">
        <v>56.4</v>
      </c>
    </row>
    <row r="18" spans="1:15" ht="21.75">
      <c r="A18" s="165" t="s">
        <v>16</v>
      </c>
      <c r="B18" s="13">
        <v>10.5</v>
      </c>
      <c r="C18" s="13">
        <v>16</v>
      </c>
      <c r="D18" s="13">
        <v>18</v>
      </c>
      <c r="E18" s="13">
        <v>9</v>
      </c>
      <c r="F18" s="13">
        <v>63.39</v>
      </c>
      <c r="G18" s="14">
        <v>54.5</v>
      </c>
      <c r="H18" s="13">
        <v>0</v>
      </c>
      <c r="I18" s="13">
        <v>2.41</v>
      </c>
      <c r="J18" s="15">
        <v>14500</v>
      </c>
      <c r="K18" s="13">
        <v>535</v>
      </c>
      <c r="L18" s="13">
        <v>14.5</v>
      </c>
      <c r="M18" s="13">
        <v>2.78</v>
      </c>
      <c r="N18" s="13">
        <v>763</v>
      </c>
      <c r="O18" s="13">
        <v>70.5</v>
      </c>
    </row>
    <row r="19" spans="1:15" ht="21.75">
      <c r="A19" s="165"/>
      <c r="B19" s="13">
        <v>13</v>
      </c>
      <c r="C19" s="13">
        <v>16.5</v>
      </c>
      <c r="D19" s="13">
        <v>18</v>
      </c>
      <c r="E19" s="13">
        <v>9</v>
      </c>
      <c r="F19" s="13">
        <v>78.96</v>
      </c>
      <c r="G19" s="14">
        <v>62</v>
      </c>
      <c r="H19" s="13">
        <v>0</v>
      </c>
      <c r="I19" s="13">
        <v>2.33</v>
      </c>
      <c r="J19" s="15">
        <v>15600</v>
      </c>
      <c r="K19" s="13">
        <v>565</v>
      </c>
      <c r="L19" s="13">
        <v>14.1</v>
      </c>
      <c r="M19" s="13">
        <v>2.67</v>
      </c>
      <c r="N19" s="13">
        <v>823</v>
      </c>
      <c r="O19" s="13">
        <v>73.6</v>
      </c>
    </row>
    <row r="20" spans="1:15" ht="21.75">
      <c r="A20" s="165"/>
      <c r="B20" s="13">
        <v>13</v>
      </c>
      <c r="C20" s="13">
        <v>20</v>
      </c>
      <c r="D20" s="13">
        <v>24</v>
      </c>
      <c r="E20" s="13">
        <v>12</v>
      </c>
      <c r="F20" s="13">
        <v>85.71</v>
      </c>
      <c r="G20" s="14">
        <v>67.3</v>
      </c>
      <c r="H20" s="13">
        <v>0</v>
      </c>
      <c r="I20" s="13">
        <v>2.54</v>
      </c>
      <c r="J20" s="15">
        <v>17600</v>
      </c>
      <c r="K20" s="13">
        <v>655</v>
      </c>
      <c r="L20" s="13">
        <v>14.3</v>
      </c>
      <c r="M20" s="13">
        <v>2.76</v>
      </c>
      <c r="N20" s="13">
        <v>926</v>
      </c>
      <c r="O20" s="13">
        <v>87.8</v>
      </c>
    </row>
  </sheetData>
  <sheetProtection/>
  <mergeCells count="17">
    <mergeCell ref="H3:I3"/>
    <mergeCell ref="J3:K3"/>
    <mergeCell ref="L3:M3"/>
    <mergeCell ref="A13:A14"/>
    <mergeCell ref="G2:G4"/>
    <mergeCell ref="H2:O2"/>
    <mergeCell ref="N3:O3"/>
    <mergeCell ref="P1:P8"/>
    <mergeCell ref="A15:A17"/>
    <mergeCell ref="A18:A20"/>
    <mergeCell ref="A2:E2"/>
    <mergeCell ref="F2:F4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N48"/>
  <sheetViews>
    <sheetView zoomScalePageLayoutView="0" workbookViewId="0" topLeftCell="A1">
      <pane xSplit="13" ySplit="3" topLeftCell="N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M2" sqref="M2:M3"/>
    </sheetView>
  </sheetViews>
  <sheetFormatPr defaultColWidth="9.00390625" defaultRowHeight="20.25"/>
  <cols>
    <col min="1" max="1" width="14.125" style="16" customWidth="1"/>
    <col min="2" max="2" width="5.125" style="16" customWidth="1"/>
    <col min="3" max="3" width="2.50390625" style="16" bestFit="1" customWidth="1"/>
    <col min="4" max="4" width="3.875" style="16" bestFit="1" customWidth="1"/>
    <col min="5" max="5" width="4.75390625" style="16" bestFit="1" customWidth="1"/>
    <col min="6" max="10" width="3.875" style="16" bestFit="1" customWidth="1"/>
    <col min="11" max="11" width="3.00390625" style="16" bestFit="1" customWidth="1"/>
    <col min="12" max="12" width="2.375" style="16" bestFit="1" customWidth="1"/>
    <col min="13" max="13" width="16.25390625" style="16" bestFit="1" customWidth="1"/>
    <col min="14" max="14" width="6.125" style="16" bestFit="1" customWidth="1"/>
    <col min="15" max="16384" width="9.00390625" style="16" customWidth="1"/>
  </cols>
  <sheetData>
    <row r="1" ht="75.75" customHeight="1"/>
    <row r="2" spans="1:14" ht="95.25" customHeight="1">
      <c r="A2" s="159" t="s">
        <v>90</v>
      </c>
      <c r="B2" s="161"/>
      <c r="C2" s="159" t="s">
        <v>92</v>
      </c>
      <c r="D2" s="161"/>
      <c r="E2" s="174" t="s">
        <v>114</v>
      </c>
      <c r="F2" s="175"/>
      <c r="G2" s="159" t="s">
        <v>93</v>
      </c>
      <c r="H2" s="161"/>
      <c r="I2" s="174" t="s">
        <v>115</v>
      </c>
      <c r="J2" s="175"/>
      <c r="K2" s="159" t="s">
        <v>94</v>
      </c>
      <c r="L2" s="161"/>
      <c r="M2" s="172" t="s">
        <v>333</v>
      </c>
      <c r="N2" s="172" t="s">
        <v>91</v>
      </c>
    </row>
    <row r="3" spans="1:14" ht="21.75">
      <c r="A3" s="18" t="s">
        <v>95</v>
      </c>
      <c r="B3" s="19" t="s">
        <v>96</v>
      </c>
      <c r="C3" s="19" t="s">
        <v>82</v>
      </c>
      <c r="D3" s="19" t="s">
        <v>83</v>
      </c>
      <c r="E3" s="19" t="s">
        <v>116</v>
      </c>
      <c r="F3" s="19" t="s">
        <v>117</v>
      </c>
      <c r="G3" s="19" t="s">
        <v>86</v>
      </c>
      <c r="H3" s="19" t="s">
        <v>87</v>
      </c>
      <c r="I3" s="19" t="s">
        <v>88</v>
      </c>
      <c r="J3" s="19" t="s">
        <v>89</v>
      </c>
      <c r="K3" s="19" t="s">
        <v>118</v>
      </c>
      <c r="L3" s="19" t="s">
        <v>119</v>
      </c>
      <c r="M3" s="173"/>
      <c r="N3" s="173"/>
    </row>
    <row r="4" spans="1:14" ht="21.75" customHeight="1">
      <c r="A4" s="21" t="s">
        <v>97</v>
      </c>
      <c r="B4" s="21">
        <v>4.5</v>
      </c>
      <c r="C4" s="21">
        <v>0</v>
      </c>
      <c r="D4" s="21">
        <v>2.07</v>
      </c>
      <c r="E4" s="23">
        <v>1690</v>
      </c>
      <c r="F4" s="21">
        <v>129</v>
      </c>
      <c r="G4" s="21">
        <v>9.44</v>
      </c>
      <c r="H4" s="21">
        <v>2.62</v>
      </c>
      <c r="I4" s="21">
        <v>135</v>
      </c>
      <c r="J4" s="21">
        <v>23.8</v>
      </c>
      <c r="K4" s="21">
        <v>5.1</v>
      </c>
      <c r="L4" s="21">
        <v>0</v>
      </c>
      <c r="M4" s="22" t="str">
        <f>"C"&amp;"-"&amp;A4&amp;"x"&amp;B4&amp;"mm."</f>
        <v>C-250x75x25x4.5mm.</v>
      </c>
      <c r="N4" s="22">
        <v>14.9</v>
      </c>
    </row>
    <row r="5" spans="1:14" ht="21.75" customHeight="1">
      <c r="A5" s="169" t="s">
        <v>98</v>
      </c>
      <c r="B5" s="24">
        <v>4.5</v>
      </c>
      <c r="C5" s="24">
        <v>0</v>
      </c>
      <c r="D5" s="24">
        <v>2.32</v>
      </c>
      <c r="E5" s="24">
        <v>990</v>
      </c>
      <c r="F5" s="24">
        <v>121</v>
      </c>
      <c r="G5" s="24">
        <v>7.61</v>
      </c>
      <c r="H5" s="24">
        <v>2.69</v>
      </c>
      <c r="I5" s="24">
        <v>99</v>
      </c>
      <c r="J5" s="24">
        <v>23.3</v>
      </c>
      <c r="K5" s="24">
        <v>5.6</v>
      </c>
      <c r="L5" s="24">
        <v>0</v>
      </c>
      <c r="M5" s="22" t="str">
        <f>"C"&amp;"-"&amp;$A$5&amp;"x"&amp;B5&amp;"mm."</f>
        <v>C-200x75x25x4.5mm.</v>
      </c>
      <c r="N5" s="22">
        <v>13.1</v>
      </c>
    </row>
    <row r="6" spans="1:14" ht="21.75" customHeight="1">
      <c r="A6" s="170"/>
      <c r="B6" s="24">
        <v>4</v>
      </c>
      <c r="C6" s="24">
        <v>0</v>
      </c>
      <c r="D6" s="24">
        <v>2.32</v>
      </c>
      <c r="E6" s="24">
        <v>895</v>
      </c>
      <c r="F6" s="24">
        <v>110</v>
      </c>
      <c r="G6" s="24">
        <v>7.74</v>
      </c>
      <c r="H6" s="24">
        <v>2.72</v>
      </c>
      <c r="I6" s="24">
        <v>89.5</v>
      </c>
      <c r="J6" s="24">
        <v>21.3</v>
      </c>
      <c r="K6" s="24">
        <v>5.7</v>
      </c>
      <c r="L6" s="24">
        <v>0</v>
      </c>
      <c r="M6" s="22" t="str">
        <f>"C"&amp;"-"&amp;$A$5&amp;"x"&amp;B6&amp;"mm."</f>
        <v>C-200x75x25x4mm.</v>
      </c>
      <c r="N6" s="22">
        <v>11.7</v>
      </c>
    </row>
    <row r="7" spans="1:14" ht="21.75" customHeight="1">
      <c r="A7" s="171"/>
      <c r="B7" s="21">
        <v>3.2</v>
      </c>
      <c r="C7" s="21">
        <v>0</v>
      </c>
      <c r="D7" s="21">
        <v>2.33</v>
      </c>
      <c r="E7" s="21">
        <v>736</v>
      </c>
      <c r="F7" s="21">
        <v>92.3</v>
      </c>
      <c r="G7" s="21">
        <v>7.7</v>
      </c>
      <c r="H7" s="21">
        <v>2.76</v>
      </c>
      <c r="I7" s="21">
        <v>73.6</v>
      </c>
      <c r="J7" s="21">
        <v>17.8</v>
      </c>
      <c r="K7" s="21">
        <v>5.7</v>
      </c>
      <c r="L7" s="21">
        <v>0</v>
      </c>
      <c r="M7" s="22" t="str">
        <f>"C"&amp;"-"&amp;$A$5&amp;"x"&amp;B7&amp;"mm."</f>
        <v>C-200x75x25x3.2mm.</v>
      </c>
      <c r="N7" s="22">
        <v>9.52</v>
      </c>
    </row>
    <row r="8" spans="1:14" ht="21.75" customHeight="1">
      <c r="A8" s="169" t="s">
        <v>99</v>
      </c>
      <c r="B8" s="24">
        <v>4.5</v>
      </c>
      <c r="C8" s="24">
        <v>0</v>
      </c>
      <c r="D8" s="24">
        <v>2.19</v>
      </c>
      <c r="E8" s="24">
        <v>963</v>
      </c>
      <c r="F8" s="24">
        <v>109</v>
      </c>
      <c r="G8" s="24">
        <v>7.71</v>
      </c>
      <c r="H8" s="24">
        <v>2.6</v>
      </c>
      <c r="I8" s="24">
        <v>96.3</v>
      </c>
      <c r="J8" s="24">
        <v>20.6</v>
      </c>
      <c r="K8" s="24">
        <v>5.7</v>
      </c>
      <c r="L8" s="24">
        <v>0</v>
      </c>
      <c r="M8" s="22" t="str">
        <f>"C"&amp;"-"&amp;$A$8&amp;"x"&amp;B8&amp;"mm."</f>
        <v>C-200x75x20x4.5mm.</v>
      </c>
      <c r="N8" s="22">
        <v>12.7</v>
      </c>
    </row>
    <row r="9" spans="1:14" ht="21.75" customHeight="1">
      <c r="A9" s="170"/>
      <c r="B9" s="24">
        <v>4</v>
      </c>
      <c r="C9" s="24">
        <v>0</v>
      </c>
      <c r="D9" s="24">
        <v>2.19</v>
      </c>
      <c r="E9" s="24">
        <v>871</v>
      </c>
      <c r="F9" s="24">
        <v>100</v>
      </c>
      <c r="G9" s="24">
        <v>7.74</v>
      </c>
      <c r="H9" s="24">
        <v>2.62</v>
      </c>
      <c r="I9" s="24">
        <v>87.1</v>
      </c>
      <c r="J9" s="24">
        <v>18.9</v>
      </c>
      <c r="K9" s="24">
        <v>5.3</v>
      </c>
      <c r="L9" s="24">
        <v>0</v>
      </c>
      <c r="M9" s="22" t="str">
        <f>"C"&amp;"-"&amp;$A$8&amp;"x"&amp;B9&amp;"mm."</f>
        <v>C-200x75x20x4mm.</v>
      </c>
      <c r="N9" s="22">
        <v>11.4</v>
      </c>
    </row>
    <row r="10" spans="1:14" ht="21.75" customHeight="1">
      <c r="A10" s="171"/>
      <c r="B10" s="21">
        <v>3.2</v>
      </c>
      <c r="C10" s="21">
        <v>0</v>
      </c>
      <c r="D10" s="21">
        <v>2.19</v>
      </c>
      <c r="E10" s="21">
        <v>716</v>
      </c>
      <c r="F10" s="21">
        <v>84.1</v>
      </c>
      <c r="G10" s="21">
        <v>7.79</v>
      </c>
      <c r="H10" s="21">
        <v>2.67</v>
      </c>
      <c r="I10" s="21">
        <v>71.6</v>
      </c>
      <c r="J10" s="21">
        <v>15.8</v>
      </c>
      <c r="K10" s="21">
        <v>5.3</v>
      </c>
      <c r="L10" s="21">
        <v>0</v>
      </c>
      <c r="M10" s="22" t="str">
        <f>"C"&amp;"-"&amp;$A$8&amp;"x"&amp;B10&amp;"mm."</f>
        <v>C-200x75x20x3.2mm.</v>
      </c>
      <c r="N10" s="22">
        <v>9.27</v>
      </c>
    </row>
    <row r="11" spans="1:14" ht="21.75" customHeight="1">
      <c r="A11" s="162" t="s">
        <v>100</v>
      </c>
      <c r="B11" s="21">
        <v>4.5</v>
      </c>
      <c r="C11" s="21">
        <v>0</v>
      </c>
      <c r="D11" s="21">
        <v>2.65</v>
      </c>
      <c r="E11" s="21">
        <v>501</v>
      </c>
      <c r="F11" s="21">
        <v>109</v>
      </c>
      <c r="G11" s="21">
        <v>5.9</v>
      </c>
      <c r="H11" s="21">
        <v>2.75</v>
      </c>
      <c r="I11" s="21">
        <v>66.9</v>
      </c>
      <c r="J11" s="21">
        <v>22.5</v>
      </c>
      <c r="K11" s="21">
        <v>5.4</v>
      </c>
      <c r="L11" s="21">
        <v>0</v>
      </c>
      <c r="M11" s="22" t="str">
        <f>"C"&amp;"-"&amp;$A$11&amp;"x"&amp;B11&amp;"mm."</f>
        <v>C-150x75x25x4.5mm.</v>
      </c>
      <c r="N11" s="22">
        <v>11.3</v>
      </c>
    </row>
    <row r="12" spans="1:14" ht="21.75" customHeight="1">
      <c r="A12" s="164"/>
      <c r="B12" s="21">
        <v>4</v>
      </c>
      <c r="C12" s="21">
        <v>0</v>
      </c>
      <c r="D12" s="21">
        <v>2.65</v>
      </c>
      <c r="E12" s="21">
        <v>455</v>
      </c>
      <c r="F12" s="21">
        <v>99.8</v>
      </c>
      <c r="G12" s="21">
        <v>5.93</v>
      </c>
      <c r="H12" s="21">
        <v>2.78</v>
      </c>
      <c r="I12" s="21">
        <v>60.6</v>
      </c>
      <c r="J12" s="21">
        <v>20.6</v>
      </c>
      <c r="K12" s="21">
        <v>6.3</v>
      </c>
      <c r="L12" s="21">
        <v>0</v>
      </c>
      <c r="M12" s="22" t="str">
        <f>"C"&amp;"-"&amp;$A$11&amp;"x"&amp;B12&amp;"mm."</f>
        <v>C-150x75x25x4mm.</v>
      </c>
      <c r="N12" s="22">
        <v>10.2</v>
      </c>
    </row>
    <row r="13" spans="1:14" ht="21.75" customHeight="1">
      <c r="A13" s="163"/>
      <c r="B13" s="21">
        <v>3.2</v>
      </c>
      <c r="C13" s="21">
        <v>0</v>
      </c>
      <c r="D13" s="21">
        <v>2.66</v>
      </c>
      <c r="E13" s="21">
        <v>375</v>
      </c>
      <c r="F13" s="21">
        <v>83.6</v>
      </c>
      <c r="G13" s="21">
        <v>5.97</v>
      </c>
      <c r="H13" s="21">
        <v>2.82</v>
      </c>
      <c r="I13" s="21">
        <v>50</v>
      </c>
      <c r="J13" s="21">
        <v>17.3</v>
      </c>
      <c r="K13" s="21">
        <v>6.3</v>
      </c>
      <c r="L13" s="21">
        <v>0</v>
      </c>
      <c r="M13" s="22" t="str">
        <f>"C"&amp;"-"&amp;$A$11&amp;"x"&amp;B13&amp;"mm."</f>
        <v>C-150x75x25x3.2mm.</v>
      </c>
      <c r="N13" s="22">
        <v>8.27</v>
      </c>
    </row>
    <row r="14" spans="1:14" ht="21.75" customHeight="1">
      <c r="A14" s="169" t="s">
        <v>101</v>
      </c>
      <c r="B14" s="24">
        <v>4.5</v>
      </c>
      <c r="C14" s="24">
        <v>0</v>
      </c>
      <c r="D14" s="24">
        <v>2.5</v>
      </c>
      <c r="E14" s="24">
        <v>489</v>
      </c>
      <c r="F14" s="24">
        <v>99.2</v>
      </c>
      <c r="G14" s="24">
        <v>5.92</v>
      </c>
      <c r="H14" s="24">
        <v>2.66</v>
      </c>
      <c r="I14" s="24">
        <v>65.2</v>
      </c>
      <c r="J14" s="24">
        <v>19.8</v>
      </c>
      <c r="K14" s="24">
        <v>6.4</v>
      </c>
      <c r="L14" s="24">
        <v>0</v>
      </c>
      <c r="M14" s="22" t="str">
        <f>"C"&amp;"-"&amp;$A$14&amp;"x"&amp;B14&amp;"mm."</f>
        <v>C-150x75x20x4.5mm.</v>
      </c>
      <c r="N14" s="22">
        <v>11</v>
      </c>
    </row>
    <row r="15" spans="1:14" ht="21.75" customHeight="1">
      <c r="A15" s="170"/>
      <c r="B15" s="24">
        <v>4</v>
      </c>
      <c r="C15" s="24">
        <v>0</v>
      </c>
      <c r="D15" s="24">
        <v>2.51</v>
      </c>
      <c r="E15" s="24">
        <v>445</v>
      </c>
      <c r="F15" s="24">
        <v>91</v>
      </c>
      <c r="G15" s="24">
        <v>5.95</v>
      </c>
      <c r="H15" s="24">
        <v>2.69</v>
      </c>
      <c r="I15" s="24">
        <v>59.3</v>
      </c>
      <c r="J15" s="24">
        <v>18.2</v>
      </c>
      <c r="K15" s="24">
        <v>6</v>
      </c>
      <c r="L15" s="24">
        <v>0</v>
      </c>
      <c r="M15" s="22" t="str">
        <f>"C"&amp;"-"&amp;$A$14&amp;"x"&amp;B15&amp;"mm."</f>
        <v>C-150x75x20x4mm.</v>
      </c>
      <c r="N15" s="22">
        <v>9.85</v>
      </c>
    </row>
    <row r="16" spans="1:14" ht="21.75" customHeight="1">
      <c r="A16" s="171"/>
      <c r="B16" s="21">
        <v>3.2</v>
      </c>
      <c r="C16" s="21">
        <v>0</v>
      </c>
      <c r="D16" s="21">
        <v>2.51</v>
      </c>
      <c r="E16" s="21">
        <v>366</v>
      </c>
      <c r="F16" s="21">
        <v>76.4</v>
      </c>
      <c r="G16" s="21">
        <v>5.99</v>
      </c>
      <c r="H16" s="21">
        <v>2.74</v>
      </c>
      <c r="I16" s="21">
        <v>48.9</v>
      </c>
      <c r="J16" s="21">
        <v>15.3</v>
      </c>
      <c r="K16" s="21">
        <v>5.8</v>
      </c>
      <c r="L16" s="21">
        <v>0</v>
      </c>
      <c r="M16" s="22" t="str">
        <f>"C"&amp;"-"&amp;$A$14&amp;"x"&amp;B16&amp;"mm."</f>
        <v>C-150x75x20x3.2mm.</v>
      </c>
      <c r="N16" s="22">
        <v>8.01</v>
      </c>
    </row>
    <row r="17" spans="1:14" ht="21.75" customHeight="1">
      <c r="A17" s="169" t="s">
        <v>102</v>
      </c>
      <c r="B17" s="24">
        <v>4</v>
      </c>
      <c r="C17" s="24">
        <v>0</v>
      </c>
      <c r="D17" s="24">
        <v>2.11</v>
      </c>
      <c r="E17" s="24">
        <v>401</v>
      </c>
      <c r="F17" s="24">
        <v>63.7</v>
      </c>
      <c r="G17" s="24">
        <v>5.48</v>
      </c>
      <c r="H17" s="24">
        <v>2.33</v>
      </c>
      <c r="I17" s="24">
        <v>53.5</v>
      </c>
      <c r="J17" s="24">
        <v>14.5</v>
      </c>
      <c r="K17" s="24">
        <v>5.1</v>
      </c>
      <c r="L17" s="24">
        <v>0</v>
      </c>
      <c r="M17" s="22" t="str">
        <f>"C"&amp;"-"&amp;$A$17&amp;"x"&amp;B17&amp;"mm."</f>
        <v>C-150x65x20x4mm.</v>
      </c>
      <c r="N17" s="22">
        <v>9.22</v>
      </c>
    </row>
    <row r="18" spans="1:14" ht="21.75" customHeight="1">
      <c r="A18" s="170"/>
      <c r="B18" s="21">
        <v>3.2</v>
      </c>
      <c r="C18" s="21">
        <v>0</v>
      </c>
      <c r="D18" s="21">
        <v>2.11</v>
      </c>
      <c r="E18" s="21">
        <v>332</v>
      </c>
      <c r="F18" s="21">
        <v>53.8</v>
      </c>
      <c r="G18" s="21">
        <v>5.89</v>
      </c>
      <c r="H18" s="21">
        <v>2.37</v>
      </c>
      <c r="I18" s="21">
        <v>44.3</v>
      </c>
      <c r="J18" s="21">
        <v>12.2</v>
      </c>
      <c r="K18" s="21">
        <v>5</v>
      </c>
      <c r="L18" s="21">
        <v>0</v>
      </c>
      <c r="M18" s="22" t="str">
        <f>"C"&amp;"-"&amp;$A$17&amp;"x"&amp;B18&amp;"mm."</f>
        <v>C-150x65x20x3.2mm.</v>
      </c>
      <c r="N18" s="22">
        <v>7.51</v>
      </c>
    </row>
    <row r="19" spans="1:14" ht="21.75" customHeight="1">
      <c r="A19" s="171"/>
      <c r="B19" s="21">
        <v>2.3</v>
      </c>
      <c r="C19" s="21">
        <v>0</v>
      </c>
      <c r="D19" s="21">
        <v>2.12</v>
      </c>
      <c r="E19" s="21">
        <v>248</v>
      </c>
      <c r="F19" s="21">
        <v>41.1</v>
      </c>
      <c r="G19" s="21">
        <v>5.94</v>
      </c>
      <c r="H19" s="21">
        <v>2.42</v>
      </c>
      <c r="I19" s="21">
        <v>33</v>
      </c>
      <c r="J19" s="21">
        <v>9.37</v>
      </c>
      <c r="K19" s="21">
        <v>5.1</v>
      </c>
      <c r="L19" s="21">
        <v>0</v>
      </c>
      <c r="M19" s="22" t="str">
        <f>"C"&amp;"-"&amp;$A$17&amp;"x"&amp;B19&amp;"mm."</f>
        <v>C-150x65x20x2.3mm.</v>
      </c>
      <c r="N19" s="22">
        <v>5.5</v>
      </c>
    </row>
    <row r="20" spans="1:14" ht="21.75" customHeight="1">
      <c r="A20" s="169" t="s">
        <v>103</v>
      </c>
      <c r="B20" s="24">
        <v>4.5</v>
      </c>
      <c r="C20" s="24">
        <v>0</v>
      </c>
      <c r="D20" s="24">
        <v>1.54</v>
      </c>
      <c r="E20" s="24">
        <v>368</v>
      </c>
      <c r="F20" s="24">
        <v>35.7</v>
      </c>
      <c r="G20" s="24">
        <v>5.6</v>
      </c>
      <c r="H20" s="24">
        <v>1.75</v>
      </c>
      <c r="I20" s="24">
        <v>49</v>
      </c>
      <c r="J20" s="24">
        <v>10.5</v>
      </c>
      <c r="K20" s="24">
        <v>5.2</v>
      </c>
      <c r="L20" s="24">
        <v>0</v>
      </c>
      <c r="M20" s="22" t="str">
        <f>"C"&amp;"-"&amp;$A$20&amp;"x"&amp;B20&amp;"mm."</f>
        <v>C-150x50x20x4.5mm.</v>
      </c>
      <c r="N20" s="22">
        <v>9.2</v>
      </c>
    </row>
    <row r="21" spans="1:14" ht="21.75" customHeight="1">
      <c r="A21" s="170"/>
      <c r="B21" s="21">
        <v>3.2</v>
      </c>
      <c r="C21" s="21">
        <v>0</v>
      </c>
      <c r="D21" s="21">
        <v>1.54</v>
      </c>
      <c r="E21" s="21">
        <v>280</v>
      </c>
      <c r="F21" s="21">
        <v>28.3</v>
      </c>
      <c r="G21" s="21">
        <v>5.71</v>
      </c>
      <c r="H21" s="21">
        <v>1.81</v>
      </c>
      <c r="I21" s="21">
        <v>37.4</v>
      </c>
      <c r="J21" s="21">
        <v>8.19</v>
      </c>
      <c r="K21" s="21">
        <v>3.7</v>
      </c>
      <c r="L21" s="21">
        <v>0</v>
      </c>
      <c r="M21" s="22" t="str">
        <f>"C"&amp;"-"&amp;$A$20&amp;"x"&amp;B21&amp;"mm."</f>
        <v>C-150x50x20x3.2mm.</v>
      </c>
      <c r="N21" s="22">
        <v>6.76</v>
      </c>
    </row>
    <row r="22" spans="1:14" ht="21.75" customHeight="1">
      <c r="A22" s="171"/>
      <c r="B22" s="21">
        <v>2.3</v>
      </c>
      <c r="C22" s="21">
        <v>0</v>
      </c>
      <c r="D22" s="21">
        <v>1.55</v>
      </c>
      <c r="E22" s="21">
        <v>210</v>
      </c>
      <c r="F22" s="21">
        <v>21.9</v>
      </c>
      <c r="G22" s="21">
        <v>5.77</v>
      </c>
      <c r="H22" s="21">
        <v>1.86</v>
      </c>
      <c r="I22" s="21">
        <v>28</v>
      </c>
      <c r="J22" s="21">
        <v>6.33</v>
      </c>
      <c r="K22" s="21">
        <v>3.8</v>
      </c>
      <c r="L22" s="21">
        <v>0</v>
      </c>
      <c r="M22" s="22" t="str">
        <f>"C"&amp;"-"&amp;$A$20&amp;"x"&amp;B22&amp;"mm."</f>
        <v>C-150x50x20x2.3mm.</v>
      </c>
      <c r="N22" s="22">
        <v>4.96</v>
      </c>
    </row>
    <row r="23" spans="1:14" ht="21.75" customHeight="1">
      <c r="A23" s="169" t="s">
        <v>104</v>
      </c>
      <c r="B23" s="24">
        <v>4.5</v>
      </c>
      <c r="C23" s="24">
        <v>0</v>
      </c>
      <c r="D23" s="24">
        <v>1.68</v>
      </c>
      <c r="E23" s="24">
        <v>238</v>
      </c>
      <c r="F23" s="24">
        <v>33.5</v>
      </c>
      <c r="G23" s="24">
        <v>4.74</v>
      </c>
      <c r="H23" s="24">
        <v>1.78</v>
      </c>
      <c r="I23" s="24">
        <v>38</v>
      </c>
      <c r="J23" s="24">
        <v>10</v>
      </c>
      <c r="K23" s="24">
        <v>4</v>
      </c>
      <c r="L23" s="24">
        <v>0</v>
      </c>
      <c r="M23" s="22" t="str">
        <f>"C"&amp;"-"&amp;$A$23&amp;"x"&amp;B23&amp;"mm."</f>
        <v>C-125x50x20x4.5mm.</v>
      </c>
      <c r="N23" s="22">
        <v>8.32</v>
      </c>
    </row>
    <row r="24" spans="1:14" ht="21.75" customHeight="1">
      <c r="A24" s="170"/>
      <c r="B24" s="24">
        <v>4</v>
      </c>
      <c r="C24" s="24">
        <v>0</v>
      </c>
      <c r="D24" s="24">
        <v>1.68</v>
      </c>
      <c r="E24" s="24">
        <v>217</v>
      </c>
      <c r="F24" s="24">
        <v>33.1</v>
      </c>
      <c r="G24" s="24">
        <v>4.77</v>
      </c>
      <c r="H24" s="24">
        <v>1.81</v>
      </c>
      <c r="I24" s="24">
        <v>34.7</v>
      </c>
      <c r="J24" s="24">
        <v>9.38</v>
      </c>
      <c r="K24" s="24">
        <v>4</v>
      </c>
      <c r="L24" s="24">
        <v>0</v>
      </c>
      <c r="M24" s="22" t="str">
        <f>"C"&amp;"-"&amp;$A$23&amp;"x"&amp;B24&amp;"mm."</f>
        <v>C-125x50x20x4mm.</v>
      </c>
      <c r="N24" s="22">
        <v>7.5</v>
      </c>
    </row>
    <row r="25" spans="1:14" ht="21.75" customHeight="1">
      <c r="A25" s="170"/>
      <c r="B25" s="21">
        <v>3.2</v>
      </c>
      <c r="C25" s="21">
        <v>0</v>
      </c>
      <c r="D25" s="21">
        <v>1.68</v>
      </c>
      <c r="E25" s="21">
        <v>181</v>
      </c>
      <c r="F25" s="21">
        <v>26.6</v>
      </c>
      <c r="G25" s="21">
        <v>4.82</v>
      </c>
      <c r="H25" s="21">
        <v>1.85</v>
      </c>
      <c r="I25" s="21">
        <v>29</v>
      </c>
      <c r="J25" s="21">
        <v>8.02</v>
      </c>
      <c r="K25" s="21">
        <v>4</v>
      </c>
      <c r="L25" s="21">
        <v>0</v>
      </c>
      <c r="M25" s="22" t="str">
        <f>"C"&amp;"-"&amp;$A$23&amp;"x"&amp;B25&amp;"mm."</f>
        <v>C-125x50x20x3.2mm.</v>
      </c>
      <c r="N25" s="22">
        <v>6.13</v>
      </c>
    </row>
    <row r="26" spans="1:14" ht="21.75" customHeight="1">
      <c r="A26" s="171"/>
      <c r="B26" s="21">
        <v>2.3</v>
      </c>
      <c r="C26" s="21">
        <v>0</v>
      </c>
      <c r="D26" s="21">
        <v>1.69</v>
      </c>
      <c r="E26" s="21">
        <v>137</v>
      </c>
      <c r="F26" s="21">
        <v>20.6</v>
      </c>
      <c r="G26" s="21">
        <v>4.88</v>
      </c>
      <c r="H26" s="21">
        <v>1.89</v>
      </c>
      <c r="I26" s="21">
        <v>21.9</v>
      </c>
      <c r="J26" s="21">
        <v>6.22</v>
      </c>
      <c r="K26" s="21">
        <v>4.1</v>
      </c>
      <c r="L26" s="21">
        <v>0</v>
      </c>
      <c r="M26" s="22" t="str">
        <f>"C"&amp;"-"&amp;$A$23&amp;"x"&amp;B26&amp;"mm."</f>
        <v>C-125x50x20x2.3mm.</v>
      </c>
      <c r="N26" s="22">
        <v>4.51</v>
      </c>
    </row>
    <row r="27" spans="1:14" ht="21.75" customHeight="1">
      <c r="A27" s="24" t="s">
        <v>105</v>
      </c>
      <c r="B27" s="24">
        <v>4.5</v>
      </c>
      <c r="C27" s="24">
        <v>0</v>
      </c>
      <c r="D27" s="24">
        <v>2.25</v>
      </c>
      <c r="E27" s="24">
        <v>252</v>
      </c>
      <c r="F27" s="24">
        <v>58</v>
      </c>
      <c r="G27" s="24">
        <v>4.63</v>
      </c>
      <c r="H27" s="24">
        <v>2.22</v>
      </c>
      <c r="I27" s="24">
        <v>41.9</v>
      </c>
      <c r="J27" s="24">
        <v>15.5</v>
      </c>
      <c r="K27" s="24">
        <v>5.3</v>
      </c>
      <c r="L27" s="24">
        <v>0</v>
      </c>
      <c r="M27" s="22" t="str">
        <f>"C"&amp;"-"&amp;$A$27&amp;"x"&amp;B27&amp;"mm."</f>
        <v>C-120x60x25x4.5mm.</v>
      </c>
      <c r="N27" s="22">
        <v>9.2</v>
      </c>
    </row>
    <row r="28" spans="1:14" ht="21.75" customHeight="1">
      <c r="A28" s="169" t="s">
        <v>105</v>
      </c>
      <c r="B28" s="24">
        <v>3.2</v>
      </c>
      <c r="C28" s="24">
        <v>0</v>
      </c>
      <c r="D28" s="24">
        <v>2.12</v>
      </c>
      <c r="E28" s="24">
        <v>186</v>
      </c>
      <c r="F28" s="24">
        <v>40.9</v>
      </c>
      <c r="G28" s="24">
        <v>4.74</v>
      </c>
      <c r="H28" s="24">
        <v>2.22</v>
      </c>
      <c r="I28" s="24">
        <v>31</v>
      </c>
      <c r="J28" s="24">
        <v>10.5</v>
      </c>
      <c r="K28" s="24">
        <v>4.9</v>
      </c>
      <c r="L28" s="24">
        <v>0</v>
      </c>
      <c r="M28" s="22" t="str">
        <f>"C"&amp;"-"&amp;$A$28&amp;"x"&amp;B28&amp;"mm."</f>
        <v>C-120x60x25x3.2mm.</v>
      </c>
      <c r="N28" s="22">
        <v>6.51</v>
      </c>
    </row>
    <row r="29" spans="1:14" ht="21.75" customHeight="1">
      <c r="A29" s="171"/>
      <c r="B29" s="24">
        <v>2.3</v>
      </c>
      <c r="C29" s="24">
        <v>0</v>
      </c>
      <c r="D29" s="24">
        <v>2.13</v>
      </c>
      <c r="E29" s="24">
        <v>140</v>
      </c>
      <c r="F29" s="24">
        <v>31.3</v>
      </c>
      <c r="G29" s="24">
        <v>4.79</v>
      </c>
      <c r="H29" s="24">
        <v>2.27</v>
      </c>
      <c r="I29" s="24">
        <v>23.3</v>
      </c>
      <c r="J29" s="24">
        <v>8.1</v>
      </c>
      <c r="K29" s="24">
        <v>5.1</v>
      </c>
      <c r="L29" s="24">
        <v>0</v>
      </c>
      <c r="M29" s="22" t="str">
        <f>"C"&amp;"-"&amp;$A$28&amp;"x"&amp;B29&amp;"mm."</f>
        <v>C-120x60x25x2.3mm.</v>
      </c>
      <c r="N29" s="22">
        <v>4.78</v>
      </c>
    </row>
    <row r="30" spans="1:14" ht="21.75" customHeight="1">
      <c r="A30" s="24" t="s">
        <v>106</v>
      </c>
      <c r="B30" s="24">
        <v>3.2</v>
      </c>
      <c r="C30" s="24">
        <v>0</v>
      </c>
      <c r="D30" s="24">
        <v>1.32</v>
      </c>
      <c r="E30" s="24">
        <v>144</v>
      </c>
      <c r="F30" s="24">
        <v>15.3</v>
      </c>
      <c r="G30" s="24">
        <v>4.53</v>
      </c>
      <c r="H30" s="24">
        <v>1.48</v>
      </c>
      <c r="I30" s="24">
        <v>24</v>
      </c>
      <c r="J30" s="24">
        <v>5.71</v>
      </c>
      <c r="K30" s="24">
        <v>3.4</v>
      </c>
      <c r="L30" s="24">
        <v>0</v>
      </c>
      <c r="M30" s="22" t="str">
        <f>"C"&amp;"-"&amp;$A$30&amp;"x"&amp;B30&amp;"mm."</f>
        <v>C-120x40x20x3.2mm.</v>
      </c>
      <c r="N30" s="22">
        <v>5.5</v>
      </c>
    </row>
    <row r="31" spans="1:14" ht="21.75" customHeight="1">
      <c r="A31" s="169" t="s">
        <v>107</v>
      </c>
      <c r="B31" s="24">
        <v>4.5</v>
      </c>
      <c r="C31" s="24">
        <v>0</v>
      </c>
      <c r="D31" s="24">
        <v>1.86</v>
      </c>
      <c r="E31" s="24">
        <v>139</v>
      </c>
      <c r="F31" s="24">
        <v>30.9</v>
      </c>
      <c r="G31" s="24">
        <v>3.82</v>
      </c>
      <c r="H31" s="24">
        <v>1.81</v>
      </c>
      <c r="I31" s="24">
        <v>27.7</v>
      </c>
      <c r="J31" s="24">
        <v>9.82</v>
      </c>
      <c r="K31" s="24">
        <v>4.3</v>
      </c>
      <c r="L31" s="24">
        <v>0</v>
      </c>
      <c r="M31" s="22" t="str">
        <f>"C"&amp;"-"&amp;$A$31&amp;"x"&amp;B31&amp;"mm."</f>
        <v>C-100x50x20x4.5mm.</v>
      </c>
      <c r="N31" s="22">
        <v>7.43</v>
      </c>
    </row>
    <row r="32" spans="1:14" ht="21.75" customHeight="1">
      <c r="A32" s="170"/>
      <c r="B32" s="24">
        <v>4</v>
      </c>
      <c r="C32" s="24">
        <v>0</v>
      </c>
      <c r="D32" s="24">
        <v>1.86</v>
      </c>
      <c r="E32" s="24">
        <v>127</v>
      </c>
      <c r="F32" s="24">
        <v>28.7</v>
      </c>
      <c r="G32" s="24">
        <v>3.85</v>
      </c>
      <c r="H32" s="24">
        <v>1.83</v>
      </c>
      <c r="I32" s="24">
        <v>25.4</v>
      </c>
      <c r="J32" s="24">
        <v>9.13</v>
      </c>
      <c r="K32" s="24">
        <v>4.3</v>
      </c>
      <c r="L32" s="24">
        <v>0</v>
      </c>
      <c r="M32" s="22" t="str">
        <f aca="true" t="shared" si="0" ref="M32:M37">"C"&amp;"-"&amp;$A$31&amp;"x"&amp;B32&amp;"mm."</f>
        <v>C-100x50x20x4mm.</v>
      </c>
      <c r="N32" s="22">
        <v>6.71</v>
      </c>
    </row>
    <row r="33" spans="1:14" ht="21.75" customHeight="1">
      <c r="A33" s="170"/>
      <c r="B33" s="21">
        <v>3.2</v>
      </c>
      <c r="C33" s="21">
        <v>0</v>
      </c>
      <c r="D33" s="21">
        <v>1.86</v>
      </c>
      <c r="E33" s="21">
        <v>107</v>
      </c>
      <c r="F33" s="21">
        <v>24.5</v>
      </c>
      <c r="G33" s="21">
        <v>3.9</v>
      </c>
      <c r="H33" s="21">
        <v>1.87</v>
      </c>
      <c r="I33" s="21">
        <v>21.3</v>
      </c>
      <c r="J33" s="21">
        <v>7.81</v>
      </c>
      <c r="K33" s="21">
        <v>4.4</v>
      </c>
      <c r="L33" s="21">
        <v>0</v>
      </c>
      <c r="M33" s="22" t="str">
        <f t="shared" si="0"/>
        <v>C-100x50x20x3.2mm.</v>
      </c>
      <c r="N33" s="22">
        <v>5.5</v>
      </c>
    </row>
    <row r="34" spans="1:14" ht="21.75" customHeight="1">
      <c r="A34" s="170"/>
      <c r="B34" s="21">
        <v>2.8</v>
      </c>
      <c r="C34" s="21">
        <v>0</v>
      </c>
      <c r="D34" s="21">
        <v>1.88</v>
      </c>
      <c r="E34" s="21">
        <v>99.8</v>
      </c>
      <c r="F34" s="21">
        <v>23.2</v>
      </c>
      <c r="G34" s="21">
        <v>3.96</v>
      </c>
      <c r="H34" s="21">
        <v>1.91</v>
      </c>
      <c r="I34" s="21">
        <v>20</v>
      </c>
      <c r="J34" s="21">
        <v>7.44</v>
      </c>
      <c r="K34" s="21">
        <v>4.3</v>
      </c>
      <c r="L34" s="21">
        <v>0</v>
      </c>
      <c r="M34" s="22" t="str">
        <f t="shared" si="0"/>
        <v>C-100x50x20x2.8mm.</v>
      </c>
      <c r="N34" s="22">
        <v>4.87</v>
      </c>
    </row>
    <row r="35" spans="1:14" ht="21.75" customHeight="1">
      <c r="A35" s="170"/>
      <c r="B35" s="21">
        <v>2.3</v>
      </c>
      <c r="C35" s="21">
        <v>0</v>
      </c>
      <c r="D35" s="21">
        <v>1.86</v>
      </c>
      <c r="E35" s="21">
        <v>80.7</v>
      </c>
      <c r="F35" s="21">
        <v>19</v>
      </c>
      <c r="G35" s="21">
        <v>3.95</v>
      </c>
      <c r="H35" s="21">
        <v>1.92</v>
      </c>
      <c r="I35" s="21">
        <v>16</v>
      </c>
      <c r="J35" s="21">
        <v>6.06</v>
      </c>
      <c r="K35" s="21">
        <v>4.4</v>
      </c>
      <c r="L35" s="21">
        <v>0</v>
      </c>
      <c r="M35" s="22" t="str">
        <f t="shared" si="0"/>
        <v>C-100x50x20x2.3mm.</v>
      </c>
      <c r="N35" s="22">
        <v>4.06</v>
      </c>
    </row>
    <row r="36" spans="1:14" ht="21.75" customHeight="1">
      <c r="A36" s="170"/>
      <c r="B36" s="21">
        <v>2</v>
      </c>
      <c r="C36" s="21">
        <v>0</v>
      </c>
      <c r="D36" s="21">
        <v>1.86</v>
      </c>
      <c r="E36" s="21">
        <v>71.4</v>
      </c>
      <c r="F36" s="21">
        <v>16.9</v>
      </c>
      <c r="G36" s="21">
        <v>3.97</v>
      </c>
      <c r="H36" s="21">
        <v>1.93</v>
      </c>
      <c r="I36" s="21">
        <v>14.3</v>
      </c>
      <c r="J36" s="21">
        <v>5.4</v>
      </c>
      <c r="K36" s="21">
        <v>4.4</v>
      </c>
      <c r="L36" s="21">
        <v>0</v>
      </c>
      <c r="M36" s="22" t="str">
        <f t="shared" si="0"/>
        <v>C-100x50x20x2mm.</v>
      </c>
      <c r="N36" s="22">
        <v>3.56</v>
      </c>
    </row>
    <row r="37" spans="1:14" ht="21.75" customHeight="1">
      <c r="A37" s="171"/>
      <c r="B37" s="21">
        <v>1.6</v>
      </c>
      <c r="C37" s="21">
        <v>0</v>
      </c>
      <c r="D37" s="21">
        <v>1.87</v>
      </c>
      <c r="E37" s="21">
        <v>58.4</v>
      </c>
      <c r="F37" s="21">
        <v>14</v>
      </c>
      <c r="G37" s="21">
        <v>3.99</v>
      </c>
      <c r="H37" s="21">
        <v>1.95</v>
      </c>
      <c r="I37" s="21">
        <v>11.7</v>
      </c>
      <c r="J37" s="21">
        <v>4.47</v>
      </c>
      <c r="K37" s="21">
        <v>4.5</v>
      </c>
      <c r="L37" s="21">
        <v>0</v>
      </c>
      <c r="M37" s="22" t="str">
        <f t="shared" si="0"/>
        <v>C-100x50x20x1.6mm.</v>
      </c>
      <c r="N37" s="22">
        <v>2.88</v>
      </c>
    </row>
    <row r="38" spans="1:14" ht="21.75" customHeight="1">
      <c r="A38" s="169" t="s">
        <v>108</v>
      </c>
      <c r="B38" s="24">
        <v>3.2</v>
      </c>
      <c r="C38" s="24">
        <v>0</v>
      </c>
      <c r="D38" s="24">
        <v>1.72</v>
      </c>
      <c r="E38" s="24">
        <v>76.9</v>
      </c>
      <c r="F38" s="24">
        <v>18.3</v>
      </c>
      <c r="G38" s="24">
        <v>3.48</v>
      </c>
      <c r="H38" s="24">
        <v>1.69</v>
      </c>
      <c r="I38" s="24">
        <v>17.1</v>
      </c>
      <c r="J38" s="24">
        <v>6.57</v>
      </c>
      <c r="K38" s="24">
        <v>4.1</v>
      </c>
      <c r="L38" s="24">
        <v>0</v>
      </c>
      <c r="M38" s="22" t="str">
        <f>"C"&amp;"-"&amp;$A$38&amp;"x"&amp;B38&amp;"mm."</f>
        <v>C-90x45x15x3.2mm.</v>
      </c>
      <c r="N38" s="22">
        <v>5</v>
      </c>
    </row>
    <row r="39" spans="1:14" ht="21.75" customHeight="1">
      <c r="A39" s="170"/>
      <c r="B39" s="24">
        <v>2.3</v>
      </c>
      <c r="C39" s="24">
        <v>0</v>
      </c>
      <c r="D39" s="24">
        <v>1.73</v>
      </c>
      <c r="E39" s="24">
        <v>58.6</v>
      </c>
      <c r="F39" s="24">
        <v>14.2</v>
      </c>
      <c r="G39" s="24">
        <v>3.53</v>
      </c>
      <c r="H39" s="24">
        <v>1.74</v>
      </c>
      <c r="I39" s="24">
        <v>13</v>
      </c>
      <c r="J39" s="24">
        <v>5.14</v>
      </c>
      <c r="K39" s="24">
        <v>4.1</v>
      </c>
      <c r="L39" s="24">
        <v>0</v>
      </c>
      <c r="M39" s="22" t="str">
        <f>"C"&amp;"-"&amp;$A$38&amp;"x"&amp;B39&amp;"mm."</f>
        <v>C-90x45x15x2.3mm.</v>
      </c>
      <c r="N39" s="22">
        <v>3.7</v>
      </c>
    </row>
    <row r="40" spans="1:14" ht="21.75" customHeight="1">
      <c r="A40" s="171"/>
      <c r="B40" s="24">
        <v>1.6</v>
      </c>
      <c r="C40" s="24">
        <v>0</v>
      </c>
      <c r="D40" s="24">
        <v>1.73</v>
      </c>
      <c r="E40" s="24">
        <v>42.6</v>
      </c>
      <c r="F40" s="24">
        <v>10.5</v>
      </c>
      <c r="G40" s="24">
        <v>3.56</v>
      </c>
      <c r="H40" s="24">
        <v>1.77</v>
      </c>
      <c r="I40" s="24">
        <v>9.46</v>
      </c>
      <c r="J40" s="24">
        <v>5.8</v>
      </c>
      <c r="K40" s="24">
        <v>4.2</v>
      </c>
      <c r="L40" s="24">
        <v>0</v>
      </c>
      <c r="M40" s="22" t="str">
        <f>"C"&amp;"-"&amp;$A$38&amp;"x"&amp;B40&amp;"mm."</f>
        <v>C-90x45x15x1.6mm.</v>
      </c>
      <c r="N40" s="22">
        <v>2.63</v>
      </c>
    </row>
    <row r="41" spans="1:14" ht="21.75" customHeight="1">
      <c r="A41" s="162" t="s">
        <v>109</v>
      </c>
      <c r="B41" s="21">
        <v>2.3</v>
      </c>
      <c r="C41" s="21">
        <v>0</v>
      </c>
      <c r="D41" s="21">
        <v>1.72</v>
      </c>
      <c r="E41" s="21">
        <v>37.1</v>
      </c>
      <c r="F41" s="21">
        <v>11.8</v>
      </c>
      <c r="G41" s="21">
        <v>3</v>
      </c>
      <c r="H41" s="21">
        <v>1.69</v>
      </c>
      <c r="I41" s="21">
        <v>9.9</v>
      </c>
      <c r="J41" s="21">
        <v>4.24</v>
      </c>
      <c r="K41" s="21">
        <v>4</v>
      </c>
      <c r="L41" s="21">
        <v>0</v>
      </c>
      <c r="M41" s="22" t="str">
        <f>"C"&amp;"-"&amp;$A$41&amp;"x"&amp;B41&amp;"mm."</f>
        <v>C-75x45x15x2.3mm.</v>
      </c>
      <c r="N41" s="22">
        <v>3.25</v>
      </c>
    </row>
    <row r="42" spans="1:14" ht="21.75" customHeight="1">
      <c r="A42" s="164"/>
      <c r="B42" s="21">
        <v>2</v>
      </c>
      <c r="C42" s="21">
        <v>0</v>
      </c>
      <c r="D42" s="21">
        <v>1.72</v>
      </c>
      <c r="E42" s="21">
        <v>33</v>
      </c>
      <c r="F42" s="21">
        <v>10.5</v>
      </c>
      <c r="G42" s="21">
        <v>3.01</v>
      </c>
      <c r="H42" s="21">
        <v>1.7</v>
      </c>
      <c r="I42" s="21">
        <v>8.79</v>
      </c>
      <c r="J42" s="21">
        <v>3.76</v>
      </c>
      <c r="K42" s="21">
        <v>4</v>
      </c>
      <c r="L42" s="21">
        <v>0</v>
      </c>
      <c r="M42" s="22" t="str">
        <f>"C"&amp;"-"&amp;$A$41&amp;"x"&amp;B42&amp;"mm."</f>
        <v>C-75x45x15x2mm.</v>
      </c>
      <c r="N42" s="22">
        <v>2.86</v>
      </c>
    </row>
    <row r="43" spans="1:14" ht="21.75" customHeight="1">
      <c r="A43" s="163"/>
      <c r="B43" s="21">
        <v>1.6</v>
      </c>
      <c r="C43" s="21">
        <v>0</v>
      </c>
      <c r="D43" s="21">
        <v>1.72</v>
      </c>
      <c r="E43" s="21">
        <v>27.1</v>
      </c>
      <c r="F43" s="21">
        <v>8.71</v>
      </c>
      <c r="G43" s="21">
        <v>3.03</v>
      </c>
      <c r="H43" s="21">
        <v>1.72</v>
      </c>
      <c r="I43" s="21">
        <v>7.24</v>
      </c>
      <c r="J43" s="21">
        <v>3.13</v>
      </c>
      <c r="K43" s="21">
        <v>4.1</v>
      </c>
      <c r="L43" s="21">
        <v>0</v>
      </c>
      <c r="M43" s="22" t="str">
        <f>"C"&amp;"-"&amp;$A$41&amp;"x"&amp;B43&amp;"mm."</f>
        <v>C-75x45x15x1.6mm.</v>
      </c>
      <c r="N43" s="22">
        <v>2.32</v>
      </c>
    </row>
    <row r="44" spans="1:14" ht="21.75" customHeight="1">
      <c r="A44" s="24" t="s">
        <v>110</v>
      </c>
      <c r="B44" s="24">
        <v>2.3</v>
      </c>
      <c r="C44" s="24">
        <v>0</v>
      </c>
      <c r="D44" s="24">
        <v>1.29</v>
      </c>
      <c r="E44" s="24">
        <v>31</v>
      </c>
      <c r="F44" s="24">
        <v>6.58</v>
      </c>
      <c r="G44" s="24">
        <v>2.91</v>
      </c>
      <c r="H44" s="24">
        <v>1.34</v>
      </c>
      <c r="I44" s="24">
        <v>8.28</v>
      </c>
      <c r="J44" s="24">
        <v>2.98</v>
      </c>
      <c r="K44" s="24">
        <v>3.1</v>
      </c>
      <c r="L44" s="24">
        <v>0</v>
      </c>
      <c r="M44" s="22" t="str">
        <f>"C"&amp;"-"&amp;A44&amp;"x"&amp;B44&amp;"mm."</f>
        <v>C-75x35x15x2.3mm.</v>
      </c>
      <c r="N44" s="22">
        <v>2.89</v>
      </c>
    </row>
    <row r="45" spans="1:14" ht="21.75" customHeight="1">
      <c r="A45" s="24" t="s">
        <v>111</v>
      </c>
      <c r="B45" s="24">
        <v>1.6</v>
      </c>
      <c r="C45" s="24">
        <v>0</v>
      </c>
      <c r="D45" s="24">
        <v>1.8</v>
      </c>
      <c r="E45" s="24">
        <v>22</v>
      </c>
      <c r="F45" s="24">
        <v>8</v>
      </c>
      <c r="G45" s="24">
        <v>2.69</v>
      </c>
      <c r="H45" s="24">
        <v>1.62</v>
      </c>
      <c r="I45" s="24">
        <v>6.29</v>
      </c>
      <c r="J45" s="24">
        <v>3.67</v>
      </c>
      <c r="K45" s="24">
        <v>4.4</v>
      </c>
      <c r="L45" s="24">
        <v>0</v>
      </c>
      <c r="M45" s="22" t="str">
        <f>"C"&amp;"-"&amp;A45&amp;"x"&amp;B45&amp;"mm."</f>
        <v>C-70x40x25x1.6mm.</v>
      </c>
      <c r="N45" s="22">
        <v>2.38</v>
      </c>
    </row>
    <row r="46" spans="1:14" ht="21.75" customHeight="1">
      <c r="A46" s="162" t="s">
        <v>112</v>
      </c>
      <c r="B46" s="21">
        <v>2.3</v>
      </c>
      <c r="C46" s="21">
        <v>0</v>
      </c>
      <c r="D46" s="21">
        <v>1.06</v>
      </c>
      <c r="E46" s="21">
        <v>15.6</v>
      </c>
      <c r="F46" s="21">
        <v>3.32</v>
      </c>
      <c r="G46" s="21">
        <v>2.33</v>
      </c>
      <c r="H46" s="21">
        <v>1.07</v>
      </c>
      <c r="I46" s="21">
        <v>5.2</v>
      </c>
      <c r="J46" s="21">
        <v>1.71</v>
      </c>
      <c r="K46" s="21">
        <v>2.5</v>
      </c>
      <c r="L46" s="21">
        <v>0</v>
      </c>
      <c r="M46" s="22" t="str">
        <f>"C"&amp;"-"&amp;$A$46&amp;"x"&amp;B46&amp;"mm."</f>
        <v>C-60x30x10x2.3mm.</v>
      </c>
      <c r="N46" s="22">
        <v>2.25</v>
      </c>
    </row>
    <row r="47" spans="1:14" ht="21.75" customHeight="1">
      <c r="A47" s="164"/>
      <c r="B47" s="21">
        <v>2</v>
      </c>
      <c r="C47" s="21">
        <v>0</v>
      </c>
      <c r="D47" s="21">
        <v>1.06</v>
      </c>
      <c r="E47" s="21">
        <v>14</v>
      </c>
      <c r="F47" s="21">
        <v>3.01</v>
      </c>
      <c r="G47" s="21">
        <v>2.35</v>
      </c>
      <c r="H47" s="21">
        <v>1.09</v>
      </c>
      <c r="I47" s="21">
        <v>4.65</v>
      </c>
      <c r="J47" s="21">
        <v>1.55</v>
      </c>
      <c r="K47" s="21">
        <v>2.5</v>
      </c>
      <c r="L47" s="21">
        <v>0</v>
      </c>
      <c r="M47" s="22" t="str">
        <f>"C"&amp;"-"&amp;$A$46&amp;"x"&amp;B47&amp;"mm."</f>
        <v>C-60x30x10x2mm.</v>
      </c>
      <c r="N47" s="22">
        <v>1.99</v>
      </c>
    </row>
    <row r="48" spans="1:14" ht="21.75" customHeight="1">
      <c r="A48" s="163"/>
      <c r="B48" s="21">
        <v>1.6</v>
      </c>
      <c r="C48" s="21">
        <v>0</v>
      </c>
      <c r="D48" s="21">
        <v>1.06</v>
      </c>
      <c r="E48" s="21">
        <v>11.6</v>
      </c>
      <c r="F48" s="21">
        <v>2.56</v>
      </c>
      <c r="G48" s="21">
        <v>2.37</v>
      </c>
      <c r="H48" s="21">
        <v>1.11</v>
      </c>
      <c r="I48" s="21">
        <v>3.88</v>
      </c>
      <c r="J48" s="21">
        <v>1.32</v>
      </c>
      <c r="K48" s="21">
        <v>2.5</v>
      </c>
      <c r="L48" s="21">
        <v>0</v>
      </c>
      <c r="M48" s="22" t="str">
        <f>"C"&amp;"-"&amp;$A$46&amp;"x"&amp;B48&amp;"mm."</f>
        <v>C-60x30x10x1.6mm.</v>
      </c>
      <c r="N48" s="22">
        <v>1.63</v>
      </c>
    </row>
  </sheetData>
  <sheetProtection/>
  <mergeCells count="20">
    <mergeCell ref="M2:M3"/>
    <mergeCell ref="I2:J2"/>
    <mergeCell ref="K2:L2"/>
    <mergeCell ref="A2:B2"/>
    <mergeCell ref="N2:N3"/>
    <mergeCell ref="C2:D2"/>
    <mergeCell ref="E2:F2"/>
    <mergeCell ref="G2:H2"/>
    <mergeCell ref="A5:A7"/>
    <mergeCell ref="A8:A10"/>
    <mergeCell ref="A11:A13"/>
    <mergeCell ref="A14:A16"/>
    <mergeCell ref="A31:A37"/>
    <mergeCell ref="A38:A40"/>
    <mergeCell ref="A41:A43"/>
    <mergeCell ref="A46:A48"/>
    <mergeCell ref="A17:A19"/>
    <mergeCell ref="A20:A22"/>
    <mergeCell ref="A23:A26"/>
    <mergeCell ref="A28:A29"/>
  </mergeCells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50"/>
  <sheetViews>
    <sheetView zoomScalePageLayoutView="0" workbookViewId="0" topLeftCell="A1">
      <selection activeCell="F5" sqref="F5"/>
    </sheetView>
  </sheetViews>
  <sheetFormatPr defaultColWidth="9.00390625" defaultRowHeight="20.25"/>
  <cols>
    <col min="1" max="1" width="6.875" style="1" bestFit="1" customWidth="1"/>
    <col min="2" max="2" width="2.625" style="1" bestFit="1" customWidth="1"/>
    <col min="3" max="4" width="3.00390625" style="1" bestFit="1" customWidth="1"/>
    <col min="5" max="5" width="14.25390625" style="1" bestFit="1" customWidth="1"/>
    <col min="6" max="6" width="12.75390625" style="1" bestFit="1" customWidth="1"/>
    <col min="7" max="10" width="4.75390625" style="1" bestFit="1" customWidth="1"/>
    <col min="11" max="11" width="5.625" style="1" bestFit="1" customWidth="1"/>
    <col min="12" max="14" width="4.75390625" style="1" bestFit="1" customWidth="1"/>
    <col min="15" max="16" width="4.875" style="1" bestFit="1" customWidth="1"/>
    <col min="17" max="18" width="4.75390625" style="1" bestFit="1" customWidth="1"/>
    <col min="19" max="16384" width="9.00390625" style="1" customWidth="1"/>
  </cols>
  <sheetData>
    <row r="1" ht="123" customHeight="1">
      <c r="S1" s="155"/>
    </row>
    <row r="2" spans="1:19" ht="30.75" customHeight="1">
      <c r="A2" s="176" t="s">
        <v>136</v>
      </c>
      <c r="B2" s="177"/>
      <c r="C2" s="177"/>
      <c r="D2" s="178"/>
      <c r="E2" s="156" t="s">
        <v>113</v>
      </c>
      <c r="F2" s="172" t="s">
        <v>137</v>
      </c>
      <c r="G2" s="159" t="s">
        <v>19</v>
      </c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1"/>
      <c r="S2" s="155"/>
    </row>
    <row r="3" spans="1:19" ht="58.5" customHeight="1">
      <c r="A3" s="179"/>
      <c r="B3" s="180"/>
      <c r="C3" s="180"/>
      <c r="D3" s="181"/>
      <c r="E3" s="157"/>
      <c r="F3" s="182"/>
      <c r="G3" s="159" t="s">
        <v>138</v>
      </c>
      <c r="H3" s="161"/>
      <c r="I3" s="174" t="s">
        <v>154</v>
      </c>
      <c r="J3" s="183"/>
      <c r="K3" s="183"/>
      <c r="L3" s="175"/>
      <c r="M3" s="159" t="s">
        <v>139</v>
      </c>
      <c r="N3" s="160"/>
      <c r="O3" s="160"/>
      <c r="P3" s="161"/>
      <c r="Q3" s="174" t="s">
        <v>115</v>
      </c>
      <c r="R3" s="175"/>
      <c r="S3" s="155"/>
    </row>
    <row r="4" spans="1:19" ht="21.75">
      <c r="A4" s="19" t="s">
        <v>140</v>
      </c>
      <c r="B4" s="19" t="s">
        <v>96</v>
      </c>
      <c r="C4" s="19" t="s">
        <v>78</v>
      </c>
      <c r="D4" s="19" t="s">
        <v>79</v>
      </c>
      <c r="E4" s="158"/>
      <c r="F4" s="173"/>
      <c r="G4" s="19" t="s">
        <v>82</v>
      </c>
      <c r="H4" s="19" t="s">
        <v>83</v>
      </c>
      <c r="I4" s="19" t="s">
        <v>116</v>
      </c>
      <c r="J4" s="19" t="s">
        <v>117</v>
      </c>
      <c r="K4" s="19" t="s">
        <v>155</v>
      </c>
      <c r="L4" s="19" t="s">
        <v>156</v>
      </c>
      <c r="M4" s="19" t="s">
        <v>86</v>
      </c>
      <c r="N4" s="19" t="s">
        <v>87</v>
      </c>
      <c r="O4" s="19" t="s">
        <v>155</v>
      </c>
      <c r="P4" s="19" t="s">
        <v>157</v>
      </c>
      <c r="Q4" s="19" t="s">
        <v>88</v>
      </c>
      <c r="R4" s="19" t="s">
        <v>89</v>
      </c>
      <c r="S4" s="155"/>
    </row>
    <row r="5" spans="1:19" ht="21.75">
      <c r="A5" s="162" t="s">
        <v>141</v>
      </c>
      <c r="B5" s="21">
        <v>3</v>
      </c>
      <c r="C5" s="21">
        <v>4</v>
      </c>
      <c r="D5" s="21">
        <v>2</v>
      </c>
      <c r="E5" s="21">
        <v>1.427</v>
      </c>
      <c r="F5" s="22">
        <v>1.12</v>
      </c>
      <c r="G5" s="21">
        <v>0.719</v>
      </c>
      <c r="H5" s="21">
        <v>0.719</v>
      </c>
      <c r="I5" s="21">
        <v>0.797</v>
      </c>
      <c r="J5" s="21">
        <v>0.797</v>
      </c>
      <c r="K5" s="21">
        <v>1.26</v>
      </c>
      <c r="L5" s="21">
        <v>0.332</v>
      </c>
      <c r="M5" s="21">
        <v>0.747</v>
      </c>
      <c r="N5" s="21">
        <v>0.747</v>
      </c>
      <c r="O5" s="21">
        <v>0.94</v>
      </c>
      <c r="P5" s="21">
        <v>0.483</v>
      </c>
      <c r="Q5" s="21">
        <v>0.448</v>
      </c>
      <c r="R5" s="21">
        <v>0.448</v>
      </c>
      <c r="S5" s="155"/>
    </row>
    <row r="6" spans="1:19" ht="21.75">
      <c r="A6" s="163"/>
      <c r="B6" s="21">
        <v>5</v>
      </c>
      <c r="C6" s="21">
        <v>3.5</v>
      </c>
      <c r="D6" s="21">
        <v>2.4</v>
      </c>
      <c r="E6" s="21">
        <v>2.26</v>
      </c>
      <c r="F6" s="22">
        <v>1.77</v>
      </c>
      <c r="G6" s="21">
        <v>0.8</v>
      </c>
      <c r="H6" s="21">
        <v>0.8</v>
      </c>
      <c r="I6" s="21">
        <v>1.2</v>
      </c>
      <c r="J6" s="21">
        <v>1.2</v>
      </c>
      <c r="K6" s="21">
        <v>1.89</v>
      </c>
      <c r="L6" s="21">
        <v>0.52</v>
      </c>
      <c r="M6" s="21">
        <v>0.73</v>
      </c>
      <c r="N6" s="21">
        <v>0.73</v>
      </c>
      <c r="O6" s="21">
        <v>0.91</v>
      </c>
      <c r="P6" s="21">
        <v>0.48</v>
      </c>
      <c r="Q6" s="21">
        <v>0.71</v>
      </c>
      <c r="R6" s="21">
        <v>0.71</v>
      </c>
      <c r="S6" s="155"/>
    </row>
    <row r="7" spans="1:18" ht="21.75">
      <c r="A7" s="162" t="s">
        <v>142</v>
      </c>
      <c r="B7" s="21">
        <v>3</v>
      </c>
      <c r="C7" s="21">
        <v>4</v>
      </c>
      <c r="D7" s="21">
        <v>2</v>
      </c>
      <c r="E7" s="21">
        <v>1.727</v>
      </c>
      <c r="F7" s="22">
        <v>1.36</v>
      </c>
      <c r="G7" s="21">
        <v>0.844</v>
      </c>
      <c r="H7" s="21">
        <v>0.844</v>
      </c>
      <c r="I7" s="21">
        <v>1.42</v>
      </c>
      <c r="J7" s="21">
        <v>1.42</v>
      </c>
      <c r="K7" s="21">
        <v>2.26</v>
      </c>
      <c r="L7" s="21">
        <v>0.59</v>
      </c>
      <c r="M7" s="21">
        <v>0.908</v>
      </c>
      <c r="N7" s="21">
        <v>0.908</v>
      </c>
      <c r="O7" s="21">
        <v>1.14</v>
      </c>
      <c r="P7" s="21">
        <v>0.585</v>
      </c>
      <c r="Q7" s="21">
        <v>0.661</v>
      </c>
      <c r="R7" s="21">
        <v>0.661</v>
      </c>
    </row>
    <row r="8" spans="1:18" ht="21.75">
      <c r="A8" s="163"/>
      <c r="B8" s="21">
        <v>5</v>
      </c>
      <c r="C8" s="21">
        <v>5</v>
      </c>
      <c r="D8" s="21">
        <v>2.4</v>
      </c>
      <c r="E8" s="21">
        <v>2.78</v>
      </c>
      <c r="F8" s="22">
        <v>2.18</v>
      </c>
      <c r="G8" s="21">
        <v>0.92</v>
      </c>
      <c r="H8" s="21">
        <v>0.92</v>
      </c>
      <c r="I8" s="21">
        <v>2.16</v>
      </c>
      <c r="J8" s="21">
        <v>2.16</v>
      </c>
      <c r="K8" s="21">
        <v>3.41</v>
      </c>
      <c r="L8" s="21">
        <v>0.92</v>
      </c>
      <c r="M8" s="21">
        <v>0.88</v>
      </c>
      <c r="N8" s="21">
        <v>0.88</v>
      </c>
      <c r="O8" s="21">
        <v>1.11</v>
      </c>
      <c r="P8" s="21">
        <v>0.57</v>
      </c>
      <c r="Q8" s="21">
        <v>1.04</v>
      </c>
      <c r="R8" s="21">
        <v>1.04</v>
      </c>
    </row>
    <row r="9" spans="1:18" ht="21.75">
      <c r="A9" s="162" t="s">
        <v>143</v>
      </c>
      <c r="B9" s="21">
        <v>3</v>
      </c>
      <c r="C9" s="21">
        <v>4.5</v>
      </c>
      <c r="D9" s="21">
        <v>2</v>
      </c>
      <c r="E9" s="21">
        <v>2.336</v>
      </c>
      <c r="F9" s="22">
        <v>1.83</v>
      </c>
      <c r="G9" s="21">
        <v>1.09</v>
      </c>
      <c r="H9" s="21">
        <v>1.09</v>
      </c>
      <c r="I9" s="21">
        <v>3.53</v>
      </c>
      <c r="J9" s="21">
        <v>3.53</v>
      </c>
      <c r="K9" s="21">
        <v>5.6</v>
      </c>
      <c r="L9" s="21">
        <v>1.46</v>
      </c>
      <c r="M9" s="21">
        <v>1.23</v>
      </c>
      <c r="N9" s="21">
        <v>1.23</v>
      </c>
      <c r="O9" s="21">
        <v>1.55</v>
      </c>
      <c r="P9" s="21">
        <v>0.79</v>
      </c>
      <c r="Q9" s="21">
        <v>1.21</v>
      </c>
      <c r="R9" s="21">
        <v>1.21</v>
      </c>
    </row>
    <row r="10" spans="1:18" ht="21.75">
      <c r="A10" s="164"/>
      <c r="B10" s="21">
        <v>5</v>
      </c>
      <c r="C10" s="21">
        <v>4.5</v>
      </c>
      <c r="D10" s="21">
        <v>3</v>
      </c>
      <c r="E10" s="21">
        <v>3.755</v>
      </c>
      <c r="F10" s="22">
        <v>2.95</v>
      </c>
      <c r="G10" s="21">
        <v>1.17</v>
      </c>
      <c r="H10" s="21">
        <v>1.17</v>
      </c>
      <c r="I10" s="21">
        <v>5.42</v>
      </c>
      <c r="J10" s="21">
        <v>5.42</v>
      </c>
      <c r="K10" s="21">
        <v>8.59</v>
      </c>
      <c r="L10" s="21">
        <v>2.25</v>
      </c>
      <c r="M10" s="21">
        <v>1.2</v>
      </c>
      <c r="N10" s="21">
        <v>1.2</v>
      </c>
      <c r="O10" s="21">
        <v>1.51</v>
      </c>
      <c r="P10" s="21">
        <v>0.774</v>
      </c>
      <c r="Q10" s="21">
        <v>1.91</v>
      </c>
      <c r="R10" s="21">
        <v>1.91</v>
      </c>
    </row>
    <row r="11" spans="1:18" ht="21.75">
      <c r="A11" s="163"/>
      <c r="B11" s="21">
        <v>6</v>
      </c>
      <c r="C11" s="21">
        <v>6</v>
      </c>
      <c r="D11" s="21">
        <v>2.4</v>
      </c>
      <c r="E11" s="21">
        <v>4.48</v>
      </c>
      <c r="F11" s="22">
        <v>3.52</v>
      </c>
      <c r="G11" s="21">
        <v>1.2</v>
      </c>
      <c r="H11" s="21">
        <v>1.2</v>
      </c>
      <c r="I11" s="21">
        <v>6.31</v>
      </c>
      <c r="J11" s="21">
        <v>6.31</v>
      </c>
      <c r="K11" s="21">
        <v>9.98</v>
      </c>
      <c r="L11" s="21">
        <v>2.65</v>
      </c>
      <c r="M11" s="21">
        <v>1.19</v>
      </c>
      <c r="N11" s="21">
        <v>1.19</v>
      </c>
      <c r="O11" s="21">
        <v>1.49</v>
      </c>
      <c r="P11" s="21">
        <v>0.77</v>
      </c>
      <c r="Q11" s="21">
        <v>2.26</v>
      </c>
      <c r="R11" s="21">
        <v>2.26</v>
      </c>
    </row>
    <row r="12" spans="1:18" ht="21.75">
      <c r="A12" s="169" t="s">
        <v>144</v>
      </c>
      <c r="B12" s="24">
        <v>4</v>
      </c>
      <c r="C12" s="24">
        <v>6.5</v>
      </c>
      <c r="D12" s="24">
        <v>3</v>
      </c>
      <c r="E12" s="24">
        <v>3.492</v>
      </c>
      <c r="F12" s="22">
        <v>2.74</v>
      </c>
      <c r="G12" s="24">
        <v>1.24</v>
      </c>
      <c r="H12" s="24">
        <v>1.24</v>
      </c>
      <c r="I12" s="24">
        <v>6.5</v>
      </c>
      <c r="J12" s="24">
        <v>6.5</v>
      </c>
      <c r="K12" s="24">
        <v>10.3</v>
      </c>
      <c r="L12" s="24">
        <v>2.7</v>
      </c>
      <c r="M12" s="24">
        <v>1.36</v>
      </c>
      <c r="N12" s="24">
        <v>1.36</v>
      </c>
      <c r="O12" s="24">
        <v>1.72</v>
      </c>
      <c r="P12" s="24">
        <v>0.88</v>
      </c>
      <c r="Q12" s="24">
        <v>2</v>
      </c>
      <c r="R12" s="24">
        <v>2</v>
      </c>
    </row>
    <row r="13" spans="1:18" ht="21.75">
      <c r="A13" s="171"/>
      <c r="B13" s="24">
        <v>5</v>
      </c>
      <c r="C13" s="24">
        <v>6.5</v>
      </c>
      <c r="D13" s="24">
        <v>3</v>
      </c>
      <c r="E13" s="24">
        <v>4.302</v>
      </c>
      <c r="F13" s="22">
        <v>3.38</v>
      </c>
      <c r="G13" s="24">
        <v>1.28</v>
      </c>
      <c r="H13" s="24">
        <v>1.28</v>
      </c>
      <c r="I13" s="24">
        <v>7.91</v>
      </c>
      <c r="J13" s="24">
        <v>7.91</v>
      </c>
      <c r="K13" s="24">
        <v>12.5</v>
      </c>
      <c r="L13" s="24">
        <v>3.29</v>
      </c>
      <c r="M13" s="24">
        <v>1.36</v>
      </c>
      <c r="N13" s="24">
        <v>1.36</v>
      </c>
      <c r="O13" s="24">
        <v>1.71</v>
      </c>
      <c r="P13" s="24">
        <v>0.874</v>
      </c>
      <c r="Q13" s="24">
        <v>2.46</v>
      </c>
      <c r="R13" s="24">
        <v>2.46</v>
      </c>
    </row>
    <row r="14" spans="1:18" ht="21.75">
      <c r="A14" s="162" t="s">
        <v>145</v>
      </c>
      <c r="B14" s="21">
        <v>3</v>
      </c>
      <c r="C14" s="21">
        <v>7</v>
      </c>
      <c r="D14" s="21">
        <v>2.4</v>
      </c>
      <c r="E14" s="21">
        <v>2.96</v>
      </c>
      <c r="F14" s="22">
        <v>2.33</v>
      </c>
      <c r="G14" s="21">
        <v>1.31</v>
      </c>
      <c r="H14" s="21">
        <v>1.31</v>
      </c>
      <c r="I14" s="21">
        <v>6.86</v>
      </c>
      <c r="J14" s="21">
        <v>6.86</v>
      </c>
      <c r="K14" s="21">
        <v>10.8</v>
      </c>
      <c r="L14" s="21">
        <v>2.88</v>
      </c>
      <c r="M14" s="21">
        <v>1.52</v>
      </c>
      <c r="N14" s="21">
        <v>1.52</v>
      </c>
      <c r="O14" s="21">
        <v>1.91</v>
      </c>
      <c r="P14" s="21">
        <v>0.99</v>
      </c>
      <c r="Q14" s="21">
        <v>1.86</v>
      </c>
      <c r="R14" s="21">
        <v>1.86</v>
      </c>
    </row>
    <row r="15" spans="1:18" ht="21.75">
      <c r="A15" s="164"/>
      <c r="B15" s="21">
        <v>4</v>
      </c>
      <c r="C15" s="21">
        <v>6.5</v>
      </c>
      <c r="D15" s="21">
        <v>3</v>
      </c>
      <c r="E15" s="21">
        <v>3.892</v>
      </c>
      <c r="F15" s="22">
        <v>3.06</v>
      </c>
      <c r="G15" s="21">
        <v>1.37</v>
      </c>
      <c r="H15" s="21">
        <v>1.37</v>
      </c>
      <c r="I15" s="21">
        <v>9.06</v>
      </c>
      <c r="J15" s="21">
        <v>9.06</v>
      </c>
      <c r="K15" s="21">
        <v>14.4</v>
      </c>
      <c r="L15" s="21">
        <v>3.76</v>
      </c>
      <c r="M15" s="21">
        <v>1.53</v>
      </c>
      <c r="N15" s="21">
        <v>1.53</v>
      </c>
      <c r="O15" s="21">
        <v>1.92</v>
      </c>
      <c r="P15" s="21">
        <v>0.983</v>
      </c>
      <c r="Q15" s="21">
        <v>2.49</v>
      </c>
      <c r="R15" s="21">
        <v>2.49</v>
      </c>
    </row>
    <row r="16" spans="1:18" ht="21.75">
      <c r="A16" s="164"/>
      <c r="B16" s="21">
        <v>5</v>
      </c>
      <c r="C16" s="21">
        <v>6.5</v>
      </c>
      <c r="D16" s="21">
        <v>3</v>
      </c>
      <c r="E16" s="21">
        <v>4.802</v>
      </c>
      <c r="F16" s="22">
        <v>3.77</v>
      </c>
      <c r="G16" s="21">
        <v>1.41</v>
      </c>
      <c r="H16" s="21">
        <v>1.41</v>
      </c>
      <c r="I16" s="21">
        <v>11.1</v>
      </c>
      <c r="J16" s="21">
        <v>11.1</v>
      </c>
      <c r="K16" s="21">
        <v>17.5</v>
      </c>
      <c r="L16" s="21">
        <v>4.58</v>
      </c>
      <c r="M16" s="21">
        <v>1.52</v>
      </c>
      <c r="N16" s="21">
        <v>1.52</v>
      </c>
      <c r="O16" s="21">
        <v>1.91</v>
      </c>
      <c r="P16" s="21">
        <v>0.976</v>
      </c>
      <c r="Q16" s="21">
        <v>3.08</v>
      </c>
      <c r="R16" s="21">
        <v>3.08</v>
      </c>
    </row>
    <row r="17" spans="1:18" ht="21.75">
      <c r="A17" s="163"/>
      <c r="B17" s="21">
        <v>6</v>
      </c>
      <c r="C17" s="21">
        <v>6.5</v>
      </c>
      <c r="D17" s="21">
        <v>4.5</v>
      </c>
      <c r="E17" s="21">
        <v>5.644</v>
      </c>
      <c r="F17" s="22">
        <v>4.43</v>
      </c>
      <c r="G17" s="21">
        <v>1.44</v>
      </c>
      <c r="H17" s="21">
        <v>1.44</v>
      </c>
      <c r="I17" s="21">
        <v>12.6</v>
      </c>
      <c r="J17" s="21">
        <v>12.6</v>
      </c>
      <c r="K17" s="21">
        <v>20</v>
      </c>
      <c r="L17" s="21">
        <v>5.23</v>
      </c>
      <c r="M17" s="21">
        <v>1.5</v>
      </c>
      <c r="N17" s="21">
        <v>1.5</v>
      </c>
      <c r="O17" s="21">
        <v>1.88</v>
      </c>
      <c r="P17" s="21">
        <v>0.963</v>
      </c>
      <c r="Q17" s="21">
        <v>3.55</v>
      </c>
      <c r="R17" s="21">
        <v>3.55</v>
      </c>
    </row>
    <row r="18" spans="1:18" ht="21.75">
      <c r="A18" s="169" t="s">
        <v>146</v>
      </c>
      <c r="B18" s="24">
        <v>4</v>
      </c>
      <c r="C18" s="24">
        <v>6.5</v>
      </c>
      <c r="D18" s="24">
        <v>3</v>
      </c>
      <c r="E18" s="24">
        <v>4.692</v>
      </c>
      <c r="F18" s="22">
        <v>3.68</v>
      </c>
      <c r="G18" s="24">
        <v>1.61</v>
      </c>
      <c r="H18" s="24">
        <v>1.61</v>
      </c>
      <c r="I18" s="24">
        <v>16</v>
      </c>
      <c r="J18" s="24">
        <v>16</v>
      </c>
      <c r="K18" s="24">
        <v>25.4</v>
      </c>
      <c r="L18" s="24">
        <v>6.62</v>
      </c>
      <c r="M18" s="24">
        <v>1.85</v>
      </c>
      <c r="N18" s="24">
        <v>1.85</v>
      </c>
      <c r="O18" s="24">
        <v>2.33</v>
      </c>
      <c r="P18" s="24">
        <v>1.19</v>
      </c>
      <c r="Q18" s="24">
        <v>3.66</v>
      </c>
      <c r="R18" s="24">
        <v>3.66</v>
      </c>
    </row>
    <row r="19" spans="1:18" ht="21.75">
      <c r="A19" s="171"/>
      <c r="B19" s="24">
        <v>5</v>
      </c>
      <c r="C19" s="24">
        <v>6.5</v>
      </c>
      <c r="D19" s="24">
        <v>3</v>
      </c>
      <c r="E19" s="24">
        <v>5.802</v>
      </c>
      <c r="F19" s="22">
        <v>4.55</v>
      </c>
      <c r="G19" s="24">
        <v>1.66</v>
      </c>
      <c r="H19" s="24">
        <v>1.66</v>
      </c>
      <c r="I19" s="24">
        <v>19.6</v>
      </c>
      <c r="J19" s="24">
        <v>19.6</v>
      </c>
      <c r="K19" s="24">
        <v>31.2</v>
      </c>
      <c r="L19" s="24">
        <v>8.09</v>
      </c>
      <c r="M19" s="24">
        <v>1.84</v>
      </c>
      <c r="N19" s="24">
        <v>1.84</v>
      </c>
      <c r="O19" s="24">
        <v>2.32</v>
      </c>
      <c r="P19" s="24">
        <v>1.18</v>
      </c>
      <c r="Q19" s="24">
        <v>4.52</v>
      </c>
      <c r="R19" s="24">
        <v>4.52</v>
      </c>
    </row>
    <row r="20" spans="1:18" ht="21.75">
      <c r="A20" s="162" t="s">
        <v>147</v>
      </c>
      <c r="B20" s="21">
        <v>5</v>
      </c>
      <c r="C20" s="21">
        <v>8.5</v>
      </c>
      <c r="D20" s="21">
        <v>3</v>
      </c>
      <c r="E20" s="21">
        <v>6.367</v>
      </c>
      <c r="F20" s="22">
        <v>5</v>
      </c>
      <c r="G20" s="21">
        <v>1.77</v>
      </c>
      <c r="H20" s="21">
        <v>1.77</v>
      </c>
      <c r="I20" s="21">
        <v>25.3</v>
      </c>
      <c r="J20" s="21">
        <v>25.3</v>
      </c>
      <c r="K20" s="21">
        <v>40.1</v>
      </c>
      <c r="L20" s="21">
        <v>10.5</v>
      </c>
      <c r="M20" s="21">
        <v>1.99</v>
      </c>
      <c r="N20" s="21">
        <v>1.99</v>
      </c>
      <c r="O20" s="21">
        <v>2.51</v>
      </c>
      <c r="P20" s="21">
        <v>1.28</v>
      </c>
      <c r="Q20" s="21">
        <v>5.35</v>
      </c>
      <c r="R20" s="21">
        <v>5.35</v>
      </c>
    </row>
    <row r="21" spans="1:18" ht="21.75">
      <c r="A21" s="164"/>
      <c r="B21" s="21">
        <v>6</v>
      </c>
      <c r="C21" s="21">
        <v>8.5</v>
      </c>
      <c r="D21" s="21">
        <v>4</v>
      </c>
      <c r="E21" s="21">
        <v>7.527</v>
      </c>
      <c r="F21" s="22">
        <v>5.91</v>
      </c>
      <c r="G21" s="21">
        <v>1.81</v>
      </c>
      <c r="H21" s="21">
        <v>1.81</v>
      </c>
      <c r="I21" s="21">
        <v>29.4</v>
      </c>
      <c r="J21" s="21">
        <v>29.4</v>
      </c>
      <c r="K21" s="21">
        <v>46.6</v>
      </c>
      <c r="L21" s="21">
        <v>12.2</v>
      </c>
      <c r="M21" s="21">
        <v>1.98</v>
      </c>
      <c r="N21" s="21">
        <v>1.98</v>
      </c>
      <c r="O21" s="21">
        <v>2.49</v>
      </c>
      <c r="P21" s="21">
        <v>1.27</v>
      </c>
      <c r="Q21" s="21">
        <v>6.26</v>
      </c>
      <c r="R21" s="21">
        <v>6.26</v>
      </c>
    </row>
    <row r="22" spans="1:18" ht="21.75">
      <c r="A22" s="163"/>
      <c r="B22" s="21">
        <v>8</v>
      </c>
      <c r="C22" s="21">
        <v>8.5</v>
      </c>
      <c r="D22" s="21">
        <v>6</v>
      </c>
      <c r="E22" s="21">
        <v>9.761</v>
      </c>
      <c r="F22" s="22">
        <v>7.66</v>
      </c>
      <c r="G22" s="21">
        <v>1.88</v>
      </c>
      <c r="H22" s="21">
        <v>1.88</v>
      </c>
      <c r="I22" s="21">
        <v>36.8</v>
      </c>
      <c r="J22" s="21">
        <v>36.8</v>
      </c>
      <c r="K22" s="21">
        <v>58.3</v>
      </c>
      <c r="L22" s="21">
        <v>15.3</v>
      </c>
      <c r="M22" s="21">
        <v>1.94</v>
      </c>
      <c r="N22" s="21">
        <v>1.94</v>
      </c>
      <c r="O22" s="21">
        <v>2.44</v>
      </c>
      <c r="P22" s="21">
        <v>1.25</v>
      </c>
      <c r="Q22" s="21">
        <v>7.96</v>
      </c>
      <c r="R22" s="21">
        <v>7.96</v>
      </c>
    </row>
    <row r="23" spans="1:18" ht="21.75">
      <c r="A23" s="24" t="s">
        <v>148</v>
      </c>
      <c r="B23" s="24">
        <v>6</v>
      </c>
      <c r="C23" s="24">
        <v>8.5</v>
      </c>
      <c r="D23" s="24">
        <v>4</v>
      </c>
      <c r="E23" s="24">
        <v>8.127</v>
      </c>
      <c r="F23" s="22">
        <v>6.38</v>
      </c>
      <c r="G23" s="24">
        <v>1.93</v>
      </c>
      <c r="H23" s="24">
        <v>1.93</v>
      </c>
      <c r="I23" s="24">
        <v>37.1</v>
      </c>
      <c r="J23" s="24">
        <v>37.1</v>
      </c>
      <c r="K23" s="24">
        <v>58.9</v>
      </c>
      <c r="L23" s="24">
        <v>15.3</v>
      </c>
      <c r="M23" s="24">
        <v>2.14</v>
      </c>
      <c r="N23" s="24">
        <v>2.14</v>
      </c>
      <c r="O23" s="24">
        <v>2.69</v>
      </c>
      <c r="P23" s="24">
        <v>1.37</v>
      </c>
      <c r="Q23" s="24">
        <v>7.33</v>
      </c>
      <c r="R23" s="24">
        <v>7.33</v>
      </c>
    </row>
    <row r="24" spans="1:18" ht="21.75">
      <c r="A24" s="162" t="s">
        <v>149</v>
      </c>
      <c r="B24" s="21">
        <v>6</v>
      </c>
      <c r="C24" s="21">
        <v>8.5</v>
      </c>
      <c r="D24" s="21">
        <v>4</v>
      </c>
      <c r="E24" s="21">
        <v>8.727</v>
      </c>
      <c r="F24" s="22">
        <v>6.85</v>
      </c>
      <c r="G24" s="21">
        <v>2.06</v>
      </c>
      <c r="H24" s="21">
        <v>2.06</v>
      </c>
      <c r="I24" s="21">
        <v>46.1</v>
      </c>
      <c r="J24" s="21">
        <v>46.1</v>
      </c>
      <c r="K24" s="21">
        <v>73.2</v>
      </c>
      <c r="L24" s="21">
        <v>19</v>
      </c>
      <c r="M24" s="21">
        <v>2.3</v>
      </c>
      <c r="N24" s="21">
        <v>2.3</v>
      </c>
      <c r="O24" s="21">
        <v>2.9</v>
      </c>
      <c r="P24" s="21">
        <v>1.48</v>
      </c>
      <c r="Q24" s="21">
        <v>8.47</v>
      </c>
      <c r="R24" s="21">
        <v>8.47</v>
      </c>
    </row>
    <row r="25" spans="1:18" ht="21.75">
      <c r="A25" s="164"/>
      <c r="B25" s="21">
        <v>9</v>
      </c>
      <c r="C25" s="21">
        <v>8.5</v>
      </c>
      <c r="D25" s="21">
        <v>6</v>
      </c>
      <c r="E25" s="21">
        <v>12.69</v>
      </c>
      <c r="F25" s="22">
        <v>9.96</v>
      </c>
      <c r="G25" s="21">
        <v>2.17</v>
      </c>
      <c r="H25" s="21">
        <v>2.17</v>
      </c>
      <c r="I25" s="21">
        <v>64.4</v>
      </c>
      <c r="J25" s="21">
        <v>64.4</v>
      </c>
      <c r="K25" s="21">
        <v>102</v>
      </c>
      <c r="L25" s="21">
        <v>26.7</v>
      </c>
      <c r="M25" s="21">
        <v>2.25</v>
      </c>
      <c r="N25" s="21">
        <v>2.25</v>
      </c>
      <c r="O25" s="21">
        <v>2.84</v>
      </c>
      <c r="P25" s="21">
        <v>1.45</v>
      </c>
      <c r="Q25" s="21">
        <v>12.1</v>
      </c>
      <c r="R25" s="21">
        <v>12.1</v>
      </c>
    </row>
    <row r="26" spans="1:18" ht="21.75">
      <c r="A26" s="163"/>
      <c r="B26" s="21">
        <v>12</v>
      </c>
      <c r="C26" s="21">
        <v>8.5</v>
      </c>
      <c r="D26" s="21">
        <v>6</v>
      </c>
      <c r="E26" s="21">
        <v>16.56</v>
      </c>
      <c r="F26" s="22">
        <v>13</v>
      </c>
      <c r="G26" s="21">
        <v>2.29</v>
      </c>
      <c r="H26" s="21">
        <v>2.29</v>
      </c>
      <c r="I26" s="21">
        <v>81.9</v>
      </c>
      <c r="J26" s="21">
        <v>81.9</v>
      </c>
      <c r="K26" s="21">
        <v>129</v>
      </c>
      <c r="L26" s="21">
        <v>34.5</v>
      </c>
      <c r="M26" s="21">
        <v>2.22</v>
      </c>
      <c r="N26" s="21">
        <v>2.22</v>
      </c>
      <c r="O26" s="21">
        <v>2.79</v>
      </c>
      <c r="P26" s="21">
        <v>1.44</v>
      </c>
      <c r="Q26" s="21">
        <v>15.7</v>
      </c>
      <c r="R26" s="21">
        <v>15.7</v>
      </c>
    </row>
    <row r="27" spans="1:18" ht="21.75">
      <c r="A27" s="24" t="s">
        <v>150</v>
      </c>
      <c r="B27" s="24">
        <v>6</v>
      </c>
      <c r="C27" s="24">
        <v>8.5</v>
      </c>
      <c r="D27" s="24">
        <v>4</v>
      </c>
      <c r="E27" s="24">
        <v>9.327</v>
      </c>
      <c r="F27" s="22">
        <v>7.32</v>
      </c>
      <c r="G27" s="24">
        <v>2.18</v>
      </c>
      <c r="H27" s="24">
        <v>2.18</v>
      </c>
      <c r="I27" s="24">
        <v>56.4</v>
      </c>
      <c r="J27" s="24">
        <v>56.4</v>
      </c>
      <c r="K27" s="24">
        <v>89.6</v>
      </c>
      <c r="L27" s="24">
        <v>23.2</v>
      </c>
      <c r="M27" s="24">
        <v>2.46</v>
      </c>
      <c r="N27" s="24">
        <v>2.46</v>
      </c>
      <c r="O27" s="24">
        <v>3.1</v>
      </c>
      <c r="P27" s="24">
        <v>1.58</v>
      </c>
      <c r="Q27" s="24">
        <v>9.7</v>
      </c>
      <c r="R27" s="24">
        <v>9.7</v>
      </c>
    </row>
    <row r="28" spans="1:18" ht="21.75">
      <c r="A28" s="162" t="s">
        <v>151</v>
      </c>
      <c r="B28" s="24">
        <v>6</v>
      </c>
      <c r="C28" s="24">
        <v>10</v>
      </c>
      <c r="D28" s="24">
        <v>5</v>
      </c>
      <c r="E28" s="24">
        <v>10.55</v>
      </c>
      <c r="F28" s="22">
        <v>8.28</v>
      </c>
      <c r="G28" s="24">
        <v>2.42</v>
      </c>
      <c r="H28" s="24">
        <v>2.42</v>
      </c>
      <c r="I28" s="24">
        <v>80.7</v>
      </c>
      <c r="J28" s="24">
        <v>80.7</v>
      </c>
      <c r="K28" s="24">
        <v>128</v>
      </c>
      <c r="L28" s="24">
        <v>33.4</v>
      </c>
      <c r="M28" s="24">
        <v>2.77</v>
      </c>
      <c r="N28" s="24">
        <v>2.77</v>
      </c>
      <c r="O28" s="24">
        <v>3.48</v>
      </c>
      <c r="P28" s="24">
        <v>1.78</v>
      </c>
      <c r="Q28" s="24">
        <v>12.3</v>
      </c>
      <c r="R28" s="24">
        <v>12.3</v>
      </c>
    </row>
    <row r="29" spans="1:18" ht="21.75">
      <c r="A29" s="164"/>
      <c r="B29" s="21">
        <v>7</v>
      </c>
      <c r="C29" s="21">
        <v>10</v>
      </c>
      <c r="D29" s="21">
        <v>5</v>
      </c>
      <c r="E29" s="21">
        <v>12.22</v>
      </c>
      <c r="F29" s="22">
        <v>9.59</v>
      </c>
      <c r="G29" s="21">
        <v>2.46</v>
      </c>
      <c r="H29" s="21">
        <v>2.46</v>
      </c>
      <c r="I29" s="21">
        <v>93</v>
      </c>
      <c r="J29" s="21">
        <v>93</v>
      </c>
      <c r="K29" s="21">
        <v>148</v>
      </c>
      <c r="L29" s="21">
        <v>38.3</v>
      </c>
      <c r="M29" s="21">
        <v>2.76</v>
      </c>
      <c r="N29" s="21">
        <v>2.76</v>
      </c>
      <c r="O29" s="21">
        <v>3.48</v>
      </c>
      <c r="P29" s="21">
        <v>1.77</v>
      </c>
      <c r="Q29" s="21">
        <v>14.2</v>
      </c>
      <c r="R29" s="21">
        <v>14.2</v>
      </c>
    </row>
    <row r="30" spans="1:18" ht="21.75">
      <c r="A30" s="164"/>
      <c r="B30" s="21">
        <v>10</v>
      </c>
      <c r="C30" s="21">
        <v>10</v>
      </c>
      <c r="D30" s="21">
        <v>7</v>
      </c>
      <c r="E30" s="21">
        <v>17</v>
      </c>
      <c r="F30" s="22">
        <v>13.3</v>
      </c>
      <c r="G30" s="21">
        <v>2.57</v>
      </c>
      <c r="H30" s="21">
        <v>2.57</v>
      </c>
      <c r="I30" s="21">
        <v>125</v>
      </c>
      <c r="J30" s="21">
        <v>125</v>
      </c>
      <c r="K30" s="21">
        <v>199</v>
      </c>
      <c r="L30" s="21">
        <v>51.7</v>
      </c>
      <c r="M30" s="21">
        <v>2.71</v>
      </c>
      <c r="N30" s="21">
        <v>2.71</v>
      </c>
      <c r="O30" s="21">
        <v>3.42</v>
      </c>
      <c r="P30" s="21">
        <v>1.74</v>
      </c>
      <c r="Q30" s="21">
        <v>19.5</v>
      </c>
      <c r="R30" s="21">
        <v>19.5</v>
      </c>
    </row>
    <row r="31" spans="1:18" ht="21.75">
      <c r="A31" s="164"/>
      <c r="B31" s="21">
        <v>12</v>
      </c>
      <c r="C31" s="21">
        <v>11</v>
      </c>
      <c r="D31" s="21">
        <v>4.8</v>
      </c>
      <c r="E31" s="21">
        <v>20.3</v>
      </c>
      <c r="F31" s="22">
        <v>15.9</v>
      </c>
      <c r="G31" s="21">
        <v>2.66</v>
      </c>
      <c r="H31" s="21">
        <v>2.66</v>
      </c>
      <c r="I31" s="21">
        <v>148</v>
      </c>
      <c r="J31" s="21">
        <v>148</v>
      </c>
      <c r="K31" s="21">
        <v>234</v>
      </c>
      <c r="L31" s="21">
        <v>61.7</v>
      </c>
      <c r="M31" s="21">
        <v>2.7</v>
      </c>
      <c r="N31" s="21">
        <v>2.7</v>
      </c>
      <c r="O31" s="21">
        <v>3.4</v>
      </c>
      <c r="P31" s="21">
        <v>1.75</v>
      </c>
      <c r="Q31" s="21">
        <v>23.3</v>
      </c>
      <c r="R31" s="21">
        <v>23.3</v>
      </c>
    </row>
    <row r="32" spans="1:18" ht="21.75">
      <c r="A32" s="163"/>
      <c r="B32" s="24">
        <v>13</v>
      </c>
      <c r="C32" s="24">
        <v>10</v>
      </c>
      <c r="D32" s="24">
        <v>7</v>
      </c>
      <c r="E32" s="24">
        <v>21.71</v>
      </c>
      <c r="F32" s="22">
        <v>17</v>
      </c>
      <c r="G32" s="24">
        <v>2.69</v>
      </c>
      <c r="H32" s="24">
        <v>2.69</v>
      </c>
      <c r="I32" s="24">
        <v>156</v>
      </c>
      <c r="J32" s="24">
        <v>156</v>
      </c>
      <c r="K32" s="24">
        <v>248</v>
      </c>
      <c r="L32" s="24">
        <v>65.3</v>
      </c>
      <c r="M32" s="24">
        <v>2.68</v>
      </c>
      <c r="N32" s="24">
        <v>2.68</v>
      </c>
      <c r="O32" s="24">
        <v>3.38</v>
      </c>
      <c r="P32" s="24">
        <v>1.73</v>
      </c>
      <c r="Q32" s="24">
        <v>24.8</v>
      </c>
      <c r="R32" s="24">
        <v>24.8</v>
      </c>
    </row>
    <row r="33" spans="1:18" ht="21.75">
      <c r="A33" s="162" t="s">
        <v>38</v>
      </c>
      <c r="B33" s="21">
        <v>7</v>
      </c>
      <c r="C33" s="21">
        <v>10</v>
      </c>
      <c r="D33" s="21">
        <v>5</v>
      </c>
      <c r="E33" s="21">
        <v>13.62</v>
      </c>
      <c r="F33" s="22">
        <v>10.7</v>
      </c>
      <c r="G33" s="21">
        <v>2.71</v>
      </c>
      <c r="H33" s="21">
        <v>2.71</v>
      </c>
      <c r="I33" s="21">
        <v>129</v>
      </c>
      <c r="J33" s="21">
        <v>129</v>
      </c>
      <c r="K33" s="21">
        <v>205</v>
      </c>
      <c r="L33" s="21">
        <v>53.2</v>
      </c>
      <c r="M33" s="21">
        <v>3.08</v>
      </c>
      <c r="N33" s="21">
        <v>3.08</v>
      </c>
      <c r="O33" s="21">
        <v>3.88</v>
      </c>
      <c r="P33" s="21">
        <v>1.98</v>
      </c>
      <c r="Q33" s="21">
        <v>17.7</v>
      </c>
      <c r="R33" s="21">
        <v>17.7</v>
      </c>
    </row>
    <row r="34" spans="1:18" ht="21.75">
      <c r="A34" s="164"/>
      <c r="B34" s="21">
        <v>10</v>
      </c>
      <c r="C34" s="21">
        <v>10</v>
      </c>
      <c r="D34" s="21">
        <v>7</v>
      </c>
      <c r="E34" s="21">
        <v>19</v>
      </c>
      <c r="F34" s="22">
        <v>14.9</v>
      </c>
      <c r="G34" s="21">
        <v>2.82</v>
      </c>
      <c r="H34" s="21">
        <v>2.82</v>
      </c>
      <c r="I34" s="21">
        <v>175</v>
      </c>
      <c r="J34" s="21">
        <v>175</v>
      </c>
      <c r="K34" s="21">
        <v>278</v>
      </c>
      <c r="L34" s="21">
        <v>72</v>
      </c>
      <c r="M34" s="21">
        <v>3.04</v>
      </c>
      <c r="N34" s="21">
        <v>3.04</v>
      </c>
      <c r="O34" s="21">
        <v>3.83</v>
      </c>
      <c r="P34" s="21">
        <v>1.95</v>
      </c>
      <c r="Q34" s="21">
        <v>24.4</v>
      </c>
      <c r="R34" s="21">
        <v>24.4</v>
      </c>
    </row>
    <row r="35" spans="1:18" ht="21.75">
      <c r="A35" s="164"/>
      <c r="B35" s="21">
        <v>12</v>
      </c>
      <c r="C35" s="21">
        <v>12</v>
      </c>
      <c r="D35" s="21">
        <v>4.8</v>
      </c>
      <c r="E35" s="21">
        <v>22.7</v>
      </c>
      <c r="F35" s="22">
        <v>17.8</v>
      </c>
      <c r="G35" s="21">
        <v>2.9</v>
      </c>
      <c r="H35" s="21">
        <v>2.9</v>
      </c>
      <c r="I35" s="21">
        <v>207</v>
      </c>
      <c r="J35" s="21">
        <v>207</v>
      </c>
      <c r="K35" s="21">
        <v>328</v>
      </c>
      <c r="L35" s="21">
        <v>85.7</v>
      </c>
      <c r="M35" s="21">
        <v>3.02</v>
      </c>
      <c r="N35" s="21">
        <v>3.02</v>
      </c>
      <c r="O35" s="21">
        <v>3.8</v>
      </c>
      <c r="P35" s="21">
        <v>1.94</v>
      </c>
      <c r="Q35" s="21">
        <v>29.1</v>
      </c>
      <c r="R35" s="21">
        <v>29.1</v>
      </c>
    </row>
    <row r="36" spans="1:18" ht="21.75">
      <c r="A36" s="163"/>
      <c r="B36" s="24">
        <v>13</v>
      </c>
      <c r="C36" s="24">
        <v>10</v>
      </c>
      <c r="D36" s="24">
        <v>7</v>
      </c>
      <c r="E36" s="24">
        <v>24.31</v>
      </c>
      <c r="F36" s="22">
        <v>19.1</v>
      </c>
      <c r="G36" s="24">
        <v>2.94</v>
      </c>
      <c r="H36" s="24">
        <v>2.94</v>
      </c>
      <c r="I36" s="24">
        <v>220</v>
      </c>
      <c r="J36" s="24">
        <v>220</v>
      </c>
      <c r="K36" s="24">
        <v>348</v>
      </c>
      <c r="L36" s="24">
        <v>91.1</v>
      </c>
      <c r="M36" s="24">
        <v>3</v>
      </c>
      <c r="N36" s="24">
        <v>3</v>
      </c>
      <c r="O36" s="24">
        <v>3.78</v>
      </c>
      <c r="P36" s="24">
        <v>1.94</v>
      </c>
      <c r="Q36" s="24">
        <v>31.1</v>
      </c>
      <c r="R36" s="24">
        <v>31.1</v>
      </c>
    </row>
    <row r="37" spans="1:18" ht="21.75">
      <c r="A37" s="21" t="s">
        <v>152</v>
      </c>
      <c r="B37" s="21">
        <v>8</v>
      </c>
      <c r="C37" s="21">
        <v>12</v>
      </c>
      <c r="D37" s="21">
        <v>5</v>
      </c>
      <c r="E37" s="21">
        <v>18.76</v>
      </c>
      <c r="F37" s="22">
        <v>14.7</v>
      </c>
      <c r="G37" s="21">
        <v>3.24</v>
      </c>
      <c r="H37" s="21">
        <v>3.24</v>
      </c>
      <c r="I37" s="21">
        <v>258</v>
      </c>
      <c r="J37" s="21">
        <v>258</v>
      </c>
      <c r="K37" s="21">
        <v>410</v>
      </c>
      <c r="L37" s="21">
        <v>106</v>
      </c>
      <c r="M37" s="21">
        <v>3.71</v>
      </c>
      <c r="N37" s="21">
        <v>3.71</v>
      </c>
      <c r="O37" s="21">
        <v>4.67</v>
      </c>
      <c r="P37" s="21">
        <v>2.38</v>
      </c>
      <c r="Q37" s="21">
        <v>29.5</v>
      </c>
      <c r="R37" s="21">
        <v>29.5</v>
      </c>
    </row>
    <row r="38" spans="1:18" ht="21.75">
      <c r="A38" s="162" t="s">
        <v>153</v>
      </c>
      <c r="B38" s="21">
        <v>9</v>
      </c>
      <c r="C38" s="21">
        <v>12</v>
      </c>
      <c r="D38" s="21">
        <v>6</v>
      </c>
      <c r="E38" s="21">
        <v>22.74</v>
      </c>
      <c r="F38" s="22">
        <v>17.9</v>
      </c>
      <c r="G38" s="21">
        <v>3.53</v>
      </c>
      <c r="H38" s="21">
        <v>3.53</v>
      </c>
      <c r="I38" s="21">
        <v>366</v>
      </c>
      <c r="J38" s="21">
        <v>366</v>
      </c>
      <c r="K38" s="21">
        <v>583</v>
      </c>
      <c r="L38" s="21">
        <v>150</v>
      </c>
      <c r="M38" s="21">
        <v>4.01</v>
      </c>
      <c r="N38" s="21">
        <v>4.01</v>
      </c>
      <c r="O38" s="21">
        <v>5.06</v>
      </c>
      <c r="P38" s="21">
        <v>2.57</v>
      </c>
      <c r="Q38" s="21">
        <v>38.7</v>
      </c>
      <c r="R38" s="21">
        <v>38.7</v>
      </c>
    </row>
    <row r="39" spans="1:18" ht="21.75">
      <c r="A39" s="164"/>
      <c r="B39" s="21">
        <v>12</v>
      </c>
      <c r="C39" s="21">
        <v>12</v>
      </c>
      <c r="D39" s="21">
        <v>8.5</v>
      </c>
      <c r="E39" s="21">
        <v>29.76</v>
      </c>
      <c r="F39" s="22">
        <v>23.4</v>
      </c>
      <c r="G39" s="21">
        <v>3.64</v>
      </c>
      <c r="H39" s="21">
        <v>3.64</v>
      </c>
      <c r="I39" s="21">
        <v>467</v>
      </c>
      <c r="J39" s="21">
        <v>467</v>
      </c>
      <c r="K39" s="21">
        <v>743</v>
      </c>
      <c r="L39" s="21">
        <v>192</v>
      </c>
      <c r="M39" s="21">
        <v>3.96</v>
      </c>
      <c r="N39" s="21">
        <v>3.96</v>
      </c>
      <c r="O39" s="21">
        <v>5</v>
      </c>
      <c r="P39" s="21">
        <v>2.54</v>
      </c>
      <c r="Q39" s="21">
        <v>49.9</v>
      </c>
      <c r="R39" s="21">
        <v>49.9</v>
      </c>
    </row>
    <row r="40" spans="1:18" ht="21.75">
      <c r="A40" s="163"/>
      <c r="B40" s="21">
        <v>15</v>
      </c>
      <c r="C40" s="21">
        <v>12</v>
      </c>
      <c r="D40" s="21">
        <v>8.5</v>
      </c>
      <c r="E40" s="21">
        <v>36.75</v>
      </c>
      <c r="F40" s="22">
        <v>28.8</v>
      </c>
      <c r="G40" s="21">
        <v>3.76</v>
      </c>
      <c r="H40" s="21">
        <v>3.76</v>
      </c>
      <c r="I40" s="21">
        <v>568</v>
      </c>
      <c r="J40" s="21">
        <v>568</v>
      </c>
      <c r="K40" s="21">
        <v>902</v>
      </c>
      <c r="L40" s="21">
        <v>234</v>
      </c>
      <c r="M40" s="21">
        <v>3.93</v>
      </c>
      <c r="N40" s="21">
        <v>3.93</v>
      </c>
      <c r="O40" s="21">
        <v>4.95</v>
      </c>
      <c r="P40" s="21">
        <v>2.53</v>
      </c>
      <c r="Q40" s="21">
        <v>21.5</v>
      </c>
      <c r="R40" s="21">
        <v>21.5</v>
      </c>
    </row>
    <row r="41" spans="1:18" ht="21.75">
      <c r="A41" s="162" t="s">
        <v>41</v>
      </c>
      <c r="B41" s="21">
        <v>12</v>
      </c>
      <c r="C41" s="21">
        <v>14</v>
      </c>
      <c r="D41" s="21">
        <v>7</v>
      </c>
      <c r="E41" s="21">
        <v>34.77</v>
      </c>
      <c r="F41" s="22">
        <v>27.3</v>
      </c>
      <c r="G41" s="21">
        <v>4.14</v>
      </c>
      <c r="H41" s="21">
        <v>4.14</v>
      </c>
      <c r="I41" s="21">
        <v>740</v>
      </c>
      <c r="J41" s="21">
        <v>740</v>
      </c>
      <c r="K41" s="23">
        <v>1180</v>
      </c>
      <c r="L41" s="21">
        <v>304</v>
      </c>
      <c r="M41" s="21">
        <v>4.16</v>
      </c>
      <c r="N41" s="21">
        <v>4.16</v>
      </c>
      <c r="O41" s="21">
        <v>5.82</v>
      </c>
      <c r="P41" s="21">
        <v>2.96</v>
      </c>
      <c r="Q41" s="21">
        <v>68.1</v>
      </c>
      <c r="R41" s="21">
        <v>68.1</v>
      </c>
    </row>
    <row r="42" spans="1:18" ht="21.75">
      <c r="A42" s="164"/>
      <c r="B42" s="21">
        <v>15</v>
      </c>
      <c r="C42" s="21">
        <v>14</v>
      </c>
      <c r="D42" s="21">
        <v>10</v>
      </c>
      <c r="E42" s="21">
        <v>42.74</v>
      </c>
      <c r="F42" s="22">
        <v>33.6</v>
      </c>
      <c r="G42" s="21">
        <v>4.24</v>
      </c>
      <c r="H42" s="21">
        <v>4.24</v>
      </c>
      <c r="I42" s="21">
        <v>888</v>
      </c>
      <c r="J42" s="21">
        <v>888</v>
      </c>
      <c r="K42" s="23">
        <v>1410</v>
      </c>
      <c r="L42" s="21">
        <v>365</v>
      </c>
      <c r="M42" s="21">
        <v>4.56</v>
      </c>
      <c r="N42" s="21">
        <v>4.56</v>
      </c>
      <c r="O42" s="21">
        <v>5.75</v>
      </c>
      <c r="P42" s="21">
        <v>2.92</v>
      </c>
      <c r="Q42" s="21">
        <v>82.6</v>
      </c>
      <c r="R42" s="21">
        <v>82.6</v>
      </c>
    </row>
    <row r="43" spans="1:18" ht="21.75">
      <c r="A43" s="163"/>
      <c r="B43" s="24">
        <v>19</v>
      </c>
      <c r="C43" s="24">
        <v>14</v>
      </c>
      <c r="D43" s="24">
        <v>10</v>
      </c>
      <c r="E43" s="24">
        <v>53.38</v>
      </c>
      <c r="F43" s="22">
        <v>41.9</v>
      </c>
      <c r="G43" s="24">
        <v>4.4</v>
      </c>
      <c r="H43" s="24">
        <v>4.4</v>
      </c>
      <c r="I43" s="26">
        <v>1090</v>
      </c>
      <c r="J43" s="26">
        <v>1090</v>
      </c>
      <c r="K43" s="26">
        <v>1730</v>
      </c>
      <c r="L43" s="24">
        <v>451</v>
      </c>
      <c r="M43" s="24">
        <v>4.52</v>
      </c>
      <c r="N43" s="24">
        <v>4.52</v>
      </c>
      <c r="O43" s="24">
        <v>5.69</v>
      </c>
      <c r="P43" s="24">
        <v>2.91</v>
      </c>
      <c r="Q43" s="24">
        <v>103</v>
      </c>
      <c r="R43" s="24">
        <v>103</v>
      </c>
    </row>
    <row r="44" spans="1:18" ht="21.75">
      <c r="A44" s="169" t="s">
        <v>42</v>
      </c>
      <c r="B44" s="24">
        <v>12</v>
      </c>
      <c r="C44" s="24">
        <v>15</v>
      </c>
      <c r="D44" s="24">
        <v>11</v>
      </c>
      <c r="E44" s="24">
        <v>40.52</v>
      </c>
      <c r="F44" s="22">
        <v>31.8</v>
      </c>
      <c r="G44" s="24">
        <v>4.73</v>
      </c>
      <c r="H44" s="24">
        <v>4.73</v>
      </c>
      <c r="I44" s="26">
        <v>1170</v>
      </c>
      <c r="J44" s="26">
        <v>1170</v>
      </c>
      <c r="K44" s="26">
        <v>1860</v>
      </c>
      <c r="L44" s="24">
        <v>480</v>
      </c>
      <c r="M44" s="24">
        <v>5.38</v>
      </c>
      <c r="N44" s="24">
        <v>5.38</v>
      </c>
      <c r="O44" s="24">
        <v>6.78</v>
      </c>
      <c r="P44" s="24">
        <v>3.44</v>
      </c>
      <c r="Q44" s="24">
        <v>91.8</v>
      </c>
      <c r="R44" s="24">
        <v>91.8</v>
      </c>
    </row>
    <row r="45" spans="1:18" ht="21.75">
      <c r="A45" s="171"/>
      <c r="B45" s="24">
        <v>15</v>
      </c>
      <c r="C45" s="24">
        <v>15</v>
      </c>
      <c r="D45" s="24">
        <v>11</v>
      </c>
      <c r="E45" s="24">
        <v>50.21</v>
      </c>
      <c r="F45" s="22">
        <v>39.4</v>
      </c>
      <c r="G45" s="24">
        <v>4.85</v>
      </c>
      <c r="H45" s="24">
        <v>4.85</v>
      </c>
      <c r="I45" s="26">
        <v>1440</v>
      </c>
      <c r="J45" s="26">
        <v>1440</v>
      </c>
      <c r="K45" s="26">
        <v>2290</v>
      </c>
      <c r="L45" s="24">
        <v>589</v>
      </c>
      <c r="M45" s="24">
        <v>5.35</v>
      </c>
      <c r="N45" s="24">
        <v>5.35</v>
      </c>
      <c r="O45" s="24">
        <v>6.75</v>
      </c>
      <c r="P45" s="24">
        <v>3.42</v>
      </c>
      <c r="Q45" s="24">
        <v>114</v>
      </c>
      <c r="R45" s="24">
        <v>114</v>
      </c>
    </row>
    <row r="46" spans="1:18" ht="21.75">
      <c r="A46" s="169" t="s">
        <v>45</v>
      </c>
      <c r="B46" s="24">
        <v>15</v>
      </c>
      <c r="C46" s="24">
        <v>17</v>
      </c>
      <c r="D46" s="24">
        <v>12</v>
      </c>
      <c r="E46" s="24">
        <v>57.75</v>
      </c>
      <c r="F46" s="22">
        <v>45.3</v>
      </c>
      <c r="G46" s="24">
        <v>5.46</v>
      </c>
      <c r="H46" s="24">
        <v>5.46</v>
      </c>
      <c r="I46" s="26">
        <v>2180</v>
      </c>
      <c r="J46" s="26">
        <v>2180</v>
      </c>
      <c r="K46" s="26">
        <v>3470</v>
      </c>
      <c r="L46" s="24">
        <v>891</v>
      </c>
      <c r="M46" s="24">
        <v>6.14</v>
      </c>
      <c r="N46" s="24">
        <v>6.14</v>
      </c>
      <c r="O46" s="24">
        <v>7.75</v>
      </c>
      <c r="P46" s="24">
        <v>3.93</v>
      </c>
      <c r="Q46" s="24">
        <v>150</v>
      </c>
      <c r="R46" s="24">
        <v>150</v>
      </c>
    </row>
    <row r="47" spans="1:18" ht="21.75">
      <c r="A47" s="170"/>
      <c r="B47" s="21">
        <v>20</v>
      </c>
      <c r="C47" s="21">
        <v>17</v>
      </c>
      <c r="D47" s="21">
        <v>12</v>
      </c>
      <c r="E47" s="21">
        <v>76</v>
      </c>
      <c r="F47" s="22">
        <v>59.7</v>
      </c>
      <c r="G47" s="21">
        <v>5.67</v>
      </c>
      <c r="H47" s="21">
        <v>5.67</v>
      </c>
      <c r="I47" s="23">
        <v>2820</v>
      </c>
      <c r="J47" s="23">
        <v>2820</v>
      </c>
      <c r="K47" s="23">
        <v>4490</v>
      </c>
      <c r="L47" s="23">
        <v>1160</v>
      </c>
      <c r="M47" s="21">
        <v>6.09</v>
      </c>
      <c r="N47" s="21">
        <v>6.09</v>
      </c>
      <c r="O47" s="21">
        <v>7.68</v>
      </c>
      <c r="P47" s="21">
        <v>3.9</v>
      </c>
      <c r="Q47" s="21">
        <v>197</v>
      </c>
      <c r="R47" s="21">
        <v>197</v>
      </c>
    </row>
    <row r="48" spans="1:18" ht="21.75">
      <c r="A48" s="171"/>
      <c r="B48" s="24">
        <v>25</v>
      </c>
      <c r="C48" s="24">
        <v>17</v>
      </c>
      <c r="D48" s="24">
        <v>12</v>
      </c>
      <c r="E48" s="24">
        <v>93.75</v>
      </c>
      <c r="F48" s="22">
        <v>73.6</v>
      </c>
      <c r="G48" s="24">
        <v>5.86</v>
      </c>
      <c r="H48" s="24">
        <v>5.86</v>
      </c>
      <c r="I48" s="26">
        <v>3420</v>
      </c>
      <c r="J48" s="26">
        <v>3420</v>
      </c>
      <c r="K48" s="26">
        <v>5420</v>
      </c>
      <c r="L48" s="26">
        <v>1410</v>
      </c>
      <c r="M48" s="24">
        <v>6.04</v>
      </c>
      <c r="N48" s="24">
        <v>6.04</v>
      </c>
      <c r="O48" s="24">
        <v>7.61</v>
      </c>
      <c r="P48" s="24">
        <v>3.88</v>
      </c>
      <c r="Q48" s="24">
        <v>242</v>
      </c>
      <c r="R48" s="24">
        <v>242</v>
      </c>
    </row>
    <row r="49" spans="1:18" ht="21.75">
      <c r="A49" s="169" t="s">
        <v>48</v>
      </c>
      <c r="B49" s="24">
        <v>25</v>
      </c>
      <c r="C49" s="24">
        <v>24</v>
      </c>
      <c r="D49" s="24">
        <v>12</v>
      </c>
      <c r="E49" s="24">
        <v>119.4</v>
      </c>
      <c r="F49" s="22">
        <v>93.7</v>
      </c>
      <c r="G49" s="24">
        <v>7.1</v>
      </c>
      <c r="H49" s="24">
        <v>7.1</v>
      </c>
      <c r="I49" s="26">
        <v>6950</v>
      </c>
      <c r="J49" s="26">
        <v>6950</v>
      </c>
      <c r="K49" s="26">
        <v>11000</v>
      </c>
      <c r="L49" s="26">
        <v>2860</v>
      </c>
      <c r="M49" s="24">
        <v>7.63</v>
      </c>
      <c r="N49" s="24">
        <v>7.63</v>
      </c>
      <c r="O49" s="24">
        <v>9.62</v>
      </c>
      <c r="P49" s="24">
        <v>4.9</v>
      </c>
      <c r="Q49" s="24">
        <v>388</v>
      </c>
      <c r="R49" s="24">
        <v>388</v>
      </c>
    </row>
    <row r="50" spans="1:18" ht="21.75">
      <c r="A50" s="171"/>
      <c r="B50" s="24">
        <v>35</v>
      </c>
      <c r="C50" s="24">
        <v>24</v>
      </c>
      <c r="D50" s="24">
        <v>18</v>
      </c>
      <c r="E50" s="24">
        <v>162.6</v>
      </c>
      <c r="F50" s="22">
        <v>128</v>
      </c>
      <c r="G50" s="24">
        <v>7.45</v>
      </c>
      <c r="H50" s="24">
        <v>7.45</v>
      </c>
      <c r="I50" s="26">
        <v>9110</v>
      </c>
      <c r="J50" s="26">
        <v>9110</v>
      </c>
      <c r="K50" s="26">
        <v>14400</v>
      </c>
      <c r="L50" s="26">
        <v>3790</v>
      </c>
      <c r="M50" s="24">
        <v>7.49</v>
      </c>
      <c r="N50" s="24">
        <v>7.49</v>
      </c>
      <c r="O50" s="24">
        <v>9.42</v>
      </c>
      <c r="P50" s="24">
        <v>4.83</v>
      </c>
      <c r="Q50" s="24">
        <v>519</v>
      </c>
      <c r="R50" s="24">
        <v>519</v>
      </c>
    </row>
  </sheetData>
  <sheetProtection/>
  <mergeCells count="24">
    <mergeCell ref="A2:D3"/>
    <mergeCell ref="E2:E4"/>
    <mergeCell ref="F2:F4"/>
    <mergeCell ref="G2:R2"/>
    <mergeCell ref="G3:H3"/>
    <mergeCell ref="I3:L3"/>
    <mergeCell ref="M3:P3"/>
    <mergeCell ref="Q3:R3"/>
    <mergeCell ref="A20:A22"/>
    <mergeCell ref="A24:A26"/>
    <mergeCell ref="A5:A6"/>
    <mergeCell ref="A7:A8"/>
    <mergeCell ref="A9:A11"/>
    <mergeCell ref="A12:A13"/>
    <mergeCell ref="S1:S6"/>
    <mergeCell ref="A44:A45"/>
    <mergeCell ref="A46:A48"/>
    <mergeCell ref="A49:A50"/>
    <mergeCell ref="A28:A32"/>
    <mergeCell ref="A33:A36"/>
    <mergeCell ref="A38:A40"/>
    <mergeCell ref="A41:A43"/>
    <mergeCell ref="A14:A17"/>
    <mergeCell ref="A18:A19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2:M30"/>
  <sheetViews>
    <sheetView zoomScalePageLayoutView="0" workbookViewId="0" topLeftCell="A1">
      <pane xSplit="2" ySplit="4" topLeftCell="C13" activePane="bottomRight" state="frozen"/>
      <selection pane="topLeft" activeCell="M30" sqref="M30"/>
      <selection pane="topRight" activeCell="M30" sqref="M30"/>
      <selection pane="bottomLeft" activeCell="M30" sqref="M30"/>
      <selection pane="bottomRight" activeCell="L5" sqref="L5:L30"/>
    </sheetView>
  </sheetViews>
  <sheetFormatPr defaultColWidth="9.00390625" defaultRowHeight="20.25"/>
  <cols>
    <col min="1" max="1" width="7.00390625" style="89" customWidth="1"/>
    <col min="2" max="2" width="8.375" style="89" customWidth="1"/>
    <col min="3" max="4" width="7.875" style="89" customWidth="1"/>
    <col min="5" max="5" width="7.75390625" style="89" customWidth="1"/>
    <col min="6" max="6" width="6.875" style="89" customWidth="1"/>
    <col min="7" max="9" width="4.75390625" style="89" customWidth="1"/>
    <col min="10" max="11" width="3.875" style="89" customWidth="1"/>
    <col min="12" max="12" width="25.625" style="98" customWidth="1"/>
    <col min="13" max="13" width="7.875" style="89" customWidth="1"/>
    <col min="14" max="16384" width="9.00390625" style="89" customWidth="1"/>
  </cols>
  <sheetData>
    <row r="1" ht="119.25" customHeight="1"/>
    <row r="2" spans="1:13" ht="87">
      <c r="A2" s="186" t="s">
        <v>158</v>
      </c>
      <c r="B2" s="187"/>
      <c r="C2" s="90" t="s">
        <v>159</v>
      </c>
      <c r="D2" s="91" t="s">
        <v>160</v>
      </c>
      <c r="E2" s="90" t="s">
        <v>161</v>
      </c>
      <c r="F2" s="186" t="s">
        <v>162</v>
      </c>
      <c r="G2" s="187"/>
      <c r="H2" s="184" t="s">
        <v>29</v>
      </c>
      <c r="I2" s="185"/>
      <c r="J2" s="186" t="s">
        <v>28</v>
      </c>
      <c r="K2" s="187"/>
      <c r="L2" s="99" t="s">
        <v>340</v>
      </c>
      <c r="M2" s="91" t="s">
        <v>160</v>
      </c>
    </row>
    <row r="3" spans="1:13" ht="27.75" customHeight="1">
      <c r="A3" s="188" t="s">
        <v>163</v>
      </c>
      <c r="B3" s="189"/>
      <c r="C3" s="92" t="s">
        <v>164</v>
      </c>
      <c r="D3" s="92" t="s">
        <v>165</v>
      </c>
      <c r="E3" s="92" t="s">
        <v>166</v>
      </c>
      <c r="F3" s="92" t="s">
        <v>179</v>
      </c>
      <c r="G3" s="92" t="s">
        <v>180</v>
      </c>
      <c r="H3" s="92" t="s">
        <v>181</v>
      </c>
      <c r="I3" s="92" t="s">
        <v>182</v>
      </c>
      <c r="J3" s="92" t="s">
        <v>179</v>
      </c>
      <c r="K3" s="92" t="s">
        <v>180</v>
      </c>
      <c r="L3" s="100"/>
      <c r="M3" s="92" t="s">
        <v>165</v>
      </c>
    </row>
    <row r="4" spans="1:13" ht="21.75">
      <c r="A4" s="93" t="s">
        <v>36</v>
      </c>
      <c r="B4" s="93" t="s">
        <v>30</v>
      </c>
      <c r="C4" s="93" t="s">
        <v>30</v>
      </c>
      <c r="D4" s="93" t="s">
        <v>167</v>
      </c>
      <c r="E4" s="93" t="s">
        <v>183</v>
      </c>
      <c r="F4" s="93" t="s">
        <v>184</v>
      </c>
      <c r="G4" s="93" t="s">
        <v>184</v>
      </c>
      <c r="H4" s="93" t="s">
        <v>185</v>
      </c>
      <c r="I4" s="93" t="s">
        <v>185</v>
      </c>
      <c r="J4" s="93" t="s">
        <v>37</v>
      </c>
      <c r="K4" s="93" t="s">
        <v>37</v>
      </c>
      <c r="L4" s="101"/>
      <c r="M4" s="93" t="s">
        <v>167</v>
      </c>
    </row>
    <row r="5" spans="1:13" ht="18.75" customHeight="1">
      <c r="A5" s="190" t="s">
        <v>168</v>
      </c>
      <c r="B5" s="190" t="s">
        <v>169</v>
      </c>
      <c r="C5" s="94">
        <v>2</v>
      </c>
      <c r="D5" s="95">
        <v>2.12</v>
      </c>
      <c r="E5" s="94">
        <v>2.7</v>
      </c>
      <c r="F5" s="94">
        <v>8.17</v>
      </c>
      <c r="G5" s="94">
        <v>2.76</v>
      </c>
      <c r="H5" s="94">
        <v>3.27</v>
      </c>
      <c r="I5" s="94">
        <v>2.2</v>
      </c>
      <c r="J5" s="94">
        <v>1.74</v>
      </c>
      <c r="K5" s="94">
        <v>1.01</v>
      </c>
      <c r="L5" s="102" t="str">
        <f>"Rec.Tube"&amp;$B$5&amp;"x"&amp;" "&amp;C5&amp;" mm."</f>
        <v>Rec.Tube  50x25    x 2 mm.</v>
      </c>
      <c r="M5" s="95">
        <v>2.12</v>
      </c>
    </row>
    <row r="6" spans="1:13" ht="18.75" customHeight="1">
      <c r="A6" s="191"/>
      <c r="B6" s="191"/>
      <c r="C6" s="94">
        <v>2.3</v>
      </c>
      <c r="D6" s="95">
        <v>2.44</v>
      </c>
      <c r="E6" s="94">
        <v>3.1</v>
      </c>
      <c r="F6" s="94">
        <v>9.31</v>
      </c>
      <c r="G6" s="94">
        <v>3.1</v>
      </c>
      <c r="H6" s="94">
        <v>3.72</v>
      </c>
      <c r="I6" s="94">
        <v>2.48</v>
      </c>
      <c r="J6" s="94">
        <v>1.68</v>
      </c>
      <c r="K6" s="94">
        <v>0.96</v>
      </c>
      <c r="L6" s="102" t="str">
        <f>"Rec.Tube"&amp;$B$5&amp;"x"&amp;" "&amp;C6&amp;" mm."</f>
        <v>Rec.Tube  50x25    x 2.3 mm.</v>
      </c>
      <c r="M6" s="95">
        <v>2.44</v>
      </c>
    </row>
    <row r="7" spans="1:13" ht="18.75" customHeight="1">
      <c r="A7" s="191"/>
      <c r="B7" s="191"/>
      <c r="C7" s="94">
        <v>3.2</v>
      </c>
      <c r="D7" s="95">
        <v>3.24</v>
      </c>
      <c r="E7" s="94">
        <v>4.13</v>
      </c>
      <c r="F7" s="94">
        <v>11.6</v>
      </c>
      <c r="G7" s="94">
        <v>3.8</v>
      </c>
      <c r="H7" s="94">
        <v>4.65</v>
      </c>
      <c r="I7" s="94">
        <v>3.04</v>
      </c>
      <c r="J7" s="94">
        <v>1.68</v>
      </c>
      <c r="K7" s="94">
        <v>0.96</v>
      </c>
      <c r="L7" s="102" t="str">
        <f>"Rec.Tube"&amp;$B$5&amp;"x"&amp;" "&amp;C7&amp;" mm."</f>
        <v>Rec.Tube  50x25    x 3.2 mm.</v>
      </c>
      <c r="M7" s="95">
        <v>3.24</v>
      </c>
    </row>
    <row r="8" spans="1:13" ht="18.75" customHeight="1">
      <c r="A8" s="192"/>
      <c r="B8" s="192"/>
      <c r="C8" s="94">
        <v>3.6</v>
      </c>
      <c r="D8" s="95">
        <v>3.48</v>
      </c>
      <c r="E8" s="94">
        <v>4.44</v>
      </c>
      <c r="F8" s="94">
        <v>11.7</v>
      </c>
      <c r="G8" s="94">
        <v>3.86</v>
      </c>
      <c r="H8" s="94">
        <v>4.7</v>
      </c>
      <c r="I8" s="94">
        <v>3.09</v>
      </c>
      <c r="J8" s="94">
        <v>1.63</v>
      </c>
      <c r="K8" s="94">
        <v>0.93</v>
      </c>
      <c r="L8" s="102" t="str">
        <f>"Rec.Tube"&amp;$B$5&amp;"x"&amp;" "&amp;C8&amp;" mm."</f>
        <v>Rec.Tube  50x25    x 3.6 mm.</v>
      </c>
      <c r="M8" s="95">
        <v>3.48</v>
      </c>
    </row>
    <row r="9" spans="1:13" ht="18.75" customHeight="1">
      <c r="A9" s="190" t="s">
        <v>186</v>
      </c>
      <c r="B9" s="190" t="s">
        <v>170</v>
      </c>
      <c r="C9" s="94">
        <v>2.3</v>
      </c>
      <c r="D9" s="95">
        <v>3.81</v>
      </c>
      <c r="E9" s="94">
        <v>4.85</v>
      </c>
      <c r="F9" s="94">
        <v>34.6</v>
      </c>
      <c r="G9" s="94">
        <v>12</v>
      </c>
      <c r="H9" s="94">
        <v>9.23</v>
      </c>
      <c r="I9" s="94">
        <v>6.3</v>
      </c>
      <c r="J9" s="94">
        <v>2.67</v>
      </c>
      <c r="K9" s="94">
        <v>1.57</v>
      </c>
      <c r="L9" s="102" t="str">
        <f>"Rec.Tube"&amp;$B$9&amp;"x"&amp;" "&amp;C9&amp;" mm."</f>
        <v>Rec.Tube75x38  x 2.3 mm.</v>
      </c>
      <c r="M9" s="95">
        <v>3.81</v>
      </c>
    </row>
    <row r="10" spans="1:13" ht="18.75" customHeight="1">
      <c r="A10" s="192"/>
      <c r="B10" s="192"/>
      <c r="C10" s="94">
        <v>3.2</v>
      </c>
      <c r="D10" s="95">
        <v>5.15</v>
      </c>
      <c r="E10" s="94">
        <v>5.15</v>
      </c>
      <c r="F10" s="94">
        <v>45</v>
      </c>
      <c r="G10" s="94">
        <v>15.4</v>
      </c>
      <c r="H10" s="94">
        <v>12</v>
      </c>
      <c r="I10" s="94">
        <v>8.09</v>
      </c>
      <c r="J10" s="94">
        <v>2.62</v>
      </c>
      <c r="K10" s="94">
        <v>1.53</v>
      </c>
      <c r="L10" s="102" t="str">
        <f>"Rec.Tube"&amp;$B$9&amp;"x"&amp;" "&amp;C10&amp;" mm."</f>
        <v>Rec.Tube75x38  x 3.2 mm.</v>
      </c>
      <c r="M10" s="95">
        <v>5.15</v>
      </c>
    </row>
    <row r="11" spans="1:13" ht="18.75" customHeight="1">
      <c r="A11" s="193" t="s">
        <v>187</v>
      </c>
      <c r="B11" s="193" t="s">
        <v>171</v>
      </c>
      <c r="C11" s="96">
        <v>1.6</v>
      </c>
      <c r="D11" s="95">
        <v>2.88</v>
      </c>
      <c r="E11" s="96">
        <v>3.67</v>
      </c>
      <c r="F11" s="96">
        <v>28.4</v>
      </c>
      <c r="G11" s="96">
        <v>12.9</v>
      </c>
      <c r="H11" s="96">
        <v>7.56</v>
      </c>
      <c r="I11" s="96">
        <v>5.75</v>
      </c>
      <c r="J11" s="96">
        <v>2.78</v>
      </c>
      <c r="K11" s="96">
        <v>1.88</v>
      </c>
      <c r="L11" s="102" t="str">
        <f>"Rec.Tube"&amp;$B$11&amp;"x"&amp;" "&amp;C11&amp;" mm."</f>
        <v>Rec.Tube  75x45  x 1.6 mm.</v>
      </c>
      <c r="M11" s="95">
        <v>2.88</v>
      </c>
    </row>
    <row r="12" spans="1:13" ht="18.75" customHeight="1">
      <c r="A12" s="194"/>
      <c r="B12" s="194"/>
      <c r="C12" s="96">
        <v>2.3</v>
      </c>
      <c r="D12" s="95">
        <v>4.06</v>
      </c>
      <c r="E12" s="96">
        <v>5.17</v>
      </c>
      <c r="F12" s="96">
        <v>38.9</v>
      </c>
      <c r="G12" s="96">
        <v>17.6</v>
      </c>
      <c r="H12" s="96">
        <v>10.4</v>
      </c>
      <c r="I12" s="96">
        <v>7.82</v>
      </c>
      <c r="J12" s="96">
        <v>2.74</v>
      </c>
      <c r="K12" s="96">
        <v>1.84</v>
      </c>
      <c r="L12" s="102" t="str">
        <f>"Rec.Tube"&amp;$B$11&amp;"x"&amp;" "&amp;C12&amp;" mm."</f>
        <v>Rec.Tube  75x45  x 2.3 mm.</v>
      </c>
      <c r="M12" s="95">
        <v>4.06</v>
      </c>
    </row>
    <row r="13" spans="1:13" ht="18.75" customHeight="1">
      <c r="A13" s="195"/>
      <c r="B13" s="195"/>
      <c r="C13" s="96">
        <v>3.2</v>
      </c>
      <c r="D13" s="95">
        <v>5.5</v>
      </c>
      <c r="E13" s="96">
        <v>7.01</v>
      </c>
      <c r="F13" s="96">
        <v>50.8</v>
      </c>
      <c r="G13" s="96">
        <v>22.8</v>
      </c>
      <c r="H13" s="96">
        <v>13.5</v>
      </c>
      <c r="I13" s="96">
        <v>10.1</v>
      </c>
      <c r="J13" s="96">
        <v>2.69</v>
      </c>
      <c r="K13" s="96">
        <v>1.8</v>
      </c>
      <c r="L13" s="102" t="str">
        <f>"Rec.Tube"&amp;$B$11&amp;"x"&amp;" "&amp;C13&amp;" mm."</f>
        <v>Rec.Tube  75x45  x 3.2 mm.</v>
      </c>
      <c r="M13" s="95">
        <v>5.5</v>
      </c>
    </row>
    <row r="14" spans="1:13" ht="18.75" customHeight="1">
      <c r="A14" s="190" t="s">
        <v>172</v>
      </c>
      <c r="B14" s="190" t="s">
        <v>8</v>
      </c>
      <c r="C14" s="94">
        <v>2</v>
      </c>
      <c r="D14" s="95">
        <v>4.48</v>
      </c>
      <c r="E14" s="94">
        <v>5.7</v>
      </c>
      <c r="F14" s="94">
        <v>74.1</v>
      </c>
      <c r="G14" s="94">
        <v>25.5</v>
      </c>
      <c r="H14" s="94">
        <v>14.8</v>
      </c>
      <c r="I14" s="94">
        <v>10.2</v>
      </c>
      <c r="J14" s="94">
        <v>3.61</v>
      </c>
      <c r="K14" s="94">
        <v>2.11</v>
      </c>
      <c r="L14" s="102" t="str">
        <f aca="true" t="shared" si="0" ref="L14:L19">"Rec.Tube"&amp;$B$14&amp;"x"&amp;" "&amp;C14&amp;" mm."</f>
        <v>Rec.Tube100x50x 2 mm.</v>
      </c>
      <c r="M14" s="95">
        <v>4.48</v>
      </c>
    </row>
    <row r="15" spans="1:13" ht="18.75" customHeight="1">
      <c r="A15" s="191"/>
      <c r="B15" s="191"/>
      <c r="C15" s="94">
        <v>2.3</v>
      </c>
      <c r="D15" s="95">
        <v>5.14</v>
      </c>
      <c r="E15" s="94">
        <v>6.55</v>
      </c>
      <c r="F15" s="94">
        <v>84.8</v>
      </c>
      <c r="G15" s="94">
        <v>29</v>
      </c>
      <c r="H15" s="94">
        <v>17</v>
      </c>
      <c r="I15" s="94">
        <v>11.6</v>
      </c>
      <c r="J15" s="94">
        <v>3.6</v>
      </c>
      <c r="K15" s="94">
        <v>2.1</v>
      </c>
      <c r="L15" s="102" t="str">
        <f t="shared" si="0"/>
        <v>Rec.Tube100x50x 2.3 mm.</v>
      </c>
      <c r="M15" s="95">
        <v>5.14</v>
      </c>
    </row>
    <row r="16" spans="1:13" ht="18.75" customHeight="1">
      <c r="A16" s="191"/>
      <c r="B16" s="191"/>
      <c r="C16" s="94">
        <v>3.2</v>
      </c>
      <c r="D16" s="95">
        <v>7.01</v>
      </c>
      <c r="E16" s="94">
        <v>8.93</v>
      </c>
      <c r="F16" s="94">
        <v>112</v>
      </c>
      <c r="G16" s="94">
        <v>38</v>
      </c>
      <c r="H16" s="94">
        <v>22.5</v>
      </c>
      <c r="I16" s="94">
        <v>15.2</v>
      </c>
      <c r="J16" s="94">
        <v>3.55</v>
      </c>
      <c r="K16" s="94">
        <v>2.06</v>
      </c>
      <c r="L16" s="102" t="str">
        <f t="shared" si="0"/>
        <v>Rec.Tube100x50x 3.2 mm.</v>
      </c>
      <c r="M16" s="95">
        <v>7.01</v>
      </c>
    </row>
    <row r="17" spans="1:13" ht="18.75" customHeight="1">
      <c r="A17" s="191"/>
      <c r="B17" s="191"/>
      <c r="C17" s="94">
        <v>3.6</v>
      </c>
      <c r="D17" s="95">
        <v>7.72</v>
      </c>
      <c r="E17" s="94">
        <v>9.84</v>
      </c>
      <c r="F17" s="94">
        <v>121</v>
      </c>
      <c r="G17" s="94">
        <v>40.9</v>
      </c>
      <c r="H17" s="94">
        <v>24.1</v>
      </c>
      <c r="I17" s="94">
        <v>16.3</v>
      </c>
      <c r="J17" s="94">
        <v>3.5</v>
      </c>
      <c r="K17" s="94">
        <v>2.04</v>
      </c>
      <c r="L17" s="102" t="str">
        <f t="shared" si="0"/>
        <v>Rec.Tube100x50x 3.6 mm.</v>
      </c>
      <c r="M17" s="95">
        <v>7.72</v>
      </c>
    </row>
    <row r="18" spans="1:13" ht="18.75" customHeight="1">
      <c r="A18" s="191"/>
      <c r="B18" s="191"/>
      <c r="C18" s="94">
        <v>4</v>
      </c>
      <c r="D18" s="95">
        <v>8.59</v>
      </c>
      <c r="E18" s="94">
        <v>10.95</v>
      </c>
      <c r="F18" s="94">
        <v>142</v>
      </c>
      <c r="G18" s="94">
        <v>46.7</v>
      </c>
      <c r="H18" s="94">
        <v>28.4</v>
      </c>
      <c r="I18" s="94">
        <v>18.7</v>
      </c>
      <c r="J18" s="94">
        <v>3.55</v>
      </c>
      <c r="K18" s="94">
        <v>2.03</v>
      </c>
      <c r="L18" s="102" t="str">
        <f t="shared" si="0"/>
        <v>Rec.Tube100x50x 4 mm.</v>
      </c>
      <c r="M18" s="95">
        <v>8.59</v>
      </c>
    </row>
    <row r="19" spans="1:13" ht="18.75" customHeight="1">
      <c r="A19" s="192"/>
      <c r="B19" s="192"/>
      <c r="C19" s="94">
        <v>4.5</v>
      </c>
      <c r="D19" s="95">
        <v>9.55</v>
      </c>
      <c r="E19" s="94">
        <v>12.17</v>
      </c>
      <c r="F19" s="94">
        <v>147</v>
      </c>
      <c r="G19" s="94">
        <v>48.9</v>
      </c>
      <c r="H19" s="94">
        <v>29.3</v>
      </c>
      <c r="I19" s="94">
        <v>19.5</v>
      </c>
      <c r="J19" s="94">
        <v>3.47</v>
      </c>
      <c r="K19" s="94">
        <v>2</v>
      </c>
      <c r="L19" s="102" t="str">
        <f t="shared" si="0"/>
        <v>Rec.Tube100x50x 4.5 mm.</v>
      </c>
      <c r="M19" s="95">
        <v>9.55</v>
      </c>
    </row>
    <row r="20" spans="1:13" ht="18.75" customHeight="1">
      <c r="A20" s="190" t="s">
        <v>173</v>
      </c>
      <c r="B20" s="190" t="s">
        <v>174</v>
      </c>
      <c r="C20" s="94">
        <v>2.3</v>
      </c>
      <c r="D20" s="95">
        <v>6.95</v>
      </c>
      <c r="E20" s="94">
        <v>8.85</v>
      </c>
      <c r="F20" s="94">
        <v>192</v>
      </c>
      <c r="G20" s="94">
        <v>87.5</v>
      </c>
      <c r="H20" s="94">
        <v>30.6</v>
      </c>
      <c r="I20" s="94">
        <v>23.3</v>
      </c>
      <c r="J20" s="94">
        <v>4.65</v>
      </c>
      <c r="K20" s="94">
        <v>3.14</v>
      </c>
      <c r="L20" s="102" t="str">
        <f>"Rec.Tube"&amp;$B$20&amp;"x"&amp;" "&amp;C20&amp;" mm."</f>
        <v>Rec.Tube    125x75   x 2.3 mm.</v>
      </c>
      <c r="M20" s="95">
        <v>6.95</v>
      </c>
    </row>
    <row r="21" spans="1:13" ht="18.75" customHeight="1">
      <c r="A21" s="191"/>
      <c r="B21" s="191"/>
      <c r="C21" s="94">
        <v>3.2</v>
      </c>
      <c r="D21" s="95">
        <v>9.52</v>
      </c>
      <c r="E21" s="94">
        <v>12.13</v>
      </c>
      <c r="F21" s="94">
        <v>257</v>
      </c>
      <c r="G21" s="94">
        <v>117</v>
      </c>
      <c r="H21" s="94">
        <v>41.1</v>
      </c>
      <c r="I21" s="94">
        <v>31.1</v>
      </c>
      <c r="J21" s="94">
        <v>4.6</v>
      </c>
      <c r="K21" s="94">
        <v>3.1</v>
      </c>
      <c r="L21" s="102" t="str">
        <f>"Rec.Tube"&amp;$B$20&amp;"x"&amp;" "&amp;C21&amp;" mm."</f>
        <v>Rec.Tube    125x75   x 3.2 mm.</v>
      </c>
      <c r="M21" s="95">
        <v>9.52</v>
      </c>
    </row>
    <row r="22" spans="1:13" ht="18.75" customHeight="1">
      <c r="A22" s="191"/>
      <c r="B22" s="191"/>
      <c r="C22" s="94">
        <v>4</v>
      </c>
      <c r="D22" s="95">
        <v>11.7</v>
      </c>
      <c r="E22" s="94">
        <v>14.95</v>
      </c>
      <c r="F22" s="94">
        <v>311</v>
      </c>
      <c r="G22" s="94">
        <v>141</v>
      </c>
      <c r="H22" s="94">
        <v>49.7</v>
      </c>
      <c r="I22" s="94">
        <v>37.5</v>
      </c>
      <c r="J22" s="94">
        <v>4.56</v>
      </c>
      <c r="K22" s="94">
        <v>3.07</v>
      </c>
      <c r="L22" s="102" t="str">
        <f>"Rec.Tube"&amp;$B$20&amp;"x"&amp;" "&amp;C22&amp;" mm."</f>
        <v>Rec.Tube    125x75   x 4 mm.</v>
      </c>
      <c r="M22" s="95">
        <v>11.7</v>
      </c>
    </row>
    <row r="23" spans="1:13" ht="18.75" customHeight="1">
      <c r="A23" s="191"/>
      <c r="B23" s="191"/>
      <c r="C23" s="94">
        <v>4.5</v>
      </c>
      <c r="D23" s="95">
        <v>13.1</v>
      </c>
      <c r="E23" s="94">
        <v>16.67</v>
      </c>
      <c r="F23" s="94">
        <v>342</v>
      </c>
      <c r="G23" s="94">
        <v>155</v>
      </c>
      <c r="H23" s="94">
        <v>54.8</v>
      </c>
      <c r="I23" s="94">
        <v>41.2</v>
      </c>
      <c r="J23" s="94">
        <v>4.53</v>
      </c>
      <c r="K23" s="94">
        <v>3.04</v>
      </c>
      <c r="L23" s="102" t="str">
        <f>"Rec.Tube"&amp;$B$20&amp;"x"&amp;" "&amp;C23&amp;" mm."</f>
        <v>Rec.Tube    125x75   x 4.5 mm.</v>
      </c>
      <c r="M23" s="95">
        <v>13.1</v>
      </c>
    </row>
    <row r="24" spans="1:13" ht="18.75" customHeight="1">
      <c r="A24" s="192"/>
      <c r="B24" s="192"/>
      <c r="C24" s="94">
        <v>6</v>
      </c>
      <c r="D24" s="95">
        <v>17</v>
      </c>
      <c r="E24" s="94">
        <v>21.63</v>
      </c>
      <c r="F24" s="94">
        <v>428</v>
      </c>
      <c r="G24" s="94">
        <v>192</v>
      </c>
      <c r="H24" s="94">
        <v>68.5</v>
      </c>
      <c r="I24" s="94">
        <v>51.1</v>
      </c>
      <c r="J24" s="94">
        <v>4.45</v>
      </c>
      <c r="K24" s="94">
        <v>2.98</v>
      </c>
      <c r="L24" s="102" t="str">
        <f>"Rec.Tube"&amp;$B$20&amp;"x"&amp;" "&amp;C24&amp;" mm."</f>
        <v>Rec.Tube    125x75   x 6 mm.</v>
      </c>
      <c r="M24" s="95">
        <v>17</v>
      </c>
    </row>
    <row r="25" spans="1:13" ht="18.75" customHeight="1">
      <c r="A25" s="190" t="s">
        <v>175</v>
      </c>
      <c r="B25" s="190" t="s">
        <v>176</v>
      </c>
      <c r="C25" s="94">
        <v>3.2</v>
      </c>
      <c r="D25" s="95">
        <v>9.63</v>
      </c>
      <c r="E25" s="94">
        <v>12.13</v>
      </c>
      <c r="F25" s="94">
        <v>314.92</v>
      </c>
      <c r="G25" s="94">
        <v>55.71</v>
      </c>
      <c r="H25" s="94">
        <v>42.61</v>
      </c>
      <c r="I25" s="94">
        <v>22.61</v>
      </c>
      <c r="J25" s="94">
        <v>5.16</v>
      </c>
      <c r="K25" s="94">
        <v>2.17</v>
      </c>
      <c r="L25" s="102" t="str">
        <f>"Rec.Tube"&amp;$B$25&amp;"x"&amp;" "&amp;C25&amp;" mm."</f>
        <v>Rec.Tube  150x50  x 3.2 mm.</v>
      </c>
      <c r="M25" s="95">
        <v>9.63</v>
      </c>
    </row>
    <row r="26" spans="1:13" ht="18.75" customHeight="1">
      <c r="A26" s="191"/>
      <c r="B26" s="191"/>
      <c r="C26" s="94">
        <v>4.5</v>
      </c>
      <c r="D26" s="95">
        <v>13.5</v>
      </c>
      <c r="E26" s="94">
        <v>17.03</v>
      </c>
      <c r="F26" s="94">
        <v>423.93</v>
      </c>
      <c r="G26" s="94">
        <v>75.75</v>
      </c>
      <c r="H26" s="94">
        <v>53.35</v>
      </c>
      <c r="I26" s="94">
        <v>29.82</v>
      </c>
      <c r="J26" s="94">
        <v>5.05</v>
      </c>
      <c r="K26" s="94">
        <v>2.11</v>
      </c>
      <c r="L26" s="102" t="str">
        <f>"Rec.Tube"&amp;$B$25&amp;"x"&amp;" "&amp;C26&amp;" mm."</f>
        <v>Rec.Tube  150x50  x 4.5 mm.</v>
      </c>
      <c r="M26" s="95">
        <v>13.5</v>
      </c>
    </row>
    <row r="27" spans="1:13" ht="18.75" customHeight="1">
      <c r="A27" s="192"/>
      <c r="B27" s="192"/>
      <c r="C27" s="94">
        <v>6.3</v>
      </c>
      <c r="D27" s="95">
        <v>18.77</v>
      </c>
      <c r="E27" s="94">
        <v>22.84</v>
      </c>
      <c r="F27" s="94">
        <v>536.98</v>
      </c>
      <c r="G27" s="94">
        <v>93.65</v>
      </c>
      <c r="H27" s="94">
        <v>72.76</v>
      </c>
      <c r="I27" s="94">
        <v>36.87</v>
      </c>
      <c r="J27" s="94">
        <v>4.93</v>
      </c>
      <c r="K27" s="94">
        <v>2.03</v>
      </c>
      <c r="L27" s="102" t="str">
        <f>"Rec.Tube"&amp;$B$25&amp;"x"&amp;" "&amp;C27&amp;" mm."</f>
        <v>Rec.Tube  150x50  x 6.3 mm.</v>
      </c>
      <c r="M27" s="95">
        <v>18.77</v>
      </c>
    </row>
    <row r="28" spans="1:13" ht="18.75" customHeight="1">
      <c r="A28" s="190" t="s">
        <v>177</v>
      </c>
      <c r="B28" s="190" t="s">
        <v>178</v>
      </c>
      <c r="C28" s="94">
        <v>4.5</v>
      </c>
      <c r="D28" s="95">
        <v>20.1</v>
      </c>
      <c r="E28" s="94">
        <v>25.67</v>
      </c>
      <c r="F28" s="97">
        <v>1330</v>
      </c>
      <c r="G28" s="94">
        <v>455</v>
      </c>
      <c r="H28" s="94">
        <v>133</v>
      </c>
      <c r="I28" s="94">
        <v>90.9</v>
      </c>
      <c r="J28" s="94">
        <v>7.2</v>
      </c>
      <c r="K28" s="94">
        <v>4.21</v>
      </c>
      <c r="L28" s="102" t="str">
        <f>"Rec.Tube"&amp;$B$28&amp;"x"&amp;" "&amp;C28&amp;" mm."</f>
        <v>Rec.Tube  200x100  x 4.5 mm.</v>
      </c>
      <c r="M28" s="95">
        <v>20.1</v>
      </c>
    </row>
    <row r="29" spans="1:13" ht="18.75" customHeight="1">
      <c r="A29" s="191"/>
      <c r="B29" s="191"/>
      <c r="C29" s="94">
        <v>6</v>
      </c>
      <c r="D29" s="95">
        <v>26.4</v>
      </c>
      <c r="E29" s="94">
        <v>33.63</v>
      </c>
      <c r="F29" s="97">
        <v>1700</v>
      </c>
      <c r="G29" s="94">
        <v>577</v>
      </c>
      <c r="H29" s="94">
        <v>170</v>
      </c>
      <c r="I29" s="94">
        <v>115</v>
      </c>
      <c r="J29" s="94">
        <v>7.12</v>
      </c>
      <c r="K29" s="94">
        <v>4.14</v>
      </c>
      <c r="L29" s="102" t="str">
        <f>"Rec.Tube"&amp;$B$28&amp;"x"&amp;" "&amp;C29&amp;" mm."</f>
        <v>Rec.Tube  200x100  x 6 mm.</v>
      </c>
      <c r="M29" s="95">
        <v>26.4</v>
      </c>
    </row>
    <row r="30" spans="1:13" ht="18.75" customHeight="1">
      <c r="A30" s="192"/>
      <c r="B30" s="192"/>
      <c r="C30" s="94">
        <v>6.3</v>
      </c>
      <c r="D30" s="95">
        <v>27.4</v>
      </c>
      <c r="E30" s="94">
        <v>34.8</v>
      </c>
      <c r="F30" s="97">
        <v>1739</v>
      </c>
      <c r="G30" s="94">
        <v>591</v>
      </c>
      <c r="H30" s="94">
        <v>174</v>
      </c>
      <c r="I30" s="94">
        <v>118</v>
      </c>
      <c r="J30" s="94">
        <v>7.06</v>
      </c>
      <c r="K30" s="94">
        <v>4.12</v>
      </c>
      <c r="L30" s="102" t="str">
        <f>"Rec.Tube"&amp;$B$28&amp;"x"&amp;" "&amp;C30&amp;" mm."</f>
        <v>Rec.Tube  200x100  x 6.3 mm.</v>
      </c>
      <c r="M30" s="95">
        <v>27.4</v>
      </c>
    </row>
  </sheetData>
  <sheetProtection/>
  <mergeCells count="19">
    <mergeCell ref="A2:B2"/>
    <mergeCell ref="A9:A10"/>
    <mergeCell ref="B9:B10"/>
    <mergeCell ref="F2:G2"/>
    <mergeCell ref="B28:B30"/>
    <mergeCell ref="B14:B19"/>
    <mergeCell ref="A20:A24"/>
    <mergeCell ref="B20:B24"/>
    <mergeCell ref="A25:A27"/>
    <mergeCell ref="H2:I2"/>
    <mergeCell ref="J2:K2"/>
    <mergeCell ref="A3:B3"/>
    <mergeCell ref="B25:B27"/>
    <mergeCell ref="A14:A19"/>
    <mergeCell ref="A28:A30"/>
    <mergeCell ref="B5:B8"/>
    <mergeCell ref="A11:A13"/>
    <mergeCell ref="B11:B13"/>
    <mergeCell ref="A5:A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L36"/>
  <sheetViews>
    <sheetView zoomScale="115" zoomScaleNormal="115" zoomScalePageLayoutView="0" workbookViewId="0" topLeftCell="A1">
      <pane xSplit="2" ySplit="4" topLeftCell="C5" activePane="bottomRight" state="frozen"/>
      <selection pane="topLeft" activeCell="M30" sqref="M30"/>
      <selection pane="topRight" activeCell="M30" sqref="M30"/>
      <selection pane="bottomLeft" activeCell="M30" sqref="M30"/>
      <selection pane="bottomRight" activeCell="I36" sqref="I5:I36"/>
    </sheetView>
  </sheetViews>
  <sheetFormatPr defaultColWidth="9.00390625" defaultRowHeight="20.25"/>
  <cols>
    <col min="1" max="1" width="8.00390625" style="103" customWidth="1"/>
    <col min="2" max="2" width="9.875" style="103" bestFit="1" customWidth="1"/>
    <col min="3" max="3" width="8.125" style="103" bestFit="1" customWidth="1"/>
    <col min="4" max="4" width="7.875" style="103" customWidth="1"/>
    <col min="5" max="5" width="7.75390625" style="103" customWidth="1"/>
    <col min="6" max="6" width="8.375" style="103" customWidth="1"/>
    <col min="7" max="7" width="8.75390625" style="103" customWidth="1"/>
    <col min="8" max="8" width="7.75390625" style="103" customWidth="1"/>
    <col min="9" max="9" width="22.50390625" style="104" customWidth="1"/>
    <col min="10" max="10" width="7.875" style="103" customWidth="1"/>
    <col min="11" max="11" width="9.00390625" style="103" customWidth="1"/>
    <col min="12" max="12" width="18.375" style="103" customWidth="1"/>
    <col min="13" max="13" width="22.25390625" style="103" bestFit="1" customWidth="1"/>
    <col min="14" max="16384" width="9.00390625" style="103" customWidth="1"/>
  </cols>
  <sheetData>
    <row r="1" ht="119.25" customHeight="1">
      <c r="L1" s="106"/>
    </row>
    <row r="2" spans="1:12" ht="65.25">
      <c r="A2" s="159" t="s">
        <v>158</v>
      </c>
      <c r="B2" s="161"/>
      <c r="C2" s="27" t="s">
        <v>159</v>
      </c>
      <c r="D2" s="18" t="s">
        <v>160</v>
      </c>
      <c r="E2" s="27" t="s">
        <v>161</v>
      </c>
      <c r="F2" s="18" t="s">
        <v>162</v>
      </c>
      <c r="G2" s="30" t="s">
        <v>29</v>
      </c>
      <c r="H2" s="18" t="s">
        <v>28</v>
      </c>
      <c r="J2" s="18" t="s">
        <v>160</v>
      </c>
      <c r="L2" s="106"/>
    </row>
    <row r="3" spans="1:12" ht="27.75" customHeight="1">
      <c r="A3" s="202" t="s">
        <v>188</v>
      </c>
      <c r="B3" s="203"/>
      <c r="C3" s="19" t="s">
        <v>164</v>
      </c>
      <c r="D3" s="19" t="s">
        <v>165</v>
      </c>
      <c r="E3" s="19" t="s">
        <v>166</v>
      </c>
      <c r="F3" s="19" t="s">
        <v>199</v>
      </c>
      <c r="G3" s="19" t="s">
        <v>200</v>
      </c>
      <c r="H3" s="19" t="s">
        <v>199</v>
      </c>
      <c r="J3" s="19" t="s">
        <v>165</v>
      </c>
      <c r="L3" s="106"/>
    </row>
    <row r="4" spans="1:12" ht="21.75">
      <c r="A4" s="28" t="s">
        <v>36</v>
      </c>
      <c r="B4" s="28" t="s">
        <v>30</v>
      </c>
      <c r="C4" s="28" t="s">
        <v>30</v>
      </c>
      <c r="D4" s="28" t="s">
        <v>167</v>
      </c>
      <c r="E4" s="28" t="s">
        <v>183</v>
      </c>
      <c r="F4" s="28" t="s">
        <v>184</v>
      </c>
      <c r="G4" s="28" t="s">
        <v>185</v>
      </c>
      <c r="H4" s="28" t="s">
        <v>37</v>
      </c>
      <c r="J4" s="28" t="s">
        <v>167</v>
      </c>
      <c r="L4" s="106"/>
    </row>
    <row r="5" spans="1:12" ht="21.75" customHeight="1">
      <c r="A5" s="196" t="s">
        <v>189</v>
      </c>
      <c r="B5" s="196" t="s">
        <v>190</v>
      </c>
      <c r="C5" s="107">
        <v>2</v>
      </c>
      <c r="D5" s="108">
        <v>1.36</v>
      </c>
      <c r="E5" s="109">
        <v>1.74</v>
      </c>
      <c r="F5" s="109">
        <v>1.48</v>
      </c>
      <c r="G5" s="109">
        <v>1.19</v>
      </c>
      <c r="H5" s="109">
        <v>0.92</v>
      </c>
      <c r="I5" s="105" t="str">
        <f>TRIM("Sq.Tube"&amp;$B$5&amp;"x"&amp;C5&amp;" mm.")</f>
        <v>Sq.Tube  25x25    x2 mm.</v>
      </c>
      <c r="J5" s="108">
        <v>1.36</v>
      </c>
      <c r="L5" s="106"/>
    </row>
    <row r="6" spans="1:12" ht="21.75">
      <c r="A6" s="197"/>
      <c r="B6" s="197"/>
      <c r="C6" s="107">
        <v>2.3</v>
      </c>
      <c r="D6" s="108">
        <v>1.53</v>
      </c>
      <c r="E6" s="109">
        <v>1.97</v>
      </c>
      <c r="F6" s="109">
        <v>1.61</v>
      </c>
      <c r="G6" s="109">
        <v>1.29</v>
      </c>
      <c r="H6" s="109">
        <v>0.9</v>
      </c>
      <c r="I6" s="105" t="str">
        <f>TRIM("Sq.Tube"&amp;$B$5&amp;"x"&amp;C6&amp;" mm.")</f>
        <v>Sq.Tube  25x25    x2.3 mm.</v>
      </c>
      <c r="J6" s="108">
        <v>1.53</v>
      </c>
      <c r="L6" s="106"/>
    </row>
    <row r="7" spans="1:12" ht="21.75">
      <c r="A7" s="197"/>
      <c r="B7" s="197"/>
      <c r="C7" s="107">
        <v>2.6</v>
      </c>
      <c r="D7" s="108">
        <v>1.65</v>
      </c>
      <c r="E7" s="109">
        <v>2.1</v>
      </c>
      <c r="F7" s="109">
        <v>1.63</v>
      </c>
      <c r="G7" s="109">
        <v>1.31</v>
      </c>
      <c r="H7" s="109">
        <v>0.88</v>
      </c>
      <c r="I7" s="105" t="str">
        <f>TRIM("Sq.Tube"&amp;$B$5&amp;"x"&amp;C7&amp;" mm.")</f>
        <v>Sq.Tube  25x25    x2.6 mm.</v>
      </c>
      <c r="J7" s="108">
        <v>1.65</v>
      </c>
      <c r="L7" s="106"/>
    </row>
    <row r="8" spans="1:12" ht="21.75">
      <c r="A8" s="198"/>
      <c r="B8" s="198"/>
      <c r="C8" s="107">
        <v>3.2</v>
      </c>
      <c r="D8" s="108">
        <v>1.91</v>
      </c>
      <c r="E8" s="109">
        <v>2.44</v>
      </c>
      <c r="F8" s="109">
        <v>1.75</v>
      </c>
      <c r="G8" s="109">
        <v>1.4</v>
      </c>
      <c r="H8" s="109">
        <v>0.85</v>
      </c>
      <c r="I8" s="105" t="str">
        <f>TRIM("Sq.Tube"&amp;$B$5&amp;"x"&amp;C8&amp;" mm.")</f>
        <v>Sq.Tube  25x25    x3.2 mm.</v>
      </c>
      <c r="J8" s="108">
        <v>1.91</v>
      </c>
      <c r="L8" s="106"/>
    </row>
    <row r="9" spans="1:10" ht="21.75">
      <c r="A9" s="196" t="s">
        <v>201</v>
      </c>
      <c r="B9" s="196" t="s">
        <v>0</v>
      </c>
      <c r="C9" s="109">
        <v>2.3</v>
      </c>
      <c r="D9" s="108">
        <v>2.04</v>
      </c>
      <c r="E9" s="109">
        <v>2.6</v>
      </c>
      <c r="F9" s="109">
        <v>3.71</v>
      </c>
      <c r="G9" s="109">
        <v>2.32</v>
      </c>
      <c r="H9" s="109">
        <v>1.2</v>
      </c>
      <c r="I9" s="105" t="str">
        <f>TRIM("Sq.Tube"&amp;$B$9&amp;"x"&amp;C9&amp;" mm.")</f>
        <v>Sq.Tube32x32  x2.3 mm.</v>
      </c>
      <c r="J9" s="108">
        <v>2.04</v>
      </c>
    </row>
    <row r="10" spans="1:10" ht="21.75">
      <c r="A10" s="198"/>
      <c r="B10" s="198"/>
      <c r="C10" s="109">
        <v>3.2</v>
      </c>
      <c r="D10" s="108">
        <v>2.69</v>
      </c>
      <c r="E10" s="109">
        <v>3.42</v>
      </c>
      <c r="F10" s="109">
        <v>4.54</v>
      </c>
      <c r="G10" s="109">
        <v>2.84</v>
      </c>
      <c r="H10" s="109">
        <v>1.15</v>
      </c>
      <c r="I10" s="105" t="str">
        <f>TRIM("Sq.Tube"&amp;$B$9&amp;"x"&amp;C10&amp;" mm.")</f>
        <v>Sq.Tube32x32  x3.2 mm.</v>
      </c>
      <c r="J10" s="108">
        <v>2.69</v>
      </c>
    </row>
    <row r="11" spans="1:10" ht="21.75">
      <c r="A11" s="196" t="s">
        <v>202</v>
      </c>
      <c r="B11" s="196" t="s">
        <v>1</v>
      </c>
      <c r="C11" s="109">
        <v>2.3</v>
      </c>
      <c r="D11" s="108">
        <v>2.47</v>
      </c>
      <c r="E11" s="109">
        <v>3.15</v>
      </c>
      <c r="F11" s="109">
        <v>6.54</v>
      </c>
      <c r="G11" s="109">
        <v>3.44</v>
      </c>
      <c r="H11" s="109">
        <v>1.44</v>
      </c>
      <c r="I11" s="105" t="str">
        <f>TRIM("Sq.Tube"&amp;$B$11&amp;"x"&amp;C11&amp;" mm.")</f>
        <v>Sq.Tube38x38  x2.3 mm.</v>
      </c>
      <c r="J11" s="108">
        <v>2.47</v>
      </c>
    </row>
    <row r="12" spans="1:10" ht="21.75">
      <c r="A12" s="198"/>
      <c r="B12" s="198"/>
      <c r="C12" s="109">
        <v>3.2</v>
      </c>
      <c r="D12" s="108">
        <v>3.29</v>
      </c>
      <c r="E12" s="109">
        <v>4.19</v>
      </c>
      <c r="F12" s="109">
        <v>8.18</v>
      </c>
      <c r="G12" s="109">
        <v>4.3</v>
      </c>
      <c r="H12" s="109">
        <v>1.4</v>
      </c>
      <c r="I12" s="105" t="str">
        <f>TRIM("Sq.Tube"&amp;$B$11&amp;"x"&amp;C12&amp;" mm.")</f>
        <v>Sq.Tube38x38  x3.2 mm.</v>
      </c>
      <c r="J12" s="108">
        <v>3.29</v>
      </c>
    </row>
    <row r="13" spans="1:10" ht="21.75">
      <c r="A13" s="196" t="s">
        <v>2</v>
      </c>
      <c r="B13" s="199" t="s">
        <v>3</v>
      </c>
      <c r="C13" s="109">
        <v>1.6</v>
      </c>
      <c r="D13" s="108">
        <v>2.38</v>
      </c>
      <c r="E13" s="109">
        <v>3.03</v>
      </c>
      <c r="F13" s="109">
        <v>11.7</v>
      </c>
      <c r="G13" s="109">
        <v>4.68</v>
      </c>
      <c r="H13" s="109">
        <v>1.96</v>
      </c>
      <c r="I13" s="105" t="str">
        <f>TRIM("Sq.Tube"&amp;$B$13&amp;"x"&amp;C13&amp;" mm.")</f>
        <v>Sq.Tube      50x50      x1.6 mm.</v>
      </c>
      <c r="J13" s="108">
        <v>2.38</v>
      </c>
    </row>
    <row r="14" spans="1:10" ht="21.75">
      <c r="A14" s="197"/>
      <c r="B14" s="200"/>
      <c r="C14" s="109">
        <v>2</v>
      </c>
      <c r="D14" s="108">
        <v>2.91</v>
      </c>
      <c r="E14" s="109">
        <v>3.7</v>
      </c>
      <c r="F14" s="109">
        <v>13.9</v>
      </c>
      <c r="G14" s="109">
        <v>5.57</v>
      </c>
      <c r="H14" s="109">
        <v>1.94</v>
      </c>
      <c r="I14" s="105" t="str">
        <f aca="true" t="shared" si="0" ref="I14:I19">TRIM("Sq.Tube"&amp;$B$13&amp;"x"&amp;C14&amp;" mm.")</f>
        <v>Sq.Tube      50x50      x2 mm.</v>
      </c>
      <c r="J14" s="108">
        <v>2.91</v>
      </c>
    </row>
    <row r="15" spans="1:10" ht="21.75">
      <c r="A15" s="197"/>
      <c r="B15" s="200"/>
      <c r="C15" s="109">
        <v>2.3</v>
      </c>
      <c r="D15" s="108">
        <v>3.34</v>
      </c>
      <c r="E15" s="109">
        <v>4.25</v>
      </c>
      <c r="F15" s="109">
        <v>15.9</v>
      </c>
      <c r="G15" s="109">
        <v>6.34</v>
      </c>
      <c r="H15" s="109">
        <v>1.93</v>
      </c>
      <c r="I15" s="105" t="str">
        <f t="shared" si="0"/>
        <v>Sq.Tube      50x50      x2.3 mm.</v>
      </c>
      <c r="J15" s="108">
        <v>3.34</v>
      </c>
    </row>
    <row r="16" spans="1:10" ht="21.75">
      <c r="A16" s="197"/>
      <c r="B16" s="200"/>
      <c r="C16" s="109">
        <v>3.2</v>
      </c>
      <c r="D16" s="108">
        <v>4.5</v>
      </c>
      <c r="E16" s="109">
        <v>5.73</v>
      </c>
      <c r="F16" s="109">
        <v>20.4</v>
      </c>
      <c r="G16" s="109">
        <v>8.16</v>
      </c>
      <c r="H16" s="109">
        <v>1.89</v>
      </c>
      <c r="I16" s="105" t="str">
        <f t="shared" si="0"/>
        <v>Sq.Tube      50x50      x3.2 mm.</v>
      </c>
      <c r="J16" s="108">
        <v>4.5</v>
      </c>
    </row>
    <row r="17" spans="1:10" ht="21.75">
      <c r="A17" s="197"/>
      <c r="B17" s="200"/>
      <c r="C17" s="109">
        <v>3.6</v>
      </c>
      <c r="D17" s="108">
        <v>4.9</v>
      </c>
      <c r="E17" s="109">
        <v>6.24</v>
      </c>
      <c r="F17" s="109">
        <v>21.4</v>
      </c>
      <c r="G17" s="109">
        <v>8.58</v>
      </c>
      <c r="H17" s="109">
        <v>1.85</v>
      </c>
      <c r="I17" s="105" t="str">
        <f t="shared" si="0"/>
        <v>Sq.Tube      50x50      x3.6 mm.</v>
      </c>
      <c r="J17" s="108">
        <v>4.9</v>
      </c>
    </row>
    <row r="18" spans="1:10" ht="21.75">
      <c r="A18" s="197"/>
      <c r="B18" s="200"/>
      <c r="C18" s="109">
        <v>4</v>
      </c>
      <c r="D18" s="108">
        <v>5.35</v>
      </c>
      <c r="E18" s="109">
        <v>6.81</v>
      </c>
      <c r="F18" s="109">
        <v>22.9</v>
      </c>
      <c r="G18" s="109">
        <v>9.15</v>
      </c>
      <c r="H18" s="109">
        <v>1.83</v>
      </c>
      <c r="I18" s="105" t="str">
        <f t="shared" si="0"/>
        <v>Sq.Tube      50x50      x4 mm.</v>
      </c>
      <c r="J18" s="108">
        <v>5.35</v>
      </c>
    </row>
    <row r="19" spans="1:10" ht="21.75">
      <c r="A19" s="198"/>
      <c r="B19" s="201"/>
      <c r="C19" s="109">
        <v>5</v>
      </c>
      <c r="D19" s="108">
        <v>6.39</v>
      </c>
      <c r="E19" s="109">
        <v>8.14</v>
      </c>
      <c r="F19" s="109">
        <v>25.7</v>
      </c>
      <c r="G19" s="109">
        <v>10.3</v>
      </c>
      <c r="H19" s="109">
        <v>1.78</v>
      </c>
      <c r="I19" s="105" t="str">
        <f t="shared" si="0"/>
        <v>Sq.Tube      50x50      x5 mm.</v>
      </c>
      <c r="J19" s="108">
        <v>6.39</v>
      </c>
    </row>
    <row r="20" spans="1:10" ht="21.75">
      <c r="A20" s="196" t="s">
        <v>191</v>
      </c>
      <c r="B20" s="196" t="s">
        <v>192</v>
      </c>
      <c r="C20" s="109">
        <v>2.3</v>
      </c>
      <c r="D20" s="108">
        <v>5.14</v>
      </c>
      <c r="E20" s="109">
        <v>6.55</v>
      </c>
      <c r="F20" s="109">
        <v>57.1</v>
      </c>
      <c r="G20" s="109">
        <v>15.2</v>
      </c>
      <c r="H20" s="109">
        <v>2.95</v>
      </c>
      <c r="I20" s="105" t="str">
        <f>TRIM("Sq.Tube"&amp;$B$20&amp;"x"&amp;C20&amp;" mm.")</f>
        <v>Sq.Tube  75x75    x2.3 mm.</v>
      </c>
      <c r="J20" s="108">
        <v>5.14</v>
      </c>
    </row>
    <row r="21" spans="1:10" ht="21.75">
      <c r="A21" s="197"/>
      <c r="B21" s="197"/>
      <c r="C21" s="109">
        <v>3.2</v>
      </c>
      <c r="D21" s="108">
        <v>7.01</v>
      </c>
      <c r="E21" s="109">
        <v>8.93</v>
      </c>
      <c r="F21" s="109">
        <v>75.5</v>
      </c>
      <c r="G21" s="109">
        <v>20.1</v>
      </c>
      <c r="H21" s="109">
        <v>2.91</v>
      </c>
      <c r="I21" s="105" t="str">
        <f>TRIM("Sq.Tube"&amp;$B$20&amp;"x"&amp;C21&amp;" mm.")</f>
        <v>Sq.Tube  75x75    x3.2 mm.</v>
      </c>
      <c r="J21" s="108">
        <v>7.01</v>
      </c>
    </row>
    <row r="22" spans="1:10" ht="21.75">
      <c r="A22" s="197"/>
      <c r="B22" s="197"/>
      <c r="C22" s="109">
        <v>4</v>
      </c>
      <c r="D22" s="108">
        <v>8.59</v>
      </c>
      <c r="E22" s="109">
        <v>10.95</v>
      </c>
      <c r="F22" s="109">
        <v>90.2</v>
      </c>
      <c r="G22" s="109">
        <v>24.1</v>
      </c>
      <c r="H22" s="109">
        <v>2.87</v>
      </c>
      <c r="I22" s="105" t="str">
        <f>TRIM("Sq.Tube"&amp;$B$20&amp;"x"&amp;C22&amp;" mm.")</f>
        <v>Sq.Tube  75x75    x4 mm.</v>
      </c>
      <c r="J22" s="108">
        <v>8.59</v>
      </c>
    </row>
    <row r="23" spans="1:10" ht="21.75">
      <c r="A23" s="198"/>
      <c r="B23" s="198"/>
      <c r="C23" s="109">
        <v>4.5</v>
      </c>
      <c r="D23" s="108">
        <v>9.55</v>
      </c>
      <c r="E23" s="109">
        <v>12.17</v>
      </c>
      <c r="F23" s="109">
        <v>98.6</v>
      </c>
      <c r="G23" s="109">
        <v>26.3</v>
      </c>
      <c r="H23" s="109">
        <v>2.85</v>
      </c>
      <c r="I23" s="105" t="str">
        <f>TRIM("Sq.Tube"&amp;$B$20&amp;"x"&amp;C23&amp;" mm.")</f>
        <v>Sq.Tube  75x75    x4.5 mm.</v>
      </c>
      <c r="J23" s="108">
        <v>9.55</v>
      </c>
    </row>
    <row r="24" spans="1:10" ht="21.75">
      <c r="A24" s="196" t="s">
        <v>193</v>
      </c>
      <c r="B24" s="196" t="s">
        <v>194</v>
      </c>
      <c r="C24" s="109">
        <v>2.3</v>
      </c>
      <c r="D24" s="108">
        <v>6.95</v>
      </c>
      <c r="E24" s="109">
        <v>8.85</v>
      </c>
      <c r="F24" s="109">
        <v>140</v>
      </c>
      <c r="G24" s="109">
        <v>27.9</v>
      </c>
      <c r="H24" s="109">
        <v>3.97</v>
      </c>
      <c r="I24" s="105" t="str">
        <f>TRIM("Sq.Tube"&amp;$B$24&amp;"x"&amp;C24&amp;" mm.")</f>
        <v>Sq.Tube    100x100    x2.3 mm.</v>
      </c>
      <c r="J24" s="108">
        <v>6.95</v>
      </c>
    </row>
    <row r="25" spans="1:10" ht="21.75">
      <c r="A25" s="197"/>
      <c r="B25" s="197"/>
      <c r="C25" s="109">
        <v>3.2</v>
      </c>
      <c r="D25" s="108">
        <v>9.52</v>
      </c>
      <c r="E25" s="109">
        <v>12.13</v>
      </c>
      <c r="F25" s="109">
        <v>187</v>
      </c>
      <c r="G25" s="109">
        <v>37.5</v>
      </c>
      <c r="H25" s="109">
        <v>3.93</v>
      </c>
      <c r="I25" s="105" t="str">
        <f>TRIM("Sq.Tube"&amp;$B$24&amp;"x"&amp;C25&amp;" mm.")</f>
        <v>Sq.Tube    100x100    x3.2 mm.</v>
      </c>
      <c r="J25" s="108">
        <v>9.52</v>
      </c>
    </row>
    <row r="26" spans="1:10" ht="21.75">
      <c r="A26" s="197"/>
      <c r="B26" s="197"/>
      <c r="C26" s="109">
        <v>4</v>
      </c>
      <c r="D26" s="108">
        <v>11.7</v>
      </c>
      <c r="E26" s="109">
        <v>14.95</v>
      </c>
      <c r="F26" s="109">
        <v>226</v>
      </c>
      <c r="G26" s="109">
        <v>45.3</v>
      </c>
      <c r="H26" s="109">
        <v>3.89</v>
      </c>
      <c r="I26" s="105" t="str">
        <f>TRIM("Sq.Tube"&amp;$B$24&amp;"x"&amp;C26&amp;" mm.")</f>
        <v>Sq.Tube    100x100    x4 mm.</v>
      </c>
      <c r="J26" s="108">
        <v>11.7</v>
      </c>
    </row>
    <row r="27" spans="1:10" ht="21.75">
      <c r="A27" s="197"/>
      <c r="B27" s="197"/>
      <c r="C27" s="109">
        <v>4.5</v>
      </c>
      <c r="D27" s="108">
        <v>13.1</v>
      </c>
      <c r="E27" s="109">
        <v>16.67</v>
      </c>
      <c r="F27" s="109">
        <v>249</v>
      </c>
      <c r="G27" s="109">
        <v>49.9</v>
      </c>
      <c r="H27" s="109">
        <v>3.87</v>
      </c>
      <c r="I27" s="105" t="str">
        <f>TRIM("Sq.Tube"&amp;$B$24&amp;"x"&amp;C27&amp;" mm.")</f>
        <v>Sq.Tube    100x100    x4.5 mm.</v>
      </c>
      <c r="J27" s="108">
        <v>13.1</v>
      </c>
    </row>
    <row r="28" spans="1:10" ht="21.75">
      <c r="A28" s="198"/>
      <c r="B28" s="198"/>
      <c r="C28" s="109">
        <v>6</v>
      </c>
      <c r="D28" s="108">
        <v>17</v>
      </c>
      <c r="E28" s="109">
        <v>21.63</v>
      </c>
      <c r="F28" s="109">
        <v>311</v>
      </c>
      <c r="G28" s="109">
        <v>62.3</v>
      </c>
      <c r="H28" s="109">
        <v>3.79</v>
      </c>
      <c r="I28" s="105" t="str">
        <f>TRIM("Sq.Tube"&amp;$B$24&amp;"x"&amp;C28&amp;" mm.")</f>
        <v>Sq.Tube    100x100    x6 mm.</v>
      </c>
      <c r="J28" s="108">
        <v>17</v>
      </c>
    </row>
    <row r="29" spans="1:10" ht="21.75">
      <c r="A29" s="196" t="s">
        <v>195</v>
      </c>
      <c r="B29" s="196" t="s">
        <v>196</v>
      </c>
      <c r="C29" s="109">
        <v>3.2</v>
      </c>
      <c r="D29" s="108">
        <v>12</v>
      </c>
      <c r="E29" s="109">
        <v>15.33</v>
      </c>
      <c r="F29" s="109">
        <v>376</v>
      </c>
      <c r="G29" s="109">
        <v>60.1</v>
      </c>
      <c r="H29" s="109">
        <v>4.95</v>
      </c>
      <c r="I29" s="105" t="str">
        <f>TRIM("Sq.Tube"&amp;$B$29&amp;"x"&amp;C29&amp;" mm.")</f>
        <v>Sq.Tube  125x125    x3.2 mm.</v>
      </c>
      <c r="J29" s="108">
        <v>12</v>
      </c>
    </row>
    <row r="30" spans="1:10" ht="21.75">
      <c r="A30" s="197"/>
      <c r="B30" s="197"/>
      <c r="C30" s="109">
        <v>4.5</v>
      </c>
      <c r="D30" s="108">
        <v>16.6</v>
      </c>
      <c r="E30" s="109">
        <v>21.17</v>
      </c>
      <c r="F30" s="109">
        <v>506</v>
      </c>
      <c r="G30" s="109">
        <v>80.9</v>
      </c>
      <c r="H30" s="109">
        <v>4.89</v>
      </c>
      <c r="I30" s="105" t="str">
        <f>TRIM("Sq.Tube"&amp;$B$29&amp;"x"&amp;C30&amp;" mm.")</f>
        <v>Sq.Tube  125x125    x4.5 mm.</v>
      </c>
      <c r="J30" s="108">
        <v>16.6</v>
      </c>
    </row>
    <row r="31" spans="1:10" ht="21.75">
      <c r="A31" s="197"/>
      <c r="B31" s="197"/>
      <c r="C31" s="109">
        <v>5</v>
      </c>
      <c r="D31" s="108">
        <v>18.3</v>
      </c>
      <c r="E31" s="109">
        <v>23.36</v>
      </c>
      <c r="F31" s="109">
        <v>553</v>
      </c>
      <c r="G31" s="109">
        <v>88.4</v>
      </c>
      <c r="H31" s="109">
        <v>4.86</v>
      </c>
      <c r="I31" s="105" t="str">
        <f>TRIM("Sq.Tube"&amp;$B$29&amp;"x"&amp;C31&amp;" mm.")</f>
        <v>Sq.Tube  125x125    x5 mm.</v>
      </c>
      <c r="J31" s="108">
        <v>18.3</v>
      </c>
    </row>
    <row r="32" spans="1:10" ht="21.75">
      <c r="A32" s="198"/>
      <c r="B32" s="198"/>
      <c r="C32" s="109">
        <v>6</v>
      </c>
      <c r="D32" s="108">
        <v>21.7</v>
      </c>
      <c r="E32" s="109">
        <v>27.63</v>
      </c>
      <c r="F32" s="109">
        <v>641</v>
      </c>
      <c r="G32" s="109">
        <v>103</v>
      </c>
      <c r="H32" s="109">
        <v>4.82</v>
      </c>
      <c r="I32" s="105" t="str">
        <f>TRIM("Sq.Tube"&amp;$B$29&amp;"x"&amp;C32&amp;" mm.")</f>
        <v>Sq.Tube  125x125    x6 mm.</v>
      </c>
      <c r="J32" s="108">
        <v>21.7</v>
      </c>
    </row>
    <row r="33" spans="1:10" ht="21.75">
      <c r="A33" s="196" t="s">
        <v>197</v>
      </c>
      <c r="B33" s="196" t="s">
        <v>198</v>
      </c>
      <c r="C33" s="109">
        <v>4.5</v>
      </c>
      <c r="D33" s="108">
        <v>20.1</v>
      </c>
      <c r="E33" s="109">
        <v>25.67</v>
      </c>
      <c r="F33" s="109">
        <v>896</v>
      </c>
      <c r="G33" s="109">
        <v>120</v>
      </c>
      <c r="H33" s="109">
        <v>5.91</v>
      </c>
      <c r="I33" s="105" t="str">
        <f>TRIM("Sq.Tube"&amp;$B$33&amp;"x"&amp;C33&amp;" mm.")</f>
        <v>Sq.Tube  150x150    x4.5 mm.</v>
      </c>
      <c r="J33" s="108">
        <v>20.1</v>
      </c>
    </row>
    <row r="34" spans="1:10" ht="21.75">
      <c r="A34" s="197"/>
      <c r="B34" s="197"/>
      <c r="C34" s="109">
        <v>5</v>
      </c>
      <c r="D34" s="108">
        <v>22.3</v>
      </c>
      <c r="E34" s="109">
        <v>28.36</v>
      </c>
      <c r="F34" s="109">
        <v>982</v>
      </c>
      <c r="G34" s="109">
        <v>131</v>
      </c>
      <c r="H34" s="109">
        <v>5.89</v>
      </c>
      <c r="I34" s="105" t="str">
        <f>TRIM("Sq.Tube"&amp;$B$33&amp;"x"&amp;C34&amp;" mm.")</f>
        <v>Sq.Tube  150x150    x5 mm.</v>
      </c>
      <c r="J34" s="108">
        <v>22.3</v>
      </c>
    </row>
    <row r="35" spans="1:10" ht="21.75">
      <c r="A35" s="197"/>
      <c r="B35" s="197"/>
      <c r="C35" s="109">
        <v>6</v>
      </c>
      <c r="D35" s="108">
        <v>26.4</v>
      </c>
      <c r="E35" s="109">
        <v>33.63</v>
      </c>
      <c r="F35" s="110">
        <v>1150</v>
      </c>
      <c r="G35" s="109">
        <v>153</v>
      </c>
      <c r="H35" s="109">
        <v>5.84</v>
      </c>
      <c r="I35" s="105" t="str">
        <f>TRIM("Sq.Tube"&amp;$B$33&amp;"x"&amp;C35&amp;" mm.")</f>
        <v>Sq.Tube  150x150    x6 mm.</v>
      </c>
      <c r="J35" s="108">
        <v>26.4</v>
      </c>
    </row>
    <row r="36" spans="1:10" ht="21.75">
      <c r="A36" s="198"/>
      <c r="B36" s="198"/>
      <c r="C36" s="109">
        <v>6.3</v>
      </c>
      <c r="D36" s="108">
        <v>27.4</v>
      </c>
      <c r="E36" s="109">
        <v>34.8</v>
      </c>
      <c r="F36" s="110">
        <v>1174</v>
      </c>
      <c r="G36" s="109">
        <v>156</v>
      </c>
      <c r="H36" s="109">
        <v>5.8</v>
      </c>
      <c r="I36" s="105" t="str">
        <f>TRIM("Sq.Tube"&amp;$B$33&amp;"x"&amp;C36&amp;" mm.")</f>
        <v>Sq.Tube  150x150    x6.3 mm.</v>
      </c>
      <c r="J36" s="108">
        <v>27.4</v>
      </c>
    </row>
  </sheetData>
  <sheetProtection/>
  <mergeCells count="18">
    <mergeCell ref="A2:B2"/>
    <mergeCell ref="A3:B3"/>
    <mergeCell ref="A5:A8"/>
    <mergeCell ref="B5:B8"/>
    <mergeCell ref="A33:A36"/>
    <mergeCell ref="B33:B36"/>
    <mergeCell ref="A24:A28"/>
    <mergeCell ref="B24:B28"/>
    <mergeCell ref="A29:A32"/>
    <mergeCell ref="B29:B32"/>
    <mergeCell ref="A13:A19"/>
    <mergeCell ref="B13:B19"/>
    <mergeCell ref="A20:A23"/>
    <mergeCell ref="B20:B23"/>
    <mergeCell ref="A9:A10"/>
    <mergeCell ref="B9:B10"/>
    <mergeCell ref="A11:A12"/>
    <mergeCell ref="B11:B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Sophon Musikasung</cp:lastModifiedBy>
  <dcterms:created xsi:type="dcterms:W3CDTF">2007-02-15T08:06:17Z</dcterms:created>
  <dcterms:modified xsi:type="dcterms:W3CDTF">2015-06-23T07:08:01Z</dcterms:modified>
  <cp:category/>
  <cp:version/>
  <cp:contentType/>
  <cp:contentStatus/>
</cp:coreProperties>
</file>