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60" windowHeight="5970" activeTab="1"/>
  </bookViews>
  <sheets>
    <sheet name="แบบ" sheetId="1" r:id="rId1"/>
    <sheet name="ตารางคำนวณ" sheetId="2" r:id="rId2"/>
  </sheets>
  <definedNames/>
  <calcPr fullCalcOnLoad="1"/>
</workbook>
</file>

<file path=xl/sharedStrings.xml><?xml version="1.0" encoding="utf-8"?>
<sst xmlns="http://schemas.openxmlformats.org/spreadsheetml/2006/main" count="272" uniqueCount="161">
  <si>
    <t>=</t>
  </si>
  <si>
    <t>kg/m</t>
  </si>
  <si>
    <t>m</t>
  </si>
  <si>
    <t>x</t>
  </si>
  <si>
    <t>Use</t>
  </si>
  <si>
    <t>kg</t>
  </si>
  <si>
    <t>S</t>
  </si>
  <si>
    <t>&gt;</t>
  </si>
  <si>
    <t>I</t>
  </si>
  <si>
    <t>PLAN</t>
  </si>
  <si>
    <t xml:space="preserve">SECTION </t>
  </si>
  <si>
    <t>3.00 m</t>
  </si>
  <si>
    <t>Column</t>
  </si>
  <si>
    <t>Load of Slab</t>
  </si>
  <si>
    <t>1.)</t>
  </si>
  <si>
    <t>kg/floor</t>
  </si>
  <si>
    <t>2.)</t>
  </si>
  <si>
    <r>
      <t xml:space="preserve">(0.10 </t>
    </r>
    <r>
      <rPr>
        <sz val="14"/>
        <rFont val="Cordia New"/>
        <family val="2"/>
      </rPr>
      <t>x</t>
    </r>
    <r>
      <rPr>
        <sz val="14"/>
        <rFont val="Angsana New"/>
        <family val="1"/>
      </rPr>
      <t xml:space="preserve"> 2,400) + (50  kg/m</t>
    </r>
    <r>
      <rPr>
        <vertAlign val="superscript"/>
        <sz val="14"/>
        <rFont val="Angsana New"/>
        <family val="1"/>
      </rPr>
      <t>2</t>
    </r>
    <r>
      <rPr>
        <sz val="14"/>
        <rFont val="Angsana New"/>
        <family val="1"/>
      </rPr>
      <t>)</t>
    </r>
  </si>
  <si>
    <r>
      <t>kg/m</t>
    </r>
    <r>
      <rPr>
        <vertAlign val="superscript"/>
        <sz val="14"/>
        <rFont val="Angsana New"/>
        <family val="1"/>
      </rPr>
      <t>2</t>
    </r>
  </si>
  <si>
    <r>
      <t xml:space="preserve">(290 </t>
    </r>
    <r>
      <rPr>
        <sz val="14"/>
        <rFont val="Cordia New"/>
        <family val="2"/>
      </rPr>
      <t>x</t>
    </r>
    <r>
      <rPr>
        <sz val="14"/>
        <rFont val="Angsana New"/>
        <family val="1"/>
      </rPr>
      <t xml:space="preserve"> (5.00 </t>
    </r>
    <r>
      <rPr>
        <sz val="14"/>
        <rFont val="Cordia New"/>
        <family val="2"/>
      </rPr>
      <t>x</t>
    </r>
    <r>
      <rPr>
        <sz val="14"/>
        <rFont val="Angsana New"/>
        <family val="1"/>
      </rPr>
      <t xml:space="preserve"> 8.00)</t>
    </r>
  </si>
  <si>
    <t>Load  per  Floor</t>
  </si>
  <si>
    <t>DL. Beam</t>
  </si>
  <si>
    <t>0.25 x (0.50-0.10)x 2,400</t>
  </si>
  <si>
    <t>( คานลึก 50 cm ลบความหนาพื้นออก 10 cm)</t>
  </si>
  <si>
    <r>
      <t>(slab หนา 10 cm,  DL.งานตกแต่งผิวพื้น = 50 kg/m</t>
    </r>
    <r>
      <rPr>
        <vertAlign val="superscript"/>
        <sz val="12"/>
        <rFont val="Angsana New"/>
        <family val="1"/>
      </rPr>
      <t>2</t>
    </r>
    <r>
      <rPr>
        <sz val="12"/>
        <rFont val="Angsana New"/>
        <family val="1"/>
      </rPr>
      <t>)</t>
    </r>
  </si>
  <si>
    <t xml:space="preserve">Load per Floor </t>
  </si>
  <si>
    <t>240 kg/m x (4.00 m x 2 span)+(5.00 m x 3 span)</t>
  </si>
  <si>
    <t>TOTAL WEIGHT</t>
  </si>
  <si>
    <t>3.)</t>
  </si>
  <si>
    <t>0.25 x 0.25 x 2,400</t>
  </si>
  <si>
    <t>thk.</t>
  </si>
  <si>
    <t xml:space="preserve">Beam </t>
  </si>
  <si>
    <t>X</t>
  </si>
  <si>
    <t>150 x (3.00-0.50) x 3</t>
  </si>
  <si>
    <t>( เสาสูง 3.00 m ลบความลึกคานออก  50 cm,  แนว C มีเสา 3 ต้น)</t>
  </si>
  <si>
    <t>4.)</t>
  </si>
  <si>
    <t>1.  แรงเนื่องจาก EARTHQUAKE</t>
  </si>
  <si>
    <t>2. เสถียรภาพของโครงสร้างอาคารในการต้าน EARTHQUAKE</t>
  </si>
  <si>
    <t>ให้คำนวณหา</t>
  </si>
  <si>
    <t>Brick Wall</t>
  </si>
  <si>
    <r>
      <t>180 kg/m</t>
    </r>
    <r>
      <rPr>
        <vertAlign val="superscript"/>
        <sz val="14"/>
        <rFont val="Angsana New"/>
        <family val="1"/>
      </rPr>
      <t xml:space="preserve">2 </t>
    </r>
    <r>
      <rPr>
        <sz val="14"/>
        <rFont val="Angsana New"/>
        <family val="1"/>
      </rPr>
      <t>x (3.00-0.50)</t>
    </r>
  </si>
  <si>
    <t>( เสาสูง 3.00 m ลบความลึกคานออก  50 cm )</t>
  </si>
  <si>
    <t>450 x (5.00 x 2 ข้าง)</t>
  </si>
  <si>
    <r>
      <t xml:space="preserve">Consider Strip  Align Grid  </t>
    </r>
    <r>
      <rPr>
        <b/>
        <sz val="14"/>
        <color indexed="12"/>
        <rFont val="Angsana New"/>
        <family val="1"/>
      </rPr>
      <t xml:space="preserve"> C</t>
    </r>
  </si>
  <si>
    <t>V   =   แรงเฉือนทั้งหมดในแนวราบที่ระดับพื้นดินเป็น   kg</t>
  </si>
  <si>
    <t>Z    =   สัมประสิทธิ์ของความเข้มข้นของแผ่นดินไหวมีค่าเท่ากับ  0.38</t>
  </si>
  <si>
    <t>I     =   ตัวคูณเกี่ยวกับการใช้อาคาร ให้ใช้ดังนี้</t>
  </si>
  <si>
    <t>I = 1.50</t>
  </si>
  <si>
    <t>I = 1.25</t>
  </si>
  <si>
    <t>I = 1.00</t>
  </si>
  <si>
    <t>K   =   สัมประสิทธิ์ของโครงสร้างอาคารที่รับแรงในแนวราบตามที่กำหนด  ให้ใช้ดังนี้</t>
  </si>
  <si>
    <t xml:space="preserve">           - โครงข้อแข็งรับแรงทั้งหมดแนวราบใช้  K = 0.67</t>
  </si>
  <si>
    <t xml:space="preserve">            -โครงสร้างที่ออกแบบให้โครงข้อแข็งรับแรงร่วมกับกำแพงรับแรงเฉือนหรือโครงแกงแนงรับแรงทั้งหมดแนวราบใช้  K = 0.80</t>
  </si>
  <si>
    <t xml:space="preserve">    </t>
  </si>
  <si>
    <t xml:space="preserve">           - โครงสร้างที่ให้กำแพงรับแรงเฉือน หรือโครงแกงแนงรับแรงทั้งหมดแนวราบ  ใช้  K= 1.33</t>
  </si>
  <si>
    <t xml:space="preserve">                          - อาคารอื่น ๆ </t>
  </si>
  <si>
    <t xml:space="preserve">           - อาคารที่ชุมนุมคนครั้งหนึ่งๆ เกิน  300  คน  </t>
  </si>
  <si>
    <t xml:space="preserve">           - โรงพยาบาล สถานีดับเพลิง  อาคารศูนย์สื่อสาร  </t>
  </si>
  <si>
    <t xml:space="preserve">           - หอถังน้ำ  รองรับด้วยเสาไม่น้อยกว่า 4  ต้นและมีแกงแนงยึดไม่ได้ตั้งอยู่บนอาคารใช้  K = 2.5 </t>
  </si>
  <si>
    <t xml:space="preserve">             (ทั้งนี้ผลคูณระหว่าง K กับ C  ให้ใช้ค่าต่ำสุด 0.12 และค่าสูงสุด 0.25)</t>
  </si>
  <si>
    <t xml:space="preserve">           - โครงอาคารอื่น ๆ นอกจากที่กล่าวมาแล้ว ใช้  K = 1.0</t>
  </si>
  <si>
    <t xml:space="preserve">C   =   ค่าสัมประสิทธิ์  =  </t>
  </si>
  <si>
    <t xml:space="preserve">            ค่าสัมประสิทธิ์ที่คำนวณได้ถ้ามากกว่า 0.12 ให้ใช้ 0.12</t>
  </si>
  <si>
    <t xml:space="preserve">S    =   สัมประสิทธิ์ของการประสานความถี่ธรรมชาติระหว่างอาคารและชั้นดินที่ตั้งอาคาร ให้ใช้ดังนี้ </t>
  </si>
  <si>
    <t xml:space="preserve">             S ชั้นหิน  = 1.0 ,  S ชั้นดินแข็ง  = 1.2,  S ชั้นดินอ่อน  = 1.5</t>
  </si>
  <si>
    <t>W   =  น้ำหนักของตัวอาคารทั้งหมดรวมทั้งน้ำหนักของวัสดุอุปกรณ์ซึ่งยึดตรึงกับที่โดยไม่รวม น้ำหนักบรรทุกจรสำหรับ</t>
  </si>
  <si>
    <t xml:space="preserve">            อาคารทั่วไป หรือน้ำหนักของตัวอาคารทั้งหมดรวมกับร้อยละ 25 ของน้ำหนักบรรทุกจรสำหรับโกดังหรือคลังสินค้า</t>
  </si>
  <si>
    <t xml:space="preserve">            เมื่อคำนวณแรงเฉือนทั้งหมดในแนวราบ (V) แล้วให้กระจายเป็นแรงในแนวราบต่อชั้นพื้นต่าง ๆ ดังต่อไปนี้</t>
  </si>
  <si>
    <r>
      <t>·</t>
    </r>
    <r>
      <rPr>
        <sz val="7"/>
        <rFont val="Times New Roman"/>
        <family val="1"/>
      </rPr>
      <t xml:space="preserve">       </t>
    </r>
    <r>
      <rPr>
        <sz val="16"/>
        <rFont val="Angsana New"/>
        <family val="1"/>
      </rPr>
      <t>แรงเฉือนในแนวราบที่กระทำต่อพื้นชั้นบนสุดของอาคาร</t>
    </r>
  </si>
  <si>
    <r>
      <t xml:space="preserve">            ค่า  F</t>
    </r>
    <r>
      <rPr>
        <vertAlign val="subscript"/>
        <sz val="16"/>
        <rFont val="Angsana New"/>
        <family val="1"/>
      </rPr>
      <t xml:space="preserve">t </t>
    </r>
    <r>
      <rPr>
        <sz val="16"/>
        <rFont val="Angsana New"/>
        <family val="1"/>
      </rPr>
      <t xml:space="preserve"> ที่คำนวณได้ให้ใช้ไม่เกิน 0.25V  และถ้าหากค่า T  เท่ากับหรือต่ำกว่า 0.7 วินาที ให้ใช้ค่าของ F</t>
    </r>
    <r>
      <rPr>
        <vertAlign val="subscript"/>
        <sz val="16"/>
        <rFont val="Angsana New"/>
        <family val="1"/>
      </rPr>
      <t xml:space="preserve">t   </t>
    </r>
    <r>
      <rPr>
        <sz val="16"/>
        <rFont val="Angsana New"/>
        <family val="1"/>
      </rPr>
      <t>เท่ากับ  0</t>
    </r>
  </si>
  <si>
    <r>
      <t>·</t>
    </r>
    <r>
      <rPr>
        <sz val="7"/>
        <rFont val="Times New Roman"/>
        <family val="1"/>
      </rPr>
      <t xml:space="preserve">       </t>
    </r>
    <r>
      <rPr>
        <sz val="16"/>
        <rFont val="Angsana New"/>
        <family val="1"/>
      </rPr>
      <t>แรงเฉือนในแนวราบที่กระทำต่อพื้นชั้นต่าง ๆ ของอาคาร</t>
    </r>
  </si>
  <si>
    <t xml:space="preserve">T   </t>
  </si>
  <si>
    <t xml:space="preserve">    - อาคารทั่วไปทุกชนิดค่า      </t>
  </si>
  <si>
    <t xml:space="preserve">    - สำหรับโครงข้อแข็งที่มีความเหนียวค่า  </t>
  </si>
  <si>
    <t xml:space="preserve">          เมื่อ  </t>
  </si>
  <si>
    <t>i</t>
  </si>
  <si>
    <t>แรงในแนวราบที่กระทำต่อพื้นชั้นบนสุดของอาคาร</t>
  </si>
  <si>
    <t>แรงในแนวราบที่จะกระทำต่อพื้นที่ x ของอาคาร</t>
  </si>
  <si>
    <t>คาบการแกว่งตามธรรมชาติของอาคาร  มีหน่วยเป็นวินาที (s)  หาได้จากสูตร</t>
  </si>
  <si>
    <t>ความสูงของพื้นอาคารชั้นสูงสุดวัดจากระดับพื้นดินมีหน่วยเป็นเมตร(m)</t>
  </si>
  <si>
    <t>ความกว้างของโครงสร้างของอาคารในทิศทางขนานกับแรงแผ่นดินไหว มี</t>
  </si>
  <si>
    <t>หน่วยเป็นเมตร (m)</t>
  </si>
  <si>
    <t>จำนวนชั้นของอาคารทั้งหมดที่อยู่เหนือระดับพื้นดิน</t>
  </si>
  <si>
    <t>แรงเฉือนทั้งหมดในแนวราบที่ระดับพื้นดินเป็นกิโลกรัม (kg)</t>
  </si>
  <si>
    <t>V</t>
  </si>
  <si>
    <t>N</t>
  </si>
  <si>
    <t>D</t>
  </si>
  <si>
    <t>น้ำหนักของพื้นอาคารชั้นที่ x และชั้นที่ i  ตามลำดับ</t>
  </si>
  <si>
    <t>ความสูงจากระดับพื้นดินถึงพื้นชั้นที่ x  และพื้นชั้นที่ i  ตามลำดับ</t>
  </si>
  <si>
    <t>1  สำหรับพื้นชั้นแรกที่อยู่สูงถัดจากพื้นชั้นล่างของอาคาร</t>
  </si>
  <si>
    <t>ผลรวมของผลคูณระหว่างน้ำหนักกับความสูงจากพื้นชั้นที่ 1 ถึงชั้น n</t>
  </si>
  <si>
    <r>
      <t>F</t>
    </r>
    <r>
      <rPr>
        <vertAlign val="subscript"/>
        <sz val="14"/>
        <rFont val="Angsana New"/>
        <family val="1"/>
      </rPr>
      <t>t</t>
    </r>
    <r>
      <rPr>
        <sz val="14"/>
        <rFont val="Angsana New"/>
        <family val="1"/>
      </rPr>
      <t xml:space="preserve">   </t>
    </r>
  </si>
  <si>
    <r>
      <t>F</t>
    </r>
    <r>
      <rPr>
        <vertAlign val="subscript"/>
        <sz val="14"/>
        <rFont val="Angsana New"/>
        <family val="1"/>
      </rPr>
      <t xml:space="preserve">x   </t>
    </r>
  </si>
  <si>
    <r>
      <t>h</t>
    </r>
    <r>
      <rPr>
        <vertAlign val="subscript"/>
        <sz val="14"/>
        <rFont val="Angsana New"/>
        <family val="1"/>
      </rPr>
      <t>n</t>
    </r>
  </si>
  <si>
    <r>
      <t>W</t>
    </r>
    <r>
      <rPr>
        <vertAlign val="subscript"/>
        <sz val="14"/>
        <rFont val="Angsana New"/>
        <family val="1"/>
      </rPr>
      <t>x ,</t>
    </r>
    <r>
      <rPr>
        <sz val="14"/>
        <rFont val="Angsana New"/>
        <family val="1"/>
      </rPr>
      <t xml:space="preserve"> W</t>
    </r>
    <r>
      <rPr>
        <vertAlign val="subscript"/>
        <sz val="14"/>
        <rFont val="Angsana New"/>
        <family val="1"/>
      </rPr>
      <t xml:space="preserve">xi   </t>
    </r>
  </si>
  <si>
    <r>
      <t>h</t>
    </r>
    <r>
      <rPr>
        <vertAlign val="subscript"/>
        <sz val="14"/>
        <rFont val="Angsana New"/>
        <family val="1"/>
      </rPr>
      <t xml:space="preserve">x , </t>
    </r>
    <r>
      <rPr>
        <sz val="14"/>
        <rFont val="Angsana New"/>
        <family val="1"/>
      </rPr>
      <t xml:space="preserve"> h</t>
    </r>
    <r>
      <rPr>
        <vertAlign val="subscript"/>
        <sz val="14"/>
        <rFont val="Angsana New"/>
        <family val="1"/>
      </rPr>
      <t xml:space="preserve">x  </t>
    </r>
  </si>
  <si>
    <t xml:space="preserve">n   </t>
  </si>
  <si>
    <t>จำนวนชั้นทั้งหมดของอาคาร</t>
  </si>
  <si>
    <t>การก่อสร้างบนชั้นดินแข็งสภาพดินดี</t>
  </si>
  <si>
    <t>แรงเฉือนทั้งหมดแนวราบ</t>
  </si>
  <si>
    <t>Z</t>
  </si>
  <si>
    <t>แทนค่าในสูตรได้</t>
  </si>
  <si>
    <t>K</t>
  </si>
  <si>
    <t>0.10 x 3</t>
  </si>
  <si>
    <t>T เฉลี่ย</t>
  </si>
  <si>
    <t>(0.286+0.3)/2</t>
  </si>
  <si>
    <t>C    =</t>
  </si>
  <si>
    <t>CS</t>
  </si>
  <si>
    <t>0.12 x 1.2</t>
  </si>
  <si>
    <t>W</t>
  </si>
  <si>
    <t>แทนค่า</t>
  </si>
  <si>
    <t xml:space="preserve"> =  0.38 x1.00 x 1.00 x 0.14 x 85,355</t>
  </si>
  <si>
    <t>0.07 x 0.293 x 4,541 =</t>
  </si>
  <si>
    <r>
      <t>หาแรงในแนวราบที่กระทำต่อพื้นชั้นบนสุดของอาคาร,  F</t>
    </r>
    <r>
      <rPr>
        <vertAlign val="subscript"/>
        <sz val="16"/>
        <rFont val="Angsana New"/>
        <family val="1"/>
      </rPr>
      <t xml:space="preserve">t  </t>
    </r>
  </si>
  <si>
    <r>
      <t>หาแรงเฉือนในแนวราบที่กระทำต่อพื้นชั้นต่าง ๆ ของอาคาร, F</t>
    </r>
    <r>
      <rPr>
        <vertAlign val="subscript"/>
        <sz val="16"/>
        <rFont val="Angsana New"/>
        <family val="1"/>
      </rPr>
      <t>x</t>
    </r>
  </si>
  <si>
    <t>Load Per Frame ( One Frame)</t>
  </si>
  <si>
    <t>Floor</t>
  </si>
  <si>
    <t>Weight (kg)</t>
  </si>
  <si>
    <t>SLAB</t>
  </si>
  <si>
    <t>BEAM</t>
  </si>
  <si>
    <t>COLUMN</t>
  </si>
  <si>
    <t>BRICK WALL</t>
  </si>
  <si>
    <t>(kg.m)</t>
  </si>
  <si>
    <t>(m)</t>
  </si>
  <si>
    <t>Roof</t>
  </si>
  <si>
    <t>-</t>
  </si>
  <si>
    <r>
      <t>å</t>
    </r>
    <r>
      <rPr>
        <sz val="18.2"/>
        <rFont val="Angsana New"/>
        <family val="1"/>
      </rPr>
      <t>W</t>
    </r>
    <r>
      <rPr>
        <vertAlign val="subscript"/>
        <sz val="18.2"/>
        <rFont val="Angsana New"/>
        <family val="1"/>
      </rPr>
      <t xml:space="preserve">x </t>
    </r>
    <r>
      <rPr>
        <sz val="18.2"/>
        <rFont val="Angsana New"/>
        <family val="1"/>
      </rPr>
      <t>h</t>
    </r>
    <r>
      <rPr>
        <vertAlign val="subscript"/>
        <sz val="18.2"/>
        <rFont val="Angsana New"/>
        <family val="1"/>
      </rPr>
      <t xml:space="preserve">x </t>
    </r>
    <r>
      <rPr>
        <sz val="18.2"/>
        <rFont val="Angsana New"/>
        <family val="1"/>
      </rPr>
      <t>=</t>
    </r>
  </si>
  <si>
    <r>
      <t>å</t>
    </r>
    <r>
      <rPr>
        <sz val="18.2"/>
        <rFont val="Angsana New"/>
        <family val="1"/>
      </rPr>
      <t>W</t>
    </r>
    <r>
      <rPr>
        <vertAlign val="subscript"/>
        <sz val="18.2"/>
        <rFont val="Angsana New"/>
        <family val="1"/>
      </rPr>
      <t xml:space="preserve">x  </t>
    </r>
    <r>
      <rPr>
        <sz val="18.2"/>
        <rFont val="Angsana New"/>
        <family val="1"/>
      </rPr>
      <t>=</t>
    </r>
  </si>
  <si>
    <r>
      <t>h</t>
    </r>
    <r>
      <rPr>
        <b/>
        <vertAlign val="subscript"/>
        <sz val="14"/>
        <rFont val="Angsana New"/>
        <family val="1"/>
      </rPr>
      <t>x</t>
    </r>
  </si>
  <si>
    <r>
      <t>W</t>
    </r>
    <r>
      <rPr>
        <b/>
        <vertAlign val="subscript"/>
        <sz val="14"/>
        <rFont val="Angsana New"/>
        <family val="1"/>
      </rPr>
      <t xml:space="preserve">x </t>
    </r>
    <r>
      <rPr>
        <b/>
        <sz val="14"/>
        <rFont val="Angsana New"/>
        <family val="1"/>
      </rPr>
      <t>h</t>
    </r>
    <r>
      <rPr>
        <b/>
        <vertAlign val="subscript"/>
        <sz val="14"/>
        <rFont val="Angsana New"/>
        <family val="1"/>
      </rPr>
      <t>x</t>
    </r>
  </si>
  <si>
    <r>
      <t>Total, W</t>
    </r>
    <r>
      <rPr>
        <b/>
        <vertAlign val="subscript"/>
        <sz val="14"/>
        <rFont val="Angsana New"/>
        <family val="1"/>
      </rPr>
      <t>x</t>
    </r>
  </si>
  <si>
    <t>Fx</t>
  </si>
  <si>
    <r>
      <t>W</t>
    </r>
    <r>
      <rPr>
        <b/>
        <vertAlign val="subscript"/>
        <sz val="16"/>
        <color indexed="10"/>
        <rFont val="Cordia New"/>
        <family val="2"/>
      </rPr>
      <t>x</t>
    </r>
    <r>
      <rPr>
        <b/>
        <sz val="16"/>
        <color indexed="10"/>
        <rFont val="Cordia New"/>
        <family val="2"/>
      </rPr>
      <t xml:space="preserve"> h</t>
    </r>
    <r>
      <rPr>
        <b/>
        <vertAlign val="subscript"/>
        <sz val="16"/>
        <color indexed="10"/>
        <rFont val="Cordia New"/>
        <family val="2"/>
      </rPr>
      <t>x</t>
    </r>
  </si>
  <si>
    <t>+</t>
  </si>
  <si>
    <t>Ft</t>
  </si>
  <si>
    <t>å</t>
  </si>
  <si>
    <t>ACCUM</t>
  </si>
  <si>
    <t>Vx</t>
  </si>
  <si>
    <t>Mx</t>
  </si>
  <si>
    <t>3 floor</t>
  </si>
  <si>
    <t>2 floor</t>
  </si>
  <si>
    <t>1 floor</t>
  </si>
  <si>
    <r>
      <t xml:space="preserve">(2042.89 </t>
    </r>
    <r>
      <rPr>
        <sz val="16"/>
        <rFont val="Cordia New"/>
        <family val="2"/>
      </rPr>
      <t>X</t>
    </r>
    <r>
      <rPr>
        <sz val="16"/>
        <rFont val="Angsana New"/>
        <family val="1"/>
      </rPr>
      <t xml:space="preserve"> 3)</t>
    </r>
  </si>
  <si>
    <r>
      <t xml:space="preserve">(2042.89 </t>
    </r>
    <r>
      <rPr>
        <sz val="16"/>
        <rFont val="Cordia New"/>
        <family val="2"/>
      </rPr>
      <t>x</t>
    </r>
    <r>
      <rPr>
        <sz val="16"/>
        <rFont val="Angsana New"/>
        <family val="1"/>
      </rPr>
      <t xml:space="preserve"> 6)+((1726.87</t>
    </r>
    <r>
      <rPr>
        <sz val="16"/>
        <rFont val="Cordia New"/>
        <family val="2"/>
      </rPr>
      <t>x</t>
    </r>
    <r>
      <rPr>
        <sz val="16"/>
        <rFont val="Angsana New"/>
        <family val="1"/>
      </rPr>
      <t>3)</t>
    </r>
  </si>
  <si>
    <r>
      <t xml:space="preserve">(2042.89 </t>
    </r>
    <r>
      <rPr>
        <sz val="16"/>
        <rFont val="Cordia New"/>
        <family val="2"/>
      </rPr>
      <t>x</t>
    </r>
    <r>
      <rPr>
        <sz val="16"/>
        <rFont val="Angsana New"/>
        <family val="1"/>
      </rPr>
      <t xml:space="preserve"> 9)+(1726.87x6)+(863.43</t>
    </r>
    <r>
      <rPr>
        <sz val="16"/>
        <rFont val="Cordia New"/>
        <family val="2"/>
      </rPr>
      <t>x</t>
    </r>
    <r>
      <rPr>
        <sz val="16"/>
        <rFont val="Angsana New"/>
        <family val="1"/>
      </rPr>
      <t>3)</t>
    </r>
  </si>
  <si>
    <r>
      <t xml:space="preserve">        ( เนื่องจาก T= 0.293 &lt; 0.7   ให้ใช้  F</t>
    </r>
    <r>
      <rPr>
        <b/>
        <vertAlign val="subscript"/>
        <sz val="16"/>
        <color indexed="10"/>
        <rFont val="Angsana New"/>
        <family val="1"/>
      </rPr>
      <t>t</t>
    </r>
    <r>
      <rPr>
        <b/>
        <sz val="16"/>
        <color indexed="10"/>
        <rFont val="Angsana New"/>
        <family val="1"/>
      </rPr>
      <t xml:space="preserve">   =  0  )</t>
    </r>
  </si>
  <si>
    <t>(ดูในแผ่นงานตารางคำนวณ)</t>
  </si>
  <si>
    <t>หา SHEAR  FORCE</t>
  </si>
  <si>
    <r>
      <t xml:space="preserve">(11,600+5,520+1,125+4,500) </t>
    </r>
    <r>
      <rPr>
        <sz val="14"/>
        <rFont val="Cordia New"/>
        <family val="2"/>
      </rPr>
      <t>x</t>
    </r>
    <r>
      <rPr>
        <sz val="14"/>
        <rFont val="Angsana New"/>
        <family val="1"/>
      </rPr>
      <t xml:space="preserve"> 3 ชั้น + (11,600 + 5,520)</t>
    </r>
  </si>
  <si>
    <t>kg.m</t>
  </si>
  <si>
    <r>
      <t>å</t>
    </r>
    <r>
      <rPr>
        <sz val="14"/>
        <rFont val="Angsana New"/>
        <family val="1"/>
      </rPr>
      <t>M</t>
    </r>
    <r>
      <rPr>
        <vertAlign val="subscript"/>
        <sz val="14"/>
        <rFont val="Angsana New"/>
        <family val="1"/>
      </rPr>
      <t>o</t>
    </r>
  </si>
  <si>
    <r>
      <t>å</t>
    </r>
    <r>
      <rPr>
        <sz val="14"/>
        <rFont val="Angsana New"/>
        <family val="1"/>
      </rPr>
      <t>M</t>
    </r>
    <r>
      <rPr>
        <vertAlign val="subscript"/>
        <sz val="14"/>
        <rFont val="Angsana New"/>
        <family val="1"/>
      </rPr>
      <t>R</t>
    </r>
  </si>
  <si>
    <t>O.K.</t>
  </si>
  <si>
    <r>
      <t xml:space="preserve">85,335 </t>
    </r>
    <r>
      <rPr>
        <sz val="14"/>
        <rFont val="Cordia New"/>
        <family val="2"/>
      </rPr>
      <t>x</t>
    </r>
    <r>
      <rPr>
        <sz val="14"/>
        <rFont val="Angsana New"/>
        <family val="1"/>
      </rPr>
      <t xml:space="preserve"> 4</t>
    </r>
  </si>
  <si>
    <t>F.S. Overturning</t>
  </si>
  <si>
    <t>F.S. Sliding</t>
  </si>
  <si>
    <t>ค่าสัมประสิทธิ์แรงเสียดทานของดินมีค่าประมาณ  0.40</t>
  </si>
  <si>
    <t>)</t>
  </si>
  <si>
    <t>( m</t>
  </si>
  <si>
    <t>ตัวอย่าง   การคิดแรงเนื่องจากแผ่นดินไหว (Earthquake)</t>
  </si>
  <si>
    <t xml:space="preserve">กำหนดให้คานทุกชั้นเฉพาะโดยรอบอาคารรับผนังก่ออิฐ 1/2 แผ่น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</si>
</sst>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"/>
    <numFmt numFmtId="189" formatCode="0.0000"/>
  </numFmts>
  <fonts count="39">
    <font>
      <sz val="16"/>
      <name val="Cordia New"/>
      <family val="0"/>
    </font>
    <font>
      <b/>
      <sz val="14"/>
      <color indexed="12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b/>
      <sz val="16"/>
      <color indexed="12"/>
      <name val="Cordia New"/>
      <family val="2"/>
    </font>
    <font>
      <b/>
      <sz val="16"/>
      <color indexed="10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u val="single"/>
      <sz val="16"/>
      <color indexed="12"/>
      <name val="Cordia New"/>
      <family val="0"/>
    </font>
    <font>
      <u val="single"/>
      <sz val="16"/>
      <color indexed="36"/>
      <name val="Cordia New"/>
      <family val="0"/>
    </font>
    <font>
      <sz val="14"/>
      <name val="Cordia New"/>
      <family val="0"/>
    </font>
    <font>
      <b/>
      <sz val="16"/>
      <color indexed="12"/>
      <name val="Angsana New"/>
      <family val="1"/>
    </font>
    <font>
      <sz val="12"/>
      <name val="Angsana New"/>
      <family val="1"/>
    </font>
    <font>
      <b/>
      <sz val="16"/>
      <name val="Cordia New"/>
      <family val="2"/>
    </font>
    <font>
      <sz val="8"/>
      <name val="Cordia New"/>
      <family val="0"/>
    </font>
    <font>
      <sz val="12"/>
      <name val="Cordia New"/>
      <family val="2"/>
    </font>
    <font>
      <vertAlign val="superscript"/>
      <sz val="12"/>
      <name val="Angsana New"/>
      <family val="1"/>
    </font>
    <font>
      <sz val="18"/>
      <color indexed="8"/>
      <name val="Angsana New"/>
      <family val="0"/>
    </font>
    <font>
      <sz val="12"/>
      <color indexed="8"/>
      <name val="Times New Roman"/>
      <family val="0"/>
    </font>
    <font>
      <sz val="16"/>
      <name val="Symbol"/>
      <family val="1"/>
    </font>
    <font>
      <sz val="7"/>
      <name val="Times New Roman"/>
      <family val="1"/>
    </font>
    <font>
      <vertAlign val="subscript"/>
      <sz val="16"/>
      <name val="Angsana New"/>
      <family val="1"/>
    </font>
    <font>
      <vertAlign val="subscript"/>
      <sz val="14"/>
      <name val="Angsana New"/>
      <family val="1"/>
    </font>
    <font>
      <sz val="14"/>
      <color indexed="14"/>
      <name val="Angsana New"/>
      <family val="1"/>
    </font>
    <font>
      <b/>
      <sz val="12"/>
      <name val="Angsana New"/>
      <family val="1"/>
    </font>
    <font>
      <sz val="14"/>
      <name val="Symbol"/>
      <family val="1"/>
    </font>
    <font>
      <sz val="18.2"/>
      <name val="Angsana New"/>
      <family val="1"/>
    </font>
    <font>
      <vertAlign val="subscript"/>
      <sz val="18.2"/>
      <name val="Angsana New"/>
      <family val="1"/>
    </font>
    <font>
      <b/>
      <sz val="14"/>
      <color indexed="14"/>
      <name val="Angsana New"/>
      <family val="1"/>
    </font>
    <font>
      <b/>
      <vertAlign val="subscript"/>
      <sz val="14"/>
      <name val="Angsana New"/>
      <family val="1"/>
    </font>
    <font>
      <b/>
      <sz val="16"/>
      <color indexed="10"/>
      <name val="Cordia New"/>
      <family val="2"/>
    </font>
    <font>
      <b/>
      <vertAlign val="subscript"/>
      <sz val="16"/>
      <color indexed="10"/>
      <name val="Cordia New"/>
      <family val="2"/>
    </font>
    <font>
      <b/>
      <sz val="14"/>
      <name val="Symbol"/>
      <family val="1"/>
    </font>
    <font>
      <b/>
      <sz val="14"/>
      <name val="Cordia New"/>
      <family val="2"/>
    </font>
    <font>
      <b/>
      <sz val="18"/>
      <color indexed="10"/>
      <name val="Angsana New"/>
      <family val="1"/>
    </font>
    <font>
      <b/>
      <vertAlign val="subscript"/>
      <sz val="16"/>
      <color indexed="10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2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/>
      <protection hidden="1"/>
    </xf>
    <xf numFmtId="2" fontId="9" fillId="0" borderId="0" xfId="0" applyNumberFormat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textRotation="30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43" fontId="2" fillId="0" borderId="0" xfId="17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87" fontId="2" fillId="0" borderId="0" xfId="17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187" fontId="8" fillId="0" borderId="0" xfId="17" applyNumberFormat="1" applyFont="1" applyAlignment="1" applyProtection="1">
      <alignment/>
      <protection hidden="1"/>
    </xf>
    <xf numFmtId="187" fontId="3" fillId="0" borderId="0" xfId="17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87" fontId="3" fillId="0" borderId="0" xfId="17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justify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justify"/>
      <protection hidden="1"/>
    </xf>
    <xf numFmtId="0" fontId="13" fillId="0" borderId="0" xfId="0" applyFont="1" applyAlignment="1" applyProtection="1">
      <alignment horizontal="justify"/>
      <protection hidden="1"/>
    </xf>
    <xf numFmtId="0" fontId="13" fillId="0" borderId="0" xfId="0" applyFont="1" applyAlignment="1" applyProtection="1">
      <alignment horizontal="justify"/>
      <protection hidden="1"/>
    </xf>
    <xf numFmtId="0" fontId="5" fillId="0" borderId="0" xfId="0" applyFont="1" applyAlignment="1" applyProtection="1">
      <alignment horizontal="justify"/>
      <protection hidden="1"/>
    </xf>
    <xf numFmtId="188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187" fontId="3" fillId="0" borderId="0" xfId="0" applyNumberFormat="1" applyFont="1" applyAlignment="1" applyProtection="1">
      <alignment/>
      <protection hidden="1"/>
    </xf>
    <xf numFmtId="187" fontId="8" fillId="0" borderId="0" xfId="0" applyNumberFormat="1" applyFont="1" applyAlignment="1" applyProtection="1">
      <alignment/>
      <protection hidden="1"/>
    </xf>
    <xf numFmtId="43" fontId="3" fillId="0" borderId="0" xfId="0" applyNumberFormat="1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27" fillId="0" borderId="3" xfId="0" applyFont="1" applyBorder="1" applyAlignment="1" applyProtection="1">
      <alignment horizontal="center"/>
      <protection hidden="1"/>
    </xf>
    <xf numFmtId="3" fontId="8" fillId="0" borderId="3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3" fontId="8" fillId="0" borderId="4" xfId="0" applyNumberFormat="1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187" fontId="8" fillId="0" borderId="4" xfId="17" applyNumberFormat="1" applyFont="1" applyBorder="1" applyAlignment="1" applyProtection="1">
      <alignment horizontal="center"/>
      <protection hidden="1"/>
    </xf>
    <xf numFmtId="0" fontId="28" fillId="0" borderId="1" xfId="0" applyFont="1" applyBorder="1" applyAlignment="1" applyProtection="1">
      <alignment horizontal="center"/>
      <protection hidden="1"/>
    </xf>
    <xf numFmtId="3" fontId="31" fillId="0" borderId="5" xfId="0" applyNumberFormat="1" applyFont="1" applyBorder="1" applyAlignment="1" applyProtection="1">
      <alignment horizontal="center"/>
      <protection hidden="1"/>
    </xf>
    <xf numFmtId="0" fontId="28" fillId="0" borderId="1" xfId="0" applyFont="1" applyBorder="1" applyAlignment="1" applyProtection="1">
      <alignment/>
      <protection hidden="1"/>
    </xf>
    <xf numFmtId="187" fontId="31" fillId="0" borderId="2" xfId="0" applyNumberFormat="1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43" fontId="8" fillId="0" borderId="3" xfId="0" applyNumberFormat="1" applyFont="1" applyBorder="1" applyAlignment="1" applyProtection="1">
      <alignment/>
      <protection hidden="1"/>
    </xf>
    <xf numFmtId="43" fontId="5" fillId="0" borderId="3" xfId="0" applyNumberFormat="1" applyFont="1" applyBorder="1" applyAlignment="1" applyProtection="1">
      <alignment horizontal="center"/>
      <protection hidden="1"/>
    </xf>
    <xf numFmtId="43" fontId="5" fillId="0" borderId="6" xfId="0" applyNumberFormat="1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 horizontal="center"/>
      <protection hidden="1"/>
    </xf>
    <xf numFmtId="43" fontId="5" fillId="0" borderId="3" xfId="0" applyNumberFormat="1" applyFont="1" applyBorder="1" applyAlignment="1" applyProtection="1">
      <alignment/>
      <protection hidden="1"/>
    </xf>
    <xf numFmtId="43" fontId="3" fillId="0" borderId="3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89" fontId="33" fillId="3" borderId="1" xfId="0" applyNumberFormat="1" applyFont="1" applyFill="1" applyBorder="1" applyAlignment="1" applyProtection="1">
      <alignment/>
      <protection hidden="1"/>
    </xf>
    <xf numFmtId="0" fontId="33" fillId="3" borderId="2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187" fontId="8" fillId="0" borderId="3" xfId="17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hidden="1"/>
    </xf>
    <xf numFmtId="0" fontId="16" fillId="0" borderId="0" xfId="0" applyFont="1" applyAlignment="1" applyProtection="1">
      <alignment horizontal="left"/>
      <protection hidden="1"/>
    </xf>
    <xf numFmtId="187" fontId="3" fillId="0" borderId="0" xfId="0" applyNumberFormat="1" applyFont="1" applyAlignment="1" applyProtection="1">
      <alignment/>
      <protection hidden="1"/>
    </xf>
    <xf numFmtId="0" fontId="28" fillId="0" borderId="0" xfId="0" applyFont="1" applyAlignment="1" applyProtection="1">
      <alignment horizontal="center"/>
      <protection hidden="1"/>
    </xf>
    <xf numFmtId="43" fontId="3" fillId="0" borderId="0" xfId="0" applyNumberFormat="1" applyFont="1" applyAlignment="1" applyProtection="1">
      <alignment horizontal="center"/>
      <protection hidden="1"/>
    </xf>
    <xf numFmtId="43" fontId="3" fillId="0" borderId="0" xfId="0" applyNumberFormat="1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right"/>
      <protection hidden="1"/>
    </xf>
    <xf numFmtId="14" fontId="9" fillId="0" borderId="0" xfId="0" applyNumberFormat="1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2" xfId="0" applyFont="1" applyFill="1" applyBorder="1" applyAlignment="1" applyProtection="1">
      <alignment/>
      <protection hidden="1"/>
    </xf>
    <xf numFmtId="0" fontId="9" fillId="3" borderId="2" xfId="0" applyFont="1" applyFill="1" applyBorder="1" applyAlignment="1" applyProtection="1">
      <alignment/>
      <protection hidden="1"/>
    </xf>
    <xf numFmtId="2" fontId="9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2" fontId="9" fillId="0" borderId="0" xfId="0" applyNumberFormat="1" applyFont="1" applyAlignment="1" applyProtection="1">
      <alignment horizontal="right" vertical="center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2" fontId="9" fillId="0" borderId="0" xfId="0" applyNumberFormat="1" applyFont="1" applyAlignment="1" applyProtection="1">
      <alignment horizontal="left" vertical="center"/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0" fontId="14" fillId="2" borderId="2" xfId="0" applyFont="1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7" fillId="0" borderId="7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3.wmf" /><Relationship Id="rId4" Type="http://schemas.openxmlformats.org/officeDocument/2006/relationships/image" Target="../media/image2.wmf" /><Relationship Id="rId5" Type="http://schemas.openxmlformats.org/officeDocument/2006/relationships/image" Target="../media/image4.wmf" /><Relationship Id="rId6" Type="http://schemas.openxmlformats.org/officeDocument/2006/relationships/image" Target="../media/image5.emf" /><Relationship Id="rId7" Type="http://schemas.openxmlformats.org/officeDocument/2006/relationships/image" Target="../media/image9.emf" /><Relationship Id="rId8" Type="http://schemas.openxmlformats.org/officeDocument/2006/relationships/image" Target="../media/image1.emf" /><Relationship Id="rId9" Type="http://schemas.openxmlformats.org/officeDocument/2006/relationships/image" Target="../media/image11.emf" /><Relationship Id="rId10" Type="http://schemas.openxmlformats.org/officeDocument/2006/relationships/image" Target="../media/image2.wmf" /><Relationship Id="rId11" Type="http://schemas.openxmlformats.org/officeDocument/2006/relationships/image" Target="../media/image15.emf" /><Relationship Id="rId12" Type="http://schemas.openxmlformats.org/officeDocument/2006/relationships/image" Target="../media/image14.emf" /><Relationship Id="rId13" Type="http://schemas.openxmlformats.org/officeDocument/2006/relationships/image" Target="../media/image6.emf" /><Relationship Id="rId14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47</xdr:row>
      <xdr:rowOff>85725</xdr:rowOff>
    </xdr:from>
    <xdr:to>
      <xdr:col>4</xdr:col>
      <xdr:colOff>342900</xdr:colOff>
      <xdr:row>48</xdr:row>
      <xdr:rowOff>123825</xdr:rowOff>
    </xdr:to>
    <xdr:sp>
      <xdr:nvSpPr>
        <xdr:cNvPr id="1" name="Rectangle 354"/>
        <xdr:cNvSpPr>
          <a:spLocks/>
        </xdr:cNvSpPr>
      </xdr:nvSpPr>
      <xdr:spPr>
        <a:xfrm>
          <a:off x="2371725" y="13973175"/>
          <a:ext cx="714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863.43 kg</a:t>
          </a:r>
        </a:p>
      </xdr:txBody>
    </xdr:sp>
    <xdr:clientData/>
  </xdr:twoCellAnchor>
  <xdr:twoCellAnchor>
    <xdr:from>
      <xdr:col>3</xdr:col>
      <xdr:colOff>200025</xdr:colOff>
      <xdr:row>44</xdr:row>
      <xdr:rowOff>76200</xdr:rowOff>
    </xdr:from>
    <xdr:to>
      <xdr:col>4</xdr:col>
      <xdr:colOff>228600</xdr:colOff>
      <xdr:row>45</xdr:row>
      <xdr:rowOff>114300</xdr:rowOff>
    </xdr:to>
    <xdr:sp>
      <xdr:nvSpPr>
        <xdr:cNvPr id="2" name="Rectangle 353"/>
        <xdr:cNvSpPr>
          <a:spLocks/>
        </xdr:cNvSpPr>
      </xdr:nvSpPr>
      <xdr:spPr>
        <a:xfrm>
          <a:off x="2257425" y="13077825"/>
          <a:ext cx="714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1,726.87 kg</a:t>
          </a:r>
        </a:p>
      </xdr:txBody>
    </xdr:sp>
    <xdr:clientData/>
  </xdr:twoCellAnchor>
  <xdr:twoCellAnchor>
    <xdr:from>
      <xdr:col>3</xdr:col>
      <xdr:colOff>152400</xdr:colOff>
      <xdr:row>41</xdr:row>
      <xdr:rowOff>38100</xdr:rowOff>
    </xdr:from>
    <xdr:to>
      <xdr:col>4</xdr:col>
      <xdr:colOff>180975</xdr:colOff>
      <xdr:row>42</xdr:row>
      <xdr:rowOff>76200</xdr:rowOff>
    </xdr:to>
    <xdr:sp>
      <xdr:nvSpPr>
        <xdr:cNvPr id="3" name="Rectangle 346"/>
        <xdr:cNvSpPr>
          <a:spLocks/>
        </xdr:cNvSpPr>
      </xdr:nvSpPr>
      <xdr:spPr>
        <a:xfrm>
          <a:off x="2209800" y="12153900"/>
          <a:ext cx="714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2,042.89 kg</a:t>
          </a:r>
        </a:p>
      </xdr:txBody>
    </xdr:sp>
    <xdr:clientData/>
  </xdr:twoCellAnchor>
  <xdr:twoCellAnchor>
    <xdr:from>
      <xdr:col>1</xdr:col>
      <xdr:colOff>647700</xdr:colOff>
      <xdr:row>33</xdr:row>
      <xdr:rowOff>180975</xdr:rowOff>
    </xdr:from>
    <xdr:to>
      <xdr:col>8</xdr:col>
      <xdr:colOff>657225</xdr:colOff>
      <xdr:row>37</xdr:row>
      <xdr:rowOff>276225</xdr:rowOff>
    </xdr:to>
    <xdr:grpSp>
      <xdr:nvGrpSpPr>
        <xdr:cNvPr id="4" name="Group 254"/>
        <xdr:cNvGrpSpPr>
          <a:grpSpLocks/>
        </xdr:cNvGrpSpPr>
      </xdr:nvGrpSpPr>
      <xdr:grpSpPr>
        <a:xfrm>
          <a:off x="1333500" y="9934575"/>
          <a:ext cx="4810125" cy="1276350"/>
          <a:chOff x="140" y="1063"/>
          <a:chExt cx="505" cy="138"/>
        </a:xfrm>
        <a:solidFill>
          <a:srgbClr val="FFFFFF"/>
        </a:solidFill>
      </xdr:grpSpPr>
      <xdr:sp>
        <xdr:nvSpPr>
          <xdr:cNvPr id="5" name="Rectangle 251"/>
          <xdr:cNvSpPr>
            <a:spLocks/>
          </xdr:cNvSpPr>
        </xdr:nvSpPr>
        <xdr:spPr>
          <a:xfrm>
            <a:off x="405" y="1063"/>
            <a:ext cx="53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5.00 m
</a:t>
            </a:r>
          </a:p>
        </xdr:txBody>
      </xdr:sp>
      <xdr:sp>
        <xdr:nvSpPr>
          <xdr:cNvPr id="6" name="Rectangle 252"/>
          <xdr:cNvSpPr>
            <a:spLocks/>
          </xdr:cNvSpPr>
        </xdr:nvSpPr>
        <xdr:spPr>
          <a:xfrm>
            <a:off x="500" y="1111"/>
            <a:ext cx="53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5.00 m
</a:t>
            </a:r>
          </a:p>
        </xdr:txBody>
      </xdr:sp>
      <xdr:sp>
        <xdr:nvSpPr>
          <xdr:cNvPr id="7" name="Rectangle 253"/>
          <xdr:cNvSpPr>
            <a:spLocks/>
          </xdr:cNvSpPr>
        </xdr:nvSpPr>
        <xdr:spPr>
          <a:xfrm>
            <a:off x="592" y="1167"/>
            <a:ext cx="53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5.00 m
</a:t>
            </a:r>
          </a:p>
        </xdr:txBody>
      </xdr:sp>
      <xdr:sp>
        <xdr:nvSpPr>
          <xdr:cNvPr id="8" name="Rectangle 250"/>
          <xdr:cNvSpPr>
            <a:spLocks/>
          </xdr:cNvSpPr>
        </xdr:nvSpPr>
        <xdr:spPr>
          <a:xfrm>
            <a:off x="140" y="1127"/>
            <a:ext cx="53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4.00 m
</a:t>
            </a:r>
          </a:p>
        </xdr:txBody>
      </xdr:sp>
      <xdr:sp>
        <xdr:nvSpPr>
          <xdr:cNvPr id="9" name="Rectangle 249"/>
          <xdr:cNvSpPr>
            <a:spLocks/>
          </xdr:cNvSpPr>
        </xdr:nvSpPr>
        <xdr:spPr>
          <a:xfrm>
            <a:off x="241" y="1068"/>
            <a:ext cx="53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4.00 m
</a:t>
            </a:r>
          </a:p>
        </xdr:txBody>
      </xdr:sp>
    </xdr:grpSp>
    <xdr:clientData/>
  </xdr:twoCellAnchor>
  <xdr:twoCellAnchor>
    <xdr:from>
      <xdr:col>3</xdr:col>
      <xdr:colOff>0</xdr:colOff>
      <xdr:row>3</xdr:row>
      <xdr:rowOff>295275</xdr:rowOff>
    </xdr:from>
    <xdr:to>
      <xdr:col>6</xdr:col>
      <xdr:colOff>676275</xdr:colOff>
      <xdr:row>4</xdr:row>
      <xdr:rowOff>76200</xdr:rowOff>
    </xdr:to>
    <xdr:sp>
      <xdr:nvSpPr>
        <xdr:cNvPr id="10" name="Rectangle 1"/>
        <xdr:cNvSpPr>
          <a:spLocks/>
        </xdr:cNvSpPr>
      </xdr:nvSpPr>
      <xdr:spPr>
        <a:xfrm>
          <a:off x="2057400" y="1190625"/>
          <a:ext cx="2733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257175</xdr:rowOff>
    </xdr:from>
    <xdr:to>
      <xdr:col>7</xdr:col>
      <xdr:colOff>0</xdr:colOff>
      <xdr:row>8</xdr:row>
      <xdr:rowOff>38100</xdr:rowOff>
    </xdr:to>
    <xdr:sp>
      <xdr:nvSpPr>
        <xdr:cNvPr id="11" name="Rectangle 2"/>
        <xdr:cNvSpPr>
          <a:spLocks/>
        </xdr:cNvSpPr>
      </xdr:nvSpPr>
      <xdr:spPr>
        <a:xfrm>
          <a:off x="2066925" y="2333625"/>
          <a:ext cx="2733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257175</xdr:rowOff>
    </xdr:from>
    <xdr:to>
      <xdr:col>6</xdr:col>
      <xdr:colOff>676275</xdr:colOff>
      <xdr:row>12</xdr:row>
      <xdr:rowOff>38100</xdr:rowOff>
    </xdr:to>
    <xdr:sp>
      <xdr:nvSpPr>
        <xdr:cNvPr id="12" name="Rectangle 3"/>
        <xdr:cNvSpPr>
          <a:spLocks/>
        </xdr:cNvSpPr>
      </xdr:nvSpPr>
      <xdr:spPr>
        <a:xfrm>
          <a:off x="2057400" y="3514725"/>
          <a:ext cx="2733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266700</xdr:rowOff>
    </xdr:from>
    <xdr:to>
      <xdr:col>7</xdr:col>
      <xdr:colOff>0</xdr:colOff>
      <xdr:row>16</xdr:row>
      <xdr:rowOff>47625</xdr:rowOff>
    </xdr:to>
    <xdr:sp>
      <xdr:nvSpPr>
        <xdr:cNvPr id="13" name="Rectangle 4"/>
        <xdr:cNvSpPr>
          <a:spLocks/>
        </xdr:cNvSpPr>
      </xdr:nvSpPr>
      <xdr:spPr>
        <a:xfrm>
          <a:off x="2066925" y="4705350"/>
          <a:ext cx="2733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295275</xdr:rowOff>
    </xdr:from>
    <xdr:to>
      <xdr:col>3</xdr:col>
      <xdr:colOff>95250</xdr:colOff>
      <xdr:row>16</xdr:row>
      <xdr:rowOff>47625</xdr:rowOff>
    </xdr:to>
    <xdr:sp>
      <xdr:nvSpPr>
        <xdr:cNvPr id="14" name="Rectangle 5"/>
        <xdr:cNvSpPr>
          <a:spLocks/>
        </xdr:cNvSpPr>
      </xdr:nvSpPr>
      <xdr:spPr>
        <a:xfrm rot="5400000">
          <a:off x="2057400" y="1190625"/>
          <a:ext cx="95250" cy="3590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590550</xdr:colOff>
      <xdr:row>3</xdr:row>
      <xdr:rowOff>295275</xdr:rowOff>
    </xdr:from>
    <xdr:to>
      <xdr:col>7</xdr:col>
      <xdr:colOff>0</xdr:colOff>
      <xdr:row>16</xdr:row>
      <xdr:rowOff>47625</xdr:rowOff>
    </xdr:to>
    <xdr:sp>
      <xdr:nvSpPr>
        <xdr:cNvPr id="15" name="Rectangle 6"/>
        <xdr:cNvSpPr>
          <a:spLocks/>
        </xdr:cNvSpPr>
      </xdr:nvSpPr>
      <xdr:spPr>
        <a:xfrm rot="5400000">
          <a:off x="4705350" y="1190625"/>
          <a:ext cx="95250" cy="3590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638175</xdr:colOff>
      <xdr:row>3</xdr:row>
      <xdr:rowOff>295275</xdr:rowOff>
    </xdr:from>
    <xdr:to>
      <xdr:col>5</xdr:col>
      <xdr:colOff>47625</xdr:colOff>
      <xdr:row>16</xdr:row>
      <xdr:rowOff>47625</xdr:rowOff>
    </xdr:to>
    <xdr:sp>
      <xdr:nvSpPr>
        <xdr:cNvPr id="16" name="Rectangle 7"/>
        <xdr:cNvSpPr>
          <a:spLocks/>
        </xdr:cNvSpPr>
      </xdr:nvSpPr>
      <xdr:spPr>
        <a:xfrm rot="5400000">
          <a:off x="3381375" y="1190625"/>
          <a:ext cx="95250" cy="3590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295275</xdr:rowOff>
    </xdr:from>
    <xdr:to>
      <xdr:col>3</xdr:col>
      <xdr:colOff>95250</xdr:colOff>
      <xdr:row>16</xdr:row>
      <xdr:rowOff>47625</xdr:rowOff>
    </xdr:to>
    <xdr:grpSp>
      <xdr:nvGrpSpPr>
        <xdr:cNvPr id="17" name="Group 12"/>
        <xdr:cNvGrpSpPr>
          <a:grpSpLocks/>
        </xdr:cNvGrpSpPr>
      </xdr:nvGrpSpPr>
      <xdr:grpSpPr>
        <a:xfrm>
          <a:off x="2057400" y="1190625"/>
          <a:ext cx="95250" cy="3590925"/>
          <a:chOff x="144" y="63"/>
          <a:chExt cx="10" cy="390"/>
        </a:xfrm>
        <a:solidFill>
          <a:srgbClr val="FFFFFF"/>
        </a:solidFill>
      </xdr:grpSpPr>
      <xdr:sp>
        <xdr:nvSpPr>
          <xdr:cNvPr id="18" name="Rectangle 8"/>
          <xdr:cNvSpPr>
            <a:spLocks/>
          </xdr:cNvSpPr>
        </xdr:nvSpPr>
        <xdr:spPr>
          <a:xfrm>
            <a:off x="144" y="63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9" name="Rectangle 9"/>
          <xdr:cNvSpPr>
            <a:spLocks/>
          </xdr:cNvSpPr>
        </xdr:nvSpPr>
        <xdr:spPr>
          <a:xfrm>
            <a:off x="144" y="187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" name="Rectangle 10"/>
          <xdr:cNvSpPr>
            <a:spLocks/>
          </xdr:cNvSpPr>
        </xdr:nvSpPr>
        <xdr:spPr>
          <a:xfrm>
            <a:off x="144" y="315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" name="Rectangle 11"/>
          <xdr:cNvSpPr>
            <a:spLocks/>
          </xdr:cNvSpPr>
        </xdr:nvSpPr>
        <xdr:spPr>
          <a:xfrm>
            <a:off x="144" y="443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4</xdr:col>
      <xdr:colOff>638175</xdr:colOff>
      <xdr:row>3</xdr:row>
      <xdr:rowOff>295275</xdr:rowOff>
    </xdr:from>
    <xdr:to>
      <xdr:col>5</xdr:col>
      <xdr:colOff>47625</xdr:colOff>
      <xdr:row>16</xdr:row>
      <xdr:rowOff>47625</xdr:rowOff>
    </xdr:to>
    <xdr:grpSp>
      <xdr:nvGrpSpPr>
        <xdr:cNvPr id="22" name="Group 13"/>
        <xdr:cNvGrpSpPr>
          <a:grpSpLocks/>
        </xdr:cNvGrpSpPr>
      </xdr:nvGrpSpPr>
      <xdr:grpSpPr>
        <a:xfrm>
          <a:off x="3381375" y="1190625"/>
          <a:ext cx="95250" cy="3590925"/>
          <a:chOff x="144" y="63"/>
          <a:chExt cx="10" cy="390"/>
        </a:xfrm>
        <a:solidFill>
          <a:srgbClr val="FFFFFF"/>
        </a:solidFill>
      </xdr:grpSpPr>
      <xdr:sp>
        <xdr:nvSpPr>
          <xdr:cNvPr id="23" name="Rectangle 14"/>
          <xdr:cNvSpPr>
            <a:spLocks/>
          </xdr:cNvSpPr>
        </xdr:nvSpPr>
        <xdr:spPr>
          <a:xfrm>
            <a:off x="144" y="63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4" name="Rectangle 15"/>
          <xdr:cNvSpPr>
            <a:spLocks/>
          </xdr:cNvSpPr>
        </xdr:nvSpPr>
        <xdr:spPr>
          <a:xfrm>
            <a:off x="144" y="187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5" name="Rectangle 16"/>
          <xdr:cNvSpPr>
            <a:spLocks/>
          </xdr:cNvSpPr>
        </xdr:nvSpPr>
        <xdr:spPr>
          <a:xfrm>
            <a:off x="144" y="315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6" name="Rectangle 17"/>
          <xdr:cNvSpPr>
            <a:spLocks/>
          </xdr:cNvSpPr>
        </xdr:nvSpPr>
        <xdr:spPr>
          <a:xfrm>
            <a:off x="144" y="443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6</xdr:col>
      <xdr:colOff>581025</xdr:colOff>
      <xdr:row>4</xdr:row>
      <xdr:rowOff>0</xdr:rowOff>
    </xdr:from>
    <xdr:to>
      <xdr:col>6</xdr:col>
      <xdr:colOff>676275</xdr:colOff>
      <xdr:row>16</xdr:row>
      <xdr:rowOff>57150</xdr:rowOff>
    </xdr:to>
    <xdr:grpSp>
      <xdr:nvGrpSpPr>
        <xdr:cNvPr id="27" name="Group 18"/>
        <xdr:cNvGrpSpPr>
          <a:grpSpLocks/>
        </xdr:cNvGrpSpPr>
      </xdr:nvGrpSpPr>
      <xdr:grpSpPr>
        <a:xfrm>
          <a:off x="4695825" y="1190625"/>
          <a:ext cx="95250" cy="3600450"/>
          <a:chOff x="144" y="63"/>
          <a:chExt cx="10" cy="390"/>
        </a:xfrm>
        <a:solidFill>
          <a:srgbClr val="FFFFFF"/>
        </a:solidFill>
      </xdr:grpSpPr>
      <xdr:sp>
        <xdr:nvSpPr>
          <xdr:cNvPr id="28" name="Rectangle 19"/>
          <xdr:cNvSpPr>
            <a:spLocks/>
          </xdr:cNvSpPr>
        </xdr:nvSpPr>
        <xdr:spPr>
          <a:xfrm>
            <a:off x="144" y="63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9" name="Rectangle 20"/>
          <xdr:cNvSpPr>
            <a:spLocks/>
          </xdr:cNvSpPr>
        </xdr:nvSpPr>
        <xdr:spPr>
          <a:xfrm>
            <a:off x="144" y="187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0" name="Rectangle 21"/>
          <xdr:cNvSpPr>
            <a:spLocks/>
          </xdr:cNvSpPr>
        </xdr:nvSpPr>
        <xdr:spPr>
          <a:xfrm>
            <a:off x="144" y="315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1" name="Rectangle 22"/>
          <xdr:cNvSpPr>
            <a:spLocks/>
          </xdr:cNvSpPr>
        </xdr:nvSpPr>
        <xdr:spPr>
          <a:xfrm>
            <a:off x="144" y="443"/>
            <a:ext cx="10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4</xdr:col>
      <xdr:colOff>666750</xdr:colOff>
      <xdr:row>2</xdr:row>
      <xdr:rowOff>266700</xdr:rowOff>
    </xdr:from>
    <xdr:to>
      <xdr:col>4</xdr:col>
      <xdr:colOff>666750</xdr:colOff>
      <xdr:row>3</xdr:row>
      <xdr:rowOff>161925</xdr:rowOff>
    </xdr:to>
    <xdr:sp>
      <xdr:nvSpPr>
        <xdr:cNvPr id="32" name="Line 25"/>
        <xdr:cNvSpPr>
          <a:spLocks/>
        </xdr:cNvSpPr>
      </xdr:nvSpPr>
      <xdr:spPr>
        <a:xfrm>
          <a:off x="3409950" y="866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2</xdr:row>
      <xdr:rowOff>266700</xdr:rowOff>
    </xdr:from>
    <xdr:to>
      <xdr:col>6</xdr:col>
      <xdr:colOff>609600</xdr:colOff>
      <xdr:row>3</xdr:row>
      <xdr:rowOff>171450</xdr:rowOff>
    </xdr:to>
    <xdr:grpSp>
      <xdr:nvGrpSpPr>
        <xdr:cNvPr id="33" name="Group 40"/>
        <xdr:cNvGrpSpPr>
          <a:grpSpLocks/>
        </xdr:cNvGrpSpPr>
      </xdr:nvGrpSpPr>
      <xdr:grpSpPr>
        <a:xfrm>
          <a:off x="2095500" y="866775"/>
          <a:ext cx="2628900" cy="200025"/>
          <a:chOff x="148" y="28"/>
          <a:chExt cx="276" cy="22"/>
        </a:xfrm>
        <a:solidFill>
          <a:srgbClr val="FFFFFF"/>
        </a:solidFill>
      </xdr:grpSpPr>
      <xdr:grpSp>
        <xdr:nvGrpSpPr>
          <xdr:cNvPr id="34" name="Group 31"/>
          <xdr:cNvGrpSpPr>
            <a:grpSpLocks/>
          </xdr:cNvGrpSpPr>
        </xdr:nvGrpSpPr>
        <xdr:grpSpPr>
          <a:xfrm>
            <a:off x="148" y="28"/>
            <a:ext cx="138" cy="22"/>
            <a:chOff x="148" y="28"/>
            <a:chExt cx="138" cy="22"/>
          </a:xfrm>
          <a:solidFill>
            <a:srgbClr val="FFFFFF"/>
          </a:solidFill>
        </xdr:grpSpPr>
        <xdr:sp>
          <xdr:nvSpPr>
            <xdr:cNvPr id="35" name="Line 23"/>
            <xdr:cNvSpPr>
              <a:spLocks/>
            </xdr:cNvSpPr>
          </xdr:nvSpPr>
          <xdr:spPr>
            <a:xfrm>
              <a:off x="148" y="40"/>
              <a:ext cx="1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6" name="Line 24"/>
            <xdr:cNvSpPr>
              <a:spLocks/>
            </xdr:cNvSpPr>
          </xdr:nvSpPr>
          <xdr:spPr>
            <a:xfrm>
              <a:off x="148" y="28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grpSp>
        <xdr:nvGrpSpPr>
          <xdr:cNvPr id="37" name="Group 30"/>
          <xdr:cNvGrpSpPr>
            <a:grpSpLocks/>
          </xdr:cNvGrpSpPr>
        </xdr:nvGrpSpPr>
        <xdr:grpSpPr>
          <a:xfrm>
            <a:off x="286" y="28"/>
            <a:ext cx="138" cy="22"/>
            <a:chOff x="286" y="28"/>
            <a:chExt cx="138" cy="22"/>
          </a:xfrm>
          <a:solidFill>
            <a:srgbClr val="FFFFFF"/>
          </a:solidFill>
        </xdr:grpSpPr>
        <xdr:sp>
          <xdr:nvSpPr>
            <xdr:cNvPr id="38" name="Line 26"/>
            <xdr:cNvSpPr>
              <a:spLocks/>
            </xdr:cNvSpPr>
          </xdr:nvSpPr>
          <xdr:spPr>
            <a:xfrm>
              <a:off x="286" y="40"/>
              <a:ext cx="1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9" name="Line 27"/>
            <xdr:cNvSpPr>
              <a:spLocks/>
            </xdr:cNvSpPr>
          </xdr:nvSpPr>
          <xdr:spPr>
            <a:xfrm>
              <a:off x="286" y="28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0" name="Line 28"/>
            <xdr:cNvSpPr>
              <a:spLocks/>
            </xdr:cNvSpPr>
          </xdr:nvSpPr>
          <xdr:spPr>
            <a:xfrm>
              <a:off x="424" y="28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209550</xdr:colOff>
      <xdr:row>4</xdr:row>
      <xdr:rowOff>38100</xdr:rowOff>
    </xdr:from>
    <xdr:to>
      <xdr:col>1</xdr:col>
      <xdr:colOff>504825</xdr:colOff>
      <xdr:row>15</xdr:row>
      <xdr:rowOff>276225</xdr:rowOff>
    </xdr:to>
    <xdr:grpSp>
      <xdr:nvGrpSpPr>
        <xdr:cNvPr id="41" name="Group 39"/>
        <xdr:cNvGrpSpPr>
          <a:grpSpLocks/>
        </xdr:cNvGrpSpPr>
      </xdr:nvGrpSpPr>
      <xdr:grpSpPr>
        <a:xfrm>
          <a:off x="895350" y="1228725"/>
          <a:ext cx="295275" cy="3486150"/>
          <a:chOff x="35" y="68"/>
          <a:chExt cx="31" cy="377"/>
        </a:xfrm>
        <a:solidFill>
          <a:srgbClr val="FFFFFF"/>
        </a:solidFill>
      </xdr:grpSpPr>
      <xdr:sp>
        <xdr:nvSpPr>
          <xdr:cNvPr id="42" name="Line 29"/>
          <xdr:cNvSpPr>
            <a:spLocks/>
          </xdr:cNvSpPr>
        </xdr:nvSpPr>
        <xdr:spPr>
          <a:xfrm>
            <a:off x="51" y="68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3" name="Line 32"/>
          <xdr:cNvSpPr>
            <a:spLocks/>
          </xdr:cNvSpPr>
        </xdr:nvSpPr>
        <xdr:spPr>
          <a:xfrm>
            <a:off x="38" y="68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4" name="Line 33"/>
          <xdr:cNvSpPr>
            <a:spLocks/>
          </xdr:cNvSpPr>
        </xdr:nvSpPr>
        <xdr:spPr>
          <a:xfrm>
            <a:off x="51" y="194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5" name="Line 34"/>
          <xdr:cNvSpPr>
            <a:spLocks/>
          </xdr:cNvSpPr>
        </xdr:nvSpPr>
        <xdr:spPr>
          <a:xfrm>
            <a:off x="51" y="320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6" name="Line 35"/>
          <xdr:cNvSpPr>
            <a:spLocks/>
          </xdr:cNvSpPr>
        </xdr:nvSpPr>
        <xdr:spPr>
          <a:xfrm>
            <a:off x="36" y="193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7" name="Line 37"/>
          <xdr:cNvSpPr>
            <a:spLocks/>
          </xdr:cNvSpPr>
        </xdr:nvSpPr>
        <xdr:spPr>
          <a:xfrm>
            <a:off x="36" y="319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8" name="Line 38"/>
          <xdr:cNvSpPr>
            <a:spLocks/>
          </xdr:cNvSpPr>
        </xdr:nvSpPr>
        <xdr:spPr>
          <a:xfrm>
            <a:off x="35" y="44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561975</xdr:colOff>
      <xdr:row>1</xdr:row>
      <xdr:rowOff>209550</xdr:rowOff>
    </xdr:from>
    <xdr:to>
      <xdr:col>3</xdr:col>
      <xdr:colOff>200025</xdr:colOff>
      <xdr:row>2</xdr:row>
      <xdr:rowOff>228600</xdr:rowOff>
    </xdr:to>
    <xdr:sp>
      <xdr:nvSpPr>
        <xdr:cNvPr id="49" name="Oval 41"/>
        <xdr:cNvSpPr>
          <a:spLocks/>
        </xdr:cNvSpPr>
      </xdr:nvSpPr>
      <xdr:spPr>
        <a:xfrm>
          <a:off x="1933575" y="495300"/>
          <a:ext cx="3238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1</a:t>
          </a:r>
        </a:p>
      </xdr:txBody>
    </xdr:sp>
    <xdr:clientData/>
  </xdr:twoCellAnchor>
  <xdr:twoCellAnchor>
    <xdr:from>
      <xdr:col>4</xdr:col>
      <xdr:colOff>504825</xdr:colOff>
      <xdr:row>1</xdr:row>
      <xdr:rowOff>209550</xdr:rowOff>
    </xdr:from>
    <xdr:to>
      <xdr:col>5</xdr:col>
      <xdr:colOff>142875</xdr:colOff>
      <xdr:row>2</xdr:row>
      <xdr:rowOff>228600</xdr:rowOff>
    </xdr:to>
    <xdr:sp>
      <xdr:nvSpPr>
        <xdr:cNvPr id="50" name="Oval 42"/>
        <xdr:cNvSpPr>
          <a:spLocks/>
        </xdr:cNvSpPr>
      </xdr:nvSpPr>
      <xdr:spPr>
        <a:xfrm>
          <a:off x="3248025" y="504825"/>
          <a:ext cx="32385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2</a:t>
          </a:r>
        </a:p>
      </xdr:txBody>
    </xdr:sp>
    <xdr:clientData/>
  </xdr:twoCellAnchor>
  <xdr:twoCellAnchor>
    <xdr:from>
      <xdr:col>6</xdr:col>
      <xdr:colOff>428625</xdr:colOff>
      <xdr:row>1</xdr:row>
      <xdr:rowOff>209550</xdr:rowOff>
    </xdr:from>
    <xdr:to>
      <xdr:col>7</xdr:col>
      <xdr:colOff>66675</xdr:colOff>
      <xdr:row>2</xdr:row>
      <xdr:rowOff>238125</xdr:rowOff>
    </xdr:to>
    <xdr:sp>
      <xdr:nvSpPr>
        <xdr:cNvPr id="51" name="Oval 43"/>
        <xdr:cNvSpPr>
          <a:spLocks/>
        </xdr:cNvSpPr>
      </xdr:nvSpPr>
      <xdr:spPr>
        <a:xfrm>
          <a:off x="4543425" y="504825"/>
          <a:ext cx="3238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3</a:t>
          </a:r>
        </a:p>
      </xdr:txBody>
    </xdr:sp>
    <xdr:clientData/>
  </xdr:twoCellAnchor>
  <xdr:twoCellAnchor>
    <xdr:from>
      <xdr:col>0</xdr:col>
      <xdr:colOff>523875</xdr:colOff>
      <xdr:row>3</xdr:row>
      <xdr:rowOff>180975</xdr:rowOff>
    </xdr:from>
    <xdr:to>
      <xdr:col>1</xdr:col>
      <xdr:colOff>200025</xdr:colOff>
      <xdr:row>4</xdr:row>
      <xdr:rowOff>238125</xdr:rowOff>
    </xdr:to>
    <xdr:sp>
      <xdr:nvSpPr>
        <xdr:cNvPr id="52" name="Oval 44"/>
        <xdr:cNvSpPr>
          <a:spLocks/>
        </xdr:cNvSpPr>
      </xdr:nvSpPr>
      <xdr:spPr>
        <a:xfrm>
          <a:off x="523875" y="1066800"/>
          <a:ext cx="36195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A</a:t>
          </a:r>
        </a:p>
      </xdr:txBody>
    </xdr:sp>
    <xdr:clientData/>
  </xdr:twoCellAnchor>
  <xdr:twoCellAnchor>
    <xdr:from>
      <xdr:col>0</xdr:col>
      <xdr:colOff>485775</xdr:colOff>
      <xdr:row>7</xdr:row>
      <xdr:rowOff>133350</xdr:rowOff>
    </xdr:from>
    <xdr:to>
      <xdr:col>1</xdr:col>
      <xdr:colOff>161925</xdr:colOff>
      <xdr:row>8</xdr:row>
      <xdr:rowOff>190500</xdr:rowOff>
    </xdr:to>
    <xdr:sp>
      <xdr:nvSpPr>
        <xdr:cNvPr id="53" name="Oval 45"/>
        <xdr:cNvSpPr>
          <a:spLocks/>
        </xdr:cNvSpPr>
      </xdr:nvSpPr>
      <xdr:spPr>
        <a:xfrm>
          <a:off x="485775" y="2200275"/>
          <a:ext cx="36195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B</a:t>
          </a:r>
        </a:p>
      </xdr:txBody>
    </xdr:sp>
    <xdr:clientData/>
  </xdr:twoCellAnchor>
  <xdr:twoCellAnchor>
    <xdr:from>
      <xdr:col>0</xdr:col>
      <xdr:colOff>514350</xdr:colOff>
      <xdr:row>11</xdr:row>
      <xdr:rowOff>95250</xdr:rowOff>
    </xdr:from>
    <xdr:to>
      <xdr:col>1</xdr:col>
      <xdr:colOff>190500</xdr:colOff>
      <xdr:row>12</xdr:row>
      <xdr:rowOff>152400</xdr:rowOff>
    </xdr:to>
    <xdr:sp>
      <xdr:nvSpPr>
        <xdr:cNvPr id="54" name="Oval 46"/>
        <xdr:cNvSpPr>
          <a:spLocks/>
        </xdr:cNvSpPr>
      </xdr:nvSpPr>
      <xdr:spPr>
        <a:xfrm>
          <a:off x="514350" y="3343275"/>
          <a:ext cx="36195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C</a:t>
          </a:r>
        </a:p>
      </xdr:txBody>
    </xdr:sp>
    <xdr:clientData/>
  </xdr:twoCellAnchor>
  <xdr:twoCellAnchor>
    <xdr:from>
      <xdr:col>0</xdr:col>
      <xdr:colOff>495300</xdr:colOff>
      <xdr:row>15</xdr:row>
      <xdr:rowOff>76200</xdr:rowOff>
    </xdr:from>
    <xdr:to>
      <xdr:col>1</xdr:col>
      <xdr:colOff>171450</xdr:colOff>
      <xdr:row>16</xdr:row>
      <xdr:rowOff>133350</xdr:rowOff>
    </xdr:to>
    <xdr:sp>
      <xdr:nvSpPr>
        <xdr:cNvPr id="55" name="Oval 47"/>
        <xdr:cNvSpPr>
          <a:spLocks/>
        </xdr:cNvSpPr>
      </xdr:nvSpPr>
      <xdr:spPr>
        <a:xfrm>
          <a:off x="495300" y="4505325"/>
          <a:ext cx="36195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D</a:t>
          </a:r>
        </a:p>
      </xdr:txBody>
    </xdr:sp>
    <xdr:clientData/>
  </xdr:twoCellAnchor>
  <xdr:twoCellAnchor>
    <xdr:from>
      <xdr:col>2</xdr:col>
      <xdr:colOff>209550</xdr:colOff>
      <xdr:row>10</xdr:row>
      <xdr:rowOff>266700</xdr:rowOff>
    </xdr:from>
    <xdr:to>
      <xdr:col>7</xdr:col>
      <xdr:colOff>600075</xdr:colOff>
      <xdr:row>13</xdr:row>
      <xdr:rowOff>123825</xdr:rowOff>
    </xdr:to>
    <xdr:grpSp>
      <xdr:nvGrpSpPr>
        <xdr:cNvPr id="56" name="Group 54"/>
        <xdr:cNvGrpSpPr>
          <a:grpSpLocks/>
        </xdr:cNvGrpSpPr>
      </xdr:nvGrpSpPr>
      <xdr:grpSpPr>
        <a:xfrm>
          <a:off x="1581150" y="3219450"/>
          <a:ext cx="3819525" cy="742950"/>
          <a:chOff x="167" y="176"/>
          <a:chExt cx="401" cy="81"/>
        </a:xfrm>
        <a:solidFill>
          <a:srgbClr val="FFFFFF"/>
        </a:solidFill>
      </xdr:grpSpPr>
      <xdr:sp>
        <xdr:nvSpPr>
          <xdr:cNvPr id="57" name="Line 48"/>
          <xdr:cNvSpPr>
            <a:spLocks/>
          </xdr:cNvSpPr>
        </xdr:nvSpPr>
        <xdr:spPr>
          <a:xfrm>
            <a:off x="185" y="256"/>
            <a:ext cx="3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8" name="Line 49"/>
          <xdr:cNvSpPr>
            <a:spLocks/>
          </xdr:cNvSpPr>
        </xdr:nvSpPr>
        <xdr:spPr>
          <a:xfrm flipV="1">
            <a:off x="548" y="215"/>
            <a:ext cx="0" cy="42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9" name="Line 51"/>
          <xdr:cNvSpPr>
            <a:spLocks/>
          </xdr:cNvSpPr>
        </xdr:nvSpPr>
        <xdr:spPr>
          <a:xfrm flipV="1">
            <a:off x="185" y="213"/>
            <a:ext cx="0" cy="42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0" name="Oval 52"/>
          <xdr:cNvSpPr>
            <a:spLocks/>
          </xdr:cNvSpPr>
        </xdr:nvSpPr>
        <xdr:spPr>
          <a:xfrm>
            <a:off x="167" y="176"/>
            <a:ext cx="38" cy="3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A</a:t>
            </a:r>
          </a:p>
        </xdr:txBody>
      </xdr:sp>
      <xdr:sp>
        <xdr:nvSpPr>
          <xdr:cNvPr id="61" name="Oval 53"/>
          <xdr:cNvSpPr>
            <a:spLocks/>
          </xdr:cNvSpPr>
        </xdr:nvSpPr>
        <xdr:spPr>
          <a:xfrm>
            <a:off x="530" y="178"/>
            <a:ext cx="38" cy="3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A</a:t>
            </a:r>
          </a:p>
        </xdr:txBody>
      </xdr:sp>
    </xdr:grpSp>
    <xdr:clientData/>
  </xdr:twoCellAnchor>
  <xdr:twoCellAnchor>
    <xdr:from>
      <xdr:col>2</xdr:col>
      <xdr:colOff>676275</xdr:colOff>
      <xdr:row>18</xdr:row>
      <xdr:rowOff>0</xdr:rowOff>
    </xdr:from>
    <xdr:to>
      <xdr:col>3</xdr:col>
      <xdr:colOff>66675</xdr:colOff>
      <xdr:row>27</xdr:row>
      <xdr:rowOff>47625</xdr:rowOff>
    </xdr:to>
    <xdr:sp>
      <xdr:nvSpPr>
        <xdr:cNvPr id="62" name="Rectangle 55"/>
        <xdr:cNvSpPr>
          <a:spLocks/>
        </xdr:cNvSpPr>
      </xdr:nvSpPr>
      <xdr:spPr>
        <a:xfrm>
          <a:off x="2047875" y="5314950"/>
          <a:ext cx="762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638175</xdr:colOff>
      <xdr:row>18</xdr:row>
      <xdr:rowOff>9525</xdr:rowOff>
    </xdr:from>
    <xdr:to>
      <xdr:col>7</xdr:col>
      <xdr:colOff>28575</xdr:colOff>
      <xdr:row>27</xdr:row>
      <xdr:rowOff>57150</xdr:rowOff>
    </xdr:to>
    <xdr:sp>
      <xdr:nvSpPr>
        <xdr:cNvPr id="63" name="Rectangle 56"/>
        <xdr:cNvSpPr>
          <a:spLocks/>
        </xdr:cNvSpPr>
      </xdr:nvSpPr>
      <xdr:spPr>
        <a:xfrm>
          <a:off x="4752975" y="5324475"/>
          <a:ext cx="762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638175</xdr:colOff>
      <xdr:row>18</xdr:row>
      <xdr:rowOff>0</xdr:rowOff>
    </xdr:from>
    <xdr:to>
      <xdr:col>7</xdr:col>
      <xdr:colOff>28575</xdr:colOff>
      <xdr:row>24</xdr:row>
      <xdr:rowOff>133350</xdr:rowOff>
    </xdr:to>
    <xdr:grpSp>
      <xdr:nvGrpSpPr>
        <xdr:cNvPr id="64" name="Group 96"/>
        <xdr:cNvGrpSpPr>
          <a:grpSpLocks/>
        </xdr:cNvGrpSpPr>
      </xdr:nvGrpSpPr>
      <xdr:grpSpPr>
        <a:xfrm>
          <a:off x="4752975" y="5314950"/>
          <a:ext cx="76200" cy="1905000"/>
          <a:chOff x="499" y="576"/>
          <a:chExt cx="8" cy="206"/>
        </a:xfrm>
        <a:solidFill>
          <a:srgbClr val="FFFFFF"/>
        </a:solidFill>
      </xdr:grpSpPr>
      <xdr:sp>
        <xdr:nvSpPr>
          <xdr:cNvPr id="65" name="Rectangle 68"/>
          <xdr:cNvSpPr>
            <a:spLocks/>
          </xdr:cNvSpPr>
        </xdr:nvSpPr>
        <xdr:spPr>
          <a:xfrm>
            <a:off x="499" y="672"/>
            <a:ext cx="8" cy="15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6" name="Rectangle 69"/>
          <xdr:cNvSpPr>
            <a:spLocks/>
          </xdr:cNvSpPr>
        </xdr:nvSpPr>
        <xdr:spPr>
          <a:xfrm>
            <a:off x="499" y="576"/>
            <a:ext cx="8" cy="15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7" name="Rectangle 70"/>
          <xdr:cNvSpPr>
            <a:spLocks/>
          </xdr:cNvSpPr>
        </xdr:nvSpPr>
        <xdr:spPr>
          <a:xfrm>
            <a:off x="499" y="767"/>
            <a:ext cx="8" cy="15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676275</xdr:colOff>
      <xdr:row>18</xdr:row>
      <xdr:rowOff>0</xdr:rowOff>
    </xdr:from>
    <xdr:to>
      <xdr:col>7</xdr:col>
      <xdr:colOff>28575</xdr:colOff>
      <xdr:row>24</xdr:row>
      <xdr:rowOff>142875</xdr:rowOff>
    </xdr:to>
    <xdr:grpSp>
      <xdr:nvGrpSpPr>
        <xdr:cNvPr id="68" name="Group 111"/>
        <xdr:cNvGrpSpPr>
          <a:grpSpLocks/>
        </xdr:cNvGrpSpPr>
      </xdr:nvGrpSpPr>
      <xdr:grpSpPr>
        <a:xfrm>
          <a:off x="2047875" y="5314950"/>
          <a:ext cx="2781300" cy="1914525"/>
          <a:chOff x="215" y="576"/>
          <a:chExt cx="292" cy="207"/>
        </a:xfrm>
        <a:solidFill>
          <a:srgbClr val="FFFFFF"/>
        </a:solidFill>
      </xdr:grpSpPr>
      <xdr:grpSp>
        <xdr:nvGrpSpPr>
          <xdr:cNvPr id="69" name="Group 71"/>
          <xdr:cNvGrpSpPr>
            <a:grpSpLocks/>
          </xdr:cNvGrpSpPr>
        </xdr:nvGrpSpPr>
        <xdr:grpSpPr>
          <a:xfrm>
            <a:off x="215" y="671"/>
            <a:ext cx="291" cy="16"/>
            <a:chOff x="215" y="671"/>
            <a:chExt cx="291" cy="16"/>
          </a:xfrm>
          <a:solidFill>
            <a:srgbClr val="FFFFFF"/>
          </a:solidFill>
        </xdr:grpSpPr>
        <xdr:sp>
          <xdr:nvSpPr>
            <xdr:cNvPr id="70" name="Line 57"/>
            <xdr:cNvSpPr>
              <a:spLocks/>
            </xdr:cNvSpPr>
          </xdr:nvSpPr>
          <xdr:spPr>
            <a:xfrm>
              <a:off x="215" y="671"/>
              <a:ext cx="2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71" name="Line 58"/>
            <xdr:cNvSpPr>
              <a:spLocks/>
            </xdr:cNvSpPr>
          </xdr:nvSpPr>
          <xdr:spPr>
            <a:xfrm>
              <a:off x="223" y="677"/>
              <a:ext cx="1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72" name="Line 60"/>
            <xdr:cNvSpPr>
              <a:spLocks/>
            </xdr:cNvSpPr>
          </xdr:nvSpPr>
          <xdr:spPr>
            <a:xfrm>
              <a:off x="363" y="677"/>
              <a:ext cx="1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73" name="Line 61"/>
            <xdr:cNvSpPr>
              <a:spLocks/>
            </xdr:cNvSpPr>
          </xdr:nvSpPr>
          <xdr:spPr>
            <a:xfrm>
              <a:off x="356" y="677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grpSp>
          <xdr:nvGrpSpPr>
            <xdr:cNvPr id="74" name="Group 64"/>
            <xdr:cNvGrpSpPr>
              <a:grpSpLocks/>
            </xdr:cNvGrpSpPr>
          </xdr:nvGrpSpPr>
          <xdr:grpSpPr>
            <a:xfrm>
              <a:off x="356" y="678"/>
              <a:ext cx="7" cy="9"/>
              <a:chOff x="356" y="678"/>
              <a:chExt cx="7" cy="9"/>
            </a:xfrm>
            <a:solidFill>
              <a:srgbClr val="FFFFFF"/>
            </a:solidFill>
          </xdr:grpSpPr>
          <xdr:sp>
            <xdr:nvSpPr>
              <xdr:cNvPr id="75" name="Line 62"/>
              <xdr:cNvSpPr>
                <a:spLocks/>
              </xdr:cNvSpPr>
            </xdr:nvSpPr>
            <xdr:spPr>
              <a:xfrm>
                <a:off x="363" y="678"/>
                <a:ext cx="0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76" name="Line 63"/>
              <xdr:cNvSpPr>
                <a:spLocks/>
              </xdr:cNvSpPr>
            </xdr:nvSpPr>
            <xdr:spPr>
              <a:xfrm flipV="1">
                <a:off x="356" y="687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</xdr:grpSp>
      </xdr:grpSp>
      <xdr:grpSp>
        <xdr:nvGrpSpPr>
          <xdr:cNvPr id="77" name="Group 72"/>
          <xdr:cNvGrpSpPr>
            <a:grpSpLocks/>
          </xdr:cNvGrpSpPr>
        </xdr:nvGrpSpPr>
        <xdr:grpSpPr>
          <a:xfrm>
            <a:off x="215" y="576"/>
            <a:ext cx="291" cy="16"/>
            <a:chOff x="215" y="671"/>
            <a:chExt cx="291" cy="16"/>
          </a:xfrm>
          <a:solidFill>
            <a:srgbClr val="FFFFFF"/>
          </a:solidFill>
        </xdr:grpSpPr>
        <xdr:sp>
          <xdr:nvSpPr>
            <xdr:cNvPr id="78" name="Line 73"/>
            <xdr:cNvSpPr>
              <a:spLocks/>
            </xdr:cNvSpPr>
          </xdr:nvSpPr>
          <xdr:spPr>
            <a:xfrm>
              <a:off x="215" y="671"/>
              <a:ext cx="2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79" name="Line 74"/>
            <xdr:cNvSpPr>
              <a:spLocks/>
            </xdr:cNvSpPr>
          </xdr:nvSpPr>
          <xdr:spPr>
            <a:xfrm>
              <a:off x="223" y="677"/>
              <a:ext cx="1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80" name="Line 75"/>
            <xdr:cNvSpPr>
              <a:spLocks/>
            </xdr:cNvSpPr>
          </xdr:nvSpPr>
          <xdr:spPr>
            <a:xfrm>
              <a:off x="363" y="677"/>
              <a:ext cx="1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81" name="Line 76"/>
            <xdr:cNvSpPr>
              <a:spLocks/>
            </xdr:cNvSpPr>
          </xdr:nvSpPr>
          <xdr:spPr>
            <a:xfrm>
              <a:off x="356" y="677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grpSp>
          <xdr:nvGrpSpPr>
            <xdr:cNvPr id="82" name="Group 77"/>
            <xdr:cNvGrpSpPr>
              <a:grpSpLocks/>
            </xdr:cNvGrpSpPr>
          </xdr:nvGrpSpPr>
          <xdr:grpSpPr>
            <a:xfrm>
              <a:off x="356" y="678"/>
              <a:ext cx="7" cy="9"/>
              <a:chOff x="356" y="678"/>
              <a:chExt cx="7" cy="9"/>
            </a:xfrm>
            <a:solidFill>
              <a:srgbClr val="FFFFFF"/>
            </a:solidFill>
          </xdr:grpSpPr>
          <xdr:sp>
            <xdr:nvSpPr>
              <xdr:cNvPr id="83" name="Line 78"/>
              <xdr:cNvSpPr>
                <a:spLocks/>
              </xdr:cNvSpPr>
            </xdr:nvSpPr>
            <xdr:spPr>
              <a:xfrm>
                <a:off x="363" y="678"/>
                <a:ext cx="0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84" name="Line 79"/>
              <xdr:cNvSpPr>
                <a:spLocks/>
              </xdr:cNvSpPr>
            </xdr:nvSpPr>
            <xdr:spPr>
              <a:xfrm flipV="1">
                <a:off x="356" y="687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</xdr:grpSp>
      </xdr:grpSp>
      <xdr:grpSp>
        <xdr:nvGrpSpPr>
          <xdr:cNvPr id="85" name="Group 80"/>
          <xdr:cNvGrpSpPr>
            <a:grpSpLocks/>
          </xdr:cNvGrpSpPr>
        </xdr:nvGrpSpPr>
        <xdr:grpSpPr>
          <a:xfrm>
            <a:off x="216" y="767"/>
            <a:ext cx="291" cy="16"/>
            <a:chOff x="215" y="671"/>
            <a:chExt cx="291" cy="16"/>
          </a:xfrm>
          <a:solidFill>
            <a:srgbClr val="FFFFFF"/>
          </a:solidFill>
        </xdr:grpSpPr>
        <xdr:sp>
          <xdr:nvSpPr>
            <xdr:cNvPr id="86" name="Line 81"/>
            <xdr:cNvSpPr>
              <a:spLocks/>
            </xdr:cNvSpPr>
          </xdr:nvSpPr>
          <xdr:spPr>
            <a:xfrm>
              <a:off x="215" y="671"/>
              <a:ext cx="2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87" name="Line 82"/>
            <xdr:cNvSpPr>
              <a:spLocks/>
            </xdr:cNvSpPr>
          </xdr:nvSpPr>
          <xdr:spPr>
            <a:xfrm>
              <a:off x="223" y="677"/>
              <a:ext cx="1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88" name="Line 83"/>
            <xdr:cNvSpPr>
              <a:spLocks/>
            </xdr:cNvSpPr>
          </xdr:nvSpPr>
          <xdr:spPr>
            <a:xfrm>
              <a:off x="363" y="677"/>
              <a:ext cx="1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89" name="Line 84"/>
            <xdr:cNvSpPr>
              <a:spLocks/>
            </xdr:cNvSpPr>
          </xdr:nvSpPr>
          <xdr:spPr>
            <a:xfrm>
              <a:off x="356" y="677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grpSp>
          <xdr:nvGrpSpPr>
            <xdr:cNvPr id="90" name="Group 85"/>
            <xdr:cNvGrpSpPr>
              <a:grpSpLocks/>
            </xdr:cNvGrpSpPr>
          </xdr:nvGrpSpPr>
          <xdr:grpSpPr>
            <a:xfrm>
              <a:off x="356" y="678"/>
              <a:ext cx="7" cy="9"/>
              <a:chOff x="356" y="678"/>
              <a:chExt cx="7" cy="9"/>
            </a:xfrm>
            <a:solidFill>
              <a:srgbClr val="FFFFFF"/>
            </a:solidFill>
          </xdr:grpSpPr>
          <xdr:sp>
            <xdr:nvSpPr>
              <xdr:cNvPr id="91" name="Line 86"/>
              <xdr:cNvSpPr>
                <a:spLocks/>
              </xdr:cNvSpPr>
            </xdr:nvSpPr>
            <xdr:spPr>
              <a:xfrm>
                <a:off x="363" y="678"/>
                <a:ext cx="0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92" name="Line 87"/>
              <xdr:cNvSpPr>
                <a:spLocks/>
              </xdr:cNvSpPr>
            </xdr:nvSpPr>
            <xdr:spPr>
              <a:xfrm flipV="1">
                <a:off x="356" y="687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676275</xdr:colOff>
      <xdr:row>18</xdr:row>
      <xdr:rowOff>0</xdr:rowOff>
    </xdr:from>
    <xdr:to>
      <xdr:col>3</xdr:col>
      <xdr:colOff>66675</xdr:colOff>
      <xdr:row>24</xdr:row>
      <xdr:rowOff>133350</xdr:rowOff>
    </xdr:to>
    <xdr:grpSp>
      <xdr:nvGrpSpPr>
        <xdr:cNvPr id="93" name="Group 97"/>
        <xdr:cNvGrpSpPr>
          <a:grpSpLocks/>
        </xdr:cNvGrpSpPr>
      </xdr:nvGrpSpPr>
      <xdr:grpSpPr>
        <a:xfrm>
          <a:off x="2047875" y="5314950"/>
          <a:ext cx="76200" cy="1905000"/>
          <a:chOff x="499" y="576"/>
          <a:chExt cx="8" cy="206"/>
        </a:xfrm>
        <a:solidFill>
          <a:srgbClr val="FFFFFF"/>
        </a:solidFill>
      </xdr:grpSpPr>
      <xdr:sp>
        <xdr:nvSpPr>
          <xdr:cNvPr id="94" name="Rectangle 98"/>
          <xdr:cNvSpPr>
            <a:spLocks/>
          </xdr:cNvSpPr>
        </xdr:nvSpPr>
        <xdr:spPr>
          <a:xfrm>
            <a:off x="499" y="672"/>
            <a:ext cx="8" cy="15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5" name="Rectangle 99"/>
          <xdr:cNvSpPr>
            <a:spLocks/>
          </xdr:cNvSpPr>
        </xdr:nvSpPr>
        <xdr:spPr>
          <a:xfrm>
            <a:off x="499" y="576"/>
            <a:ext cx="8" cy="15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6" name="Rectangle 100"/>
          <xdr:cNvSpPr>
            <a:spLocks/>
          </xdr:cNvSpPr>
        </xdr:nvSpPr>
        <xdr:spPr>
          <a:xfrm>
            <a:off x="499" y="767"/>
            <a:ext cx="8" cy="15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657225</xdr:colOff>
      <xdr:row>26</xdr:row>
      <xdr:rowOff>295275</xdr:rowOff>
    </xdr:from>
    <xdr:to>
      <xdr:col>7</xdr:col>
      <xdr:colOff>47625</xdr:colOff>
      <xdr:row>27</xdr:row>
      <xdr:rowOff>142875</xdr:rowOff>
    </xdr:to>
    <xdr:grpSp>
      <xdr:nvGrpSpPr>
        <xdr:cNvPr id="97" name="Group 121"/>
        <xdr:cNvGrpSpPr>
          <a:grpSpLocks/>
        </xdr:cNvGrpSpPr>
      </xdr:nvGrpSpPr>
      <xdr:grpSpPr>
        <a:xfrm>
          <a:off x="2028825" y="7972425"/>
          <a:ext cx="2819400" cy="142875"/>
          <a:chOff x="213" y="863"/>
          <a:chExt cx="296" cy="16"/>
        </a:xfrm>
        <a:solidFill>
          <a:srgbClr val="FFFFFF"/>
        </a:solidFill>
      </xdr:grpSpPr>
      <xdr:grpSp>
        <xdr:nvGrpSpPr>
          <xdr:cNvPr id="98" name="Group 88"/>
          <xdr:cNvGrpSpPr>
            <a:grpSpLocks/>
          </xdr:cNvGrpSpPr>
        </xdr:nvGrpSpPr>
        <xdr:grpSpPr>
          <a:xfrm>
            <a:off x="213" y="863"/>
            <a:ext cx="296" cy="16"/>
            <a:chOff x="215" y="671"/>
            <a:chExt cx="291" cy="16"/>
          </a:xfrm>
          <a:solidFill>
            <a:srgbClr val="FFFFFF"/>
          </a:solidFill>
        </xdr:grpSpPr>
        <xdr:sp>
          <xdr:nvSpPr>
            <xdr:cNvPr id="99" name="Line 89"/>
            <xdr:cNvSpPr>
              <a:spLocks/>
            </xdr:cNvSpPr>
          </xdr:nvSpPr>
          <xdr:spPr>
            <a:xfrm>
              <a:off x="215" y="671"/>
              <a:ext cx="2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00" name="Line 90"/>
            <xdr:cNvSpPr>
              <a:spLocks/>
            </xdr:cNvSpPr>
          </xdr:nvSpPr>
          <xdr:spPr>
            <a:xfrm>
              <a:off x="223" y="677"/>
              <a:ext cx="1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01" name="Line 91"/>
            <xdr:cNvSpPr>
              <a:spLocks/>
            </xdr:cNvSpPr>
          </xdr:nvSpPr>
          <xdr:spPr>
            <a:xfrm>
              <a:off x="363" y="677"/>
              <a:ext cx="1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02" name="Line 92"/>
            <xdr:cNvSpPr>
              <a:spLocks/>
            </xdr:cNvSpPr>
          </xdr:nvSpPr>
          <xdr:spPr>
            <a:xfrm>
              <a:off x="356" y="677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grpSp>
          <xdr:nvGrpSpPr>
            <xdr:cNvPr id="103" name="Group 93"/>
            <xdr:cNvGrpSpPr>
              <a:grpSpLocks/>
            </xdr:cNvGrpSpPr>
          </xdr:nvGrpSpPr>
          <xdr:grpSpPr>
            <a:xfrm>
              <a:off x="356" y="678"/>
              <a:ext cx="7" cy="9"/>
              <a:chOff x="356" y="678"/>
              <a:chExt cx="7" cy="9"/>
            </a:xfrm>
            <a:solidFill>
              <a:srgbClr val="FFFFFF"/>
            </a:solidFill>
          </xdr:grpSpPr>
          <xdr:sp>
            <xdr:nvSpPr>
              <xdr:cNvPr id="104" name="Line 94"/>
              <xdr:cNvSpPr>
                <a:spLocks/>
              </xdr:cNvSpPr>
            </xdr:nvSpPr>
            <xdr:spPr>
              <a:xfrm>
                <a:off x="363" y="678"/>
                <a:ext cx="0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105" name="Line 95"/>
              <xdr:cNvSpPr>
                <a:spLocks/>
              </xdr:cNvSpPr>
            </xdr:nvSpPr>
            <xdr:spPr>
              <a:xfrm flipV="1">
                <a:off x="356" y="687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</xdr:grpSp>
      </xdr:grpSp>
      <xdr:sp>
        <xdr:nvSpPr>
          <xdr:cNvPr id="106" name="Rectangle 103"/>
          <xdr:cNvSpPr>
            <a:spLocks/>
          </xdr:cNvSpPr>
        </xdr:nvSpPr>
        <xdr:spPr>
          <a:xfrm>
            <a:off x="499" y="863"/>
            <a:ext cx="8" cy="15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7" name="Rectangle 109"/>
          <xdr:cNvSpPr>
            <a:spLocks/>
          </xdr:cNvSpPr>
        </xdr:nvSpPr>
        <xdr:spPr>
          <a:xfrm>
            <a:off x="215" y="863"/>
            <a:ext cx="8" cy="15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400050</xdr:colOff>
      <xdr:row>27</xdr:row>
      <xdr:rowOff>133350</xdr:rowOff>
    </xdr:from>
    <xdr:to>
      <xdr:col>3</xdr:col>
      <xdr:colOff>333375</xdr:colOff>
      <xdr:row>28</xdr:row>
      <xdr:rowOff>123825</xdr:rowOff>
    </xdr:to>
    <xdr:grpSp>
      <xdr:nvGrpSpPr>
        <xdr:cNvPr id="108" name="Group 114"/>
        <xdr:cNvGrpSpPr>
          <a:grpSpLocks/>
        </xdr:cNvGrpSpPr>
      </xdr:nvGrpSpPr>
      <xdr:grpSpPr>
        <a:xfrm>
          <a:off x="1771650" y="8105775"/>
          <a:ext cx="619125" cy="285750"/>
          <a:chOff x="186" y="879"/>
          <a:chExt cx="65" cy="52"/>
        </a:xfrm>
        <a:solidFill>
          <a:srgbClr val="FFFFFF"/>
        </a:solidFill>
      </xdr:grpSpPr>
      <xdr:sp>
        <xdr:nvSpPr>
          <xdr:cNvPr id="109" name="Rectangle 112"/>
          <xdr:cNvSpPr>
            <a:spLocks/>
          </xdr:cNvSpPr>
        </xdr:nvSpPr>
        <xdr:spPr>
          <a:xfrm>
            <a:off x="215" y="879"/>
            <a:ext cx="8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0" name="Rectangle 113"/>
          <xdr:cNvSpPr>
            <a:spLocks/>
          </xdr:cNvSpPr>
        </xdr:nvSpPr>
        <xdr:spPr>
          <a:xfrm>
            <a:off x="186" y="923"/>
            <a:ext cx="6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27</xdr:row>
      <xdr:rowOff>133350</xdr:rowOff>
    </xdr:from>
    <xdr:to>
      <xdr:col>7</xdr:col>
      <xdr:colOff>295275</xdr:colOff>
      <xdr:row>28</xdr:row>
      <xdr:rowOff>142875</xdr:rowOff>
    </xdr:to>
    <xdr:grpSp>
      <xdr:nvGrpSpPr>
        <xdr:cNvPr id="111" name="Group 115"/>
        <xdr:cNvGrpSpPr>
          <a:grpSpLocks/>
        </xdr:cNvGrpSpPr>
      </xdr:nvGrpSpPr>
      <xdr:grpSpPr>
        <a:xfrm>
          <a:off x="4476750" y="8105775"/>
          <a:ext cx="619125" cy="304800"/>
          <a:chOff x="186" y="879"/>
          <a:chExt cx="65" cy="52"/>
        </a:xfrm>
        <a:solidFill>
          <a:srgbClr val="FFFFFF"/>
        </a:solidFill>
      </xdr:grpSpPr>
      <xdr:sp>
        <xdr:nvSpPr>
          <xdr:cNvPr id="112" name="Rectangle 116"/>
          <xdr:cNvSpPr>
            <a:spLocks/>
          </xdr:cNvSpPr>
        </xdr:nvSpPr>
        <xdr:spPr>
          <a:xfrm>
            <a:off x="215" y="879"/>
            <a:ext cx="8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3" name="Rectangle 117"/>
          <xdr:cNvSpPr>
            <a:spLocks/>
          </xdr:cNvSpPr>
        </xdr:nvSpPr>
        <xdr:spPr>
          <a:xfrm>
            <a:off x="186" y="923"/>
            <a:ext cx="6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27</xdr:row>
      <xdr:rowOff>142875</xdr:rowOff>
    </xdr:from>
    <xdr:to>
      <xdr:col>5</xdr:col>
      <xdr:colOff>304800</xdr:colOff>
      <xdr:row>28</xdr:row>
      <xdr:rowOff>152400</xdr:rowOff>
    </xdr:to>
    <xdr:grpSp>
      <xdr:nvGrpSpPr>
        <xdr:cNvPr id="114" name="Group 118"/>
        <xdr:cNvGrpSpPr>
          <a:grpSpLocks/>
        </xdr:cNvGrpSpPr>
      </xdr:nvGrpSpPr>
      <xdr:grpSpPr>
        <a:xfrm>
          <a:off x="3114675" y="8115300"/>
          <a:ext cx="619125" cy="304800"/>
          <a:chOff x="186" y="879"/>
          <a:chExt cx="65" cy="52"/>
        </a:xfrm>
        <a:solidFill>
          <a:srgbClr val="FFFFFF"/>
        </a:solidFill>
      </xdr:grpSpPr>
      <xdr:sp>
        <xdr:nvSpPr>
          <xdr:cNvPr id="115" name="Rectangle 119"/>
          <xdr:cNvSpPr>
            <a:spLocks/>
          </xdr:cNvSpPr>
        </xdr:nvSpPr>
        <xdr:spPr>
          <a:xfrm>
            <a:off x="215" y="879"/>
            <a:ext cx="8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6" name="Rectangle 120"/>
          <xdr:cNvSpPr>
            <a:spLocks/>
          </xdr:cNvSpPr>
        </xdr:nvSpPr>
        <xdr:spPr>
          <a:xfrm>
            <a:off x="186" y="923"/>
            <a:ext cx="6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30</xdr:row>
      <xdr:rowOff>247650</xdr:rowOff>
    </xdr:from>
    <xdr:to>
      <xdr:col>6</xdr:col>
      <xdr:colOff>238125</xdr:colOff>
      <xdr:row>31</xdr:row>
      <xdr:rowOff>285750</xdr:rowOff>
    </xdr:to>
    <xdr:grpSp>
      <xdr:nvGrpSpPr>
        <xdr:cNvPr id="117" name="Group 125"/>
        <xdr:cNvGrpSpPr>
          <a:grpSpLocks/>
        </xdr:cNvGrpSpPr>
      </xdr:nvGrpSpPr>
      <xdr:grpSpPr>
        <a:xfrm>
          <a:off x="3495675" y="9105900"/>
          <a:ext cx="857250" cy="333375"/>
          <a:chOff x="397" y="952"/>
          <a:chExt cx="101" cy="38"/>
        </a:xfrm>
        <a:solidFill>
          <a:srgbClr val="FFFFFF"/>
        </a:solidFill>
      </xdr:grpSpPr>
      <xdr:sp>
        <xdr:nvSpPr>
          <xdr:cNvPr id="118" name="Oval 122"/>
          <xdr:cNvSpPr>
            <a:spLocks/>
          </xdr:cNvSpPr>
        </xdr:nvSpPr>
        <xdr:spPr>
          <a:xfrm>
            <a:off x="397" y="952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Cordia New"/>
                <a:ea typeface="Cordia New"/>
                <a:cs typeface="Cordia New"/>
              </a:rPr>
              <a:t>A</a:t>
            </a:r>
          </a:p>
        </xdr:txBody>
      </xdr:sp>
      <xdr:sp>
        <xdr:nvSpPr>
          <xdr:cNvPr id="119" name="Oval 123"/>
          <xdr:cNvSpPr>
            <a:spLocks/>
          </xdr:cNvSpPr>
        </xdr:nvSpPr>
        <xdr:spPr>
          <a:xfrm>
            <a:off x="460" y="952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Cordia New"/>
                <a:ea typeface="Cordia New"/>
                <a:cs typeface="Cordia New"/>
              </a:rPr>
              <a:t>A</a:t>
            </a:r>
          </a:p>
        </xdr:txBody>
      </xdr:sp>
      <xdr:sp>
        <xdr:nvSpPr>
          <xdr:cNvPr id="120" name="Line 124"/>
          <xdr:cNvSpPr>
            <a:spLocks/>
          </xdr:cNvSpPr>
        </xdr:nvSpPr>
        <xdr:spPr>
          <a:xfrm flipV="1">
            <a:off x="440" y="971"/>
            <a:ext cx="12" cy="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323850</xdr:colOff>
      <xdr:row>18</xdr:row>
      <xdr:rowOff>9525</xdr:rowOff>
    </xdr:from>
    <xdr:to>
      <xdr:col>1</xdr:col>
      <xdr:colOff>619125</xdr:colOff>
      <xdr:row>26</xdr:row>
      <xdr:rowOff>295275</xdr:rowOff>
    </xdr:to>
    <xdr:grpSp>
      <xdr:nvGrpSpPr>
        <xdr:cNvPr id="121" name="Group 134"/>
        <xdr:cNvGrpSpPr>
          <a:grpSpLocks/>
        </xdr:cNvGrpSpPr>
      </xdr:nvGrpSpPr>
      <xdr:grpSpPr>
        <a:xfrm>
          <a:off x="1009650" y="5324475"/>
          <a:ext cx="295275" cy="2647950"/>
          <a:chOff x="106" y="545"/>
          <a:chExt cx="31" cy="286"/>
        </a:xfrm>
        <a:solidFill>
          <a:srgbClr val="FFFFFF"/>
        </a:solidFill>
      </xdr:grpSpPr>
      <xdr:sp>
        <xdr:nvSpPr>
          <xdr:cNvPr id="122" name="Line 127"/>
          <xdr:cNvSpPr>
            <a:spLocks/>
          </xdr:cNvSpPr>
        </xdr:nvSpPr>
        <xdr:spPr>
          <a:xfrm>
            <a:off x="122" y="545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3" name="Line 128"/>
          <xdr:cNvSpPr>
            <a:spLocks/>
          </xdr:cNvSpPr>
        </xdr:nvSpPr>
        <xdr:spPr>
          <a:xfrm>
            <a:off x="109" y="545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4" name="Line 129"/>
          <xdr:cNvSpPr>
            <a:spLocks/>
          </xdr:cNvSpPr>
        </xdr:nvSpPr>
        <xdr:spPr>
          <a:xfrm>
            <a:off x="122" y="644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5" name="Line 130"/>
          <xdr:cNvSpPr>
            <a:spLocks/>
          </xdr:cNvSpPr>
        </xdr:nvSpPr>
        <xdr:spPr>
          <a:xfrm>
            <a:off x="122" y="736"/>
            <a:ext cx="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6" name="Line 131"/>
          <xdr:cNvSpPr>
            <a:spLocks/>
          </xdr:cNvSpPr>
        </xdr:nvSpPr>
        <xdr:spPr>
          <a:xfrm>
            <a:off x="107" y="642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7" name="Line 132"/>
          <xdr:cNvSpPr>
            <a:spLocks/>
          </xdr:cNvSpPr>
        </xdr:nvSpPr>
        <xdr:spPr>
          <a:xfrm>
            <a:off x="107" y="73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8" name="Line 133"/>
          <xdr:cNvSpPr>
            <a:spLocks/>
          </xdr:cNvSpPr>
        </xdr:nvSpPr>
        <xdr:spPr>
          <a:xfrm>
            <a:off x="106" y="831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0</xdr:col>
      <xdr:colOff>352425</xdr:colOff>
      <xdr:row>27</xdr:row>
      <xdr:rowOff>57150</xdr:rowOff>
    </xdr:from>
    <xdr:to>
      <xdr:col>9</xdr:col>
      <xdr:colOff>361950</xdr:colOff>
      <xdr:row>27</xdr:row>
      <xdr:rowOff>200025</xdr:rowOff>
    </xdr:to>
    <xdr:grpSp>
      <xdr:nvGrpSpPr>
        <xdr:cNvPr id="129" name="Group 168"/>
        <xdr:cNvGrpSpPr>
          <a:grpSpLocks/>
        </xdr:cNvGrpSpPr>
      </xdr:nvGrpSpPr>
      <xdr:grpSpPr>
        <a:xfrm>
          <a:off x="352425" y="8029575"/>
          <a:ext cx="6181725" cy="142875"/>
          <a:chOff x="37" y="838"/>
          <a:chExt cx="649" cy="15"/>
        </a:xfrm>
        <a:solidFill>
          <a:srgbClr val="FFFFFF"/>
        </a:solidFill>
      </xdr:grpSpPr>
      <xdr:sp>
        <xdr:nvSpPr>
          <xdr:cNvPr id="130" name="Line 135"/>
          <xdr:cNvSpPr>
            <a:spLocks/>
          </xdr:cNvSpPr>
        </xdr:nvSpPr>
        <xdr:spPr>
          <a:xfrm>
            <a:off x="37" y="839"/>
            <a:ext cx="17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1" name="Line 137"/>
          <xdr:cNvSpPr>
            <a:spLocks/>
          </xdr:cNvSpPr>
        </xdr:nvSpPr>
        <xdr:spPr>
          <a:xfrm>
            <a:off x="508" y="838"/>
            <a:ext cx="17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grpSp>
        <xdr:nvGrpSpPr>
          <xdr:cNvPr id="132" name="Group 142"/>
          <xdr:cNvGrpSpPr>
            <a:grpSpLocks/>
          </xdr:cNvGrpSpPr>
        </xdr:nvGrpSpPr>
        <xdr:grpSpPr>
          <a:xfrm>
            <a:off x="134" y="841"/>
            <a:ext cx="22" cy="11"/>
            <a:chOff x="176" y="840"/>
            <a:chExt cx="22" cy="11"/>
          </a:xfrm>
          <a:solidFill>
            <a:srgbClr val="FFFFFF"/>
          </a:solidFill>
        </xdr:grpSpPr>
        <xdr:sp>
          <xdr:nvSpPr>
            <xdr:cNvPr id="133" name="Line 138"/>
            <xdr:cNvSpPr>
              <a:spLocks/>
            </xdr:cNvSpPr>
          </xdr:nvSpPr>
          <xdr:spPr>
            <a:xfrm flipH="1">
              <a:off x="176" y="840"/>
              <a:ext cx="13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34" name="Line 139"/>
            <xdr:cNvSpPr>
              <a:spLocks/>
            </xdr:cNvSpPr>
          </xdr:nvSpPr>
          <xdr:spPr>
            <a:xfrm>
              <a:off x="187" y="840"/>
              <a:ext cx="11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35" name="Line 140"/>
            <xdr:cNvSpPr>
              <a:spLocks/>
            </xdr:cNvSpPr>
          </xdr:nvSpPr>
          <xdr:spPr>
            <a:xfrm flipV="1">
              <a:off x="181" y="845"/>
              <a:ext cx="9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36" name="Line 141"/>
            <xdr:cNvSpPr>
              <a:spLocks/>
            </xdr:cNvSpPr>
          </xdr:nvSpPr>
          <xdr:spPr>
            <a:xfrm>
              <a:off x="186" y="847"/>
              <a:ext cx="3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grpSp>
        <xdr:nvGrpSpPr>
          <xdr:cNvPr id="137" name="Group 143"/>
          <xdr:cNvGrpSpPr>
            <a:grpSpLocks/>
          </xdr:cNvGrpSpPr>
        </xdr:nvGrpSpPr>
        <xdr:grpSpPr>
          <a:xfrm>
            <a:off x="111" y="841"/>
            <a:ext cx="22" cy="11"/>
            <a:chOff x="176" y="840"/>
            <a:chExt cx="22" cy="11"/>
          </a:xfrm>
          <a:solidFill>
            <a:srgbClr val="FFFFFF"/>
          </a:solidFill>
        </xdr:grpSpPr>
        <xdr:sp>
          <xdr:nvSpPr>
            <xdr:cNvPr id="138" name="Line 144"/>
            <xdr:cNvSpPr>
              <a:spLocks/>
            </xdr:cNvSpPr>
          </xdr:nvSpPr>
          <xdr:spPr>
            <a:xfrm flipH="1">
              <a:off x="176" y="840"/>
              <a:ext cx="13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39" name="Line 145"/>
            <xdr:cNvSpPr>
              <a:spLocks/>
            </xdr:cNvSpPr>
          </xdr:nvSpPr>
          <xdr:spPr>
            <a:xfrm>
              <a:off x="187" y="840"/>
              <a:ext cx="11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40" name="Line 146"/>
            <xdr:cNvSpPr>
              <a:spLocks/>
            </xdr:cNvSpPr>
          </xdr:nvSpPr>
          <xdr:spPr>
            <a:xfrm flipV="1">
              <a:off x="181" y="845"/>
              <a:ext cx="9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41" name="Line 147"/>
            <xdr:cNvSpPr>
              <a:spLocks/>
            </xdr:cNvSpPr>
          </xdr:nvSpPr>
          <xdr:spPr>
            <a:xfrm>
              <a:off x="186" y="847"/>
              <a:ext cx="3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grpSp>
        <xdr:nvGrpSpPr>
          <xdr:cNvPr id="142" name="Group 148"/>
          <xdr:cNvGrpSpPr>
            <a:grpSpLocks/>
          </xdr:cNvGrpSpPr>
        </xdr:nvGrpSpPr>
        <xdr:grpSpPr>
          <a:xfrm>
            <a:off x="91" y="842"/>
            <a:ext cx="22" cy="11"/>
            <a:chOff x="176" y="840"/>
            <a:chExt cx="22" cy="11"/>
          </a:xfrm>
          <a:solidFill>
            <a:srgbClr val="FFFFFF"/>
          </a:solidFill>
        </xdr:grpSpPr>
        <xdr:sp>
          <xdr:nvSpPr>
            <xdr:cNvPr id="143" name="Line 149"/>
            <xdr:cNvSpPr>
              <a:spLocks/>
            </xdr:cNvSpPr>
          </xdr:nvSpPr>
          <xdr:spPr>
            <a:xfrm flipH="1">
              <a:off x="176" y="840"/>
              <a:ext cx="13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44" name="Line 150"/>
            <xdr:cNvSpPr>
              <a:spLocks/>
            </xdr:cNvSpPr>
          </xdr:nvSpPr>
          <xdr:spPr>
            <a:xfrm>
              <a:off x="187" y="840"/>
              <a:ext cx="11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45" name="Line 151"/>
            <xdr:cNvSpPr>
              <a:spLocks/>
            </xdr:cNvSpPr>
          </xdr:nvSpPr>
          <xdr:spPr>
            <a:xfrm flipV="1">
              <a:off x="181" y="845"/>
              <a:ext cx="9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46" name="Line 152"/>
            <xdr:cNvSpPr>
              <a:spLocks/>
            </xdr:cNvSpPr>
          </xdr:nvSpPr>
          <xdr:spPr>
            <a:xfrm>
              <a:off x="186" y="847"/>
              <a:ext cx="3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grpSp>
        <xdr:nvGrpSpPr>
          <xdr:cNvPr id="147" name="Group 153"/>
          <xdr:cNvGrpSpPr>
            <a:grpSpLocks/>
          </xdr:cNvGrpSpPr>
        </xdr:nvGrpSpPr>
        <xdr:grpSpPr>
          <a:xfrm>
            <a:off x="577" y="838"/>
            <a:ext cx="22" cy="11"/>
            <a:chOff x="176" y="840"/>
            <a:chExt cx="22" cy="11"/>
          </a:xfrm>
          <a:solidFill>
            <a:srgbClr val="FFFFFF"/>
          </a:solidFill>
        </xdr:grpSpPr>
        <xdr:sp>
          <xdr:nvSpPr>
            <xdr:cNvPr id="148" name="Line 154"/>
            <xdr:cNvSpPr>
              <a:spLocks/>
            </xdr:cNvSpPr>
          </xdr:nvSpPr>
          <xdr:spPr>
            <a:xfrm flipH="1">
              <a:off x="176" y="840"/>
              <a:ext cx="13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49" name="Line 155"/>
            <xdr:cNvSpPr>
              <a:spLocks/>
            </xdr:cNvSpPr>
          </xdr:nvSpPr>
          <xdr:spPr>
            <a:xfrm>
              <a:off x="187" y="840"/>
              <a:ext cx="11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50" name="Line 156"/>
            <xdr:cNvSpPr>
              <a:spLocks/>
            </xdr:cNvSpPr>
          </xdr:nvSpPr>
          <xdr:spPr>
            <a:xfrm flipV="1">
              <a:off x="181" y="845"/>
              <a:ext cx="9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51" name="Line 157"/>
            <xdr:cNvSpPr>
              <a:spLocks/>
            </xdr:cNvSpPr>
          </xdr:nvSpPr>
          <xdr:spPr>
            <a:xfrm>
              <a:off x="186" y="847"/>
              <a:ext cx="3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grpSp>
        <xdr:nvGrpSpPr>
          <xdr:cNvPr id="152" name="Group 158"/>
          <xdr:cNvGrpSpPr>
            <a:grpSpLocks/>
          </xdr:cNvGrpSpPr>
        </xdr:nvGrpSpPr>
        <xdr:grpSpPr>
          <a:xfrm>
            <a:off x="554" y="838"/>
            <a:ext cx="22" cy="11"/>
            <a:chOff x="176" y="840"/>
            <a:chExt cx="22" cy="11"/>
          </a:xfrm>
          <a:solidFill>
            <a:srgbClr val="FFFFFF"/>
          </a:solidFill>
        </xdr:grpSpPr>
        <xdr:sp>
          <xdr:nvSpPr>
            <xdr:cNvPr id="153" name="Line 159"/>
            <xdr:cNvSpPr>
              <a:spLocks/>
            </xdr:cNvSpPr>
          </xdr:nvSpPr>
          <xdr:spPr>
            <a:xfrm flipH="1">
              <a:off x="176" y="840"/>
              <a:ext cx="13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54" name="Line 160"/>
            <xdr:cNvSpPr>
              <a:spLocks/>
            </xdr:cNvSpPr>
          </xdr:nvSpPr>
          <xdr:spPr>
            <a:xfrm>
              <a:off x="187" y="840"/>
              <a:ext cx="11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55" name="Line 161"/>
            <xdr:cNvSpPr>
              <a:spLocks/>
            </xdr:cNvSpPr>
          </xdr:nvSpPr>
          <xdr:spPr>
            <a:xfrm flipV="1">
              <a:off x="181" y="845"/>
              <a:ext cx="9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56" name="Line 162"/>
            <xdr:cNvSpPr>
              <a:spLocks/>
            </xdr:cNvSpPr>
          </xdr:nvSpPr>
          <xdr:spPr>
            <a:xfrm>
              <a:off x="186" y="847"/>
              <a:ext cx="3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grpSp>
        <xdr:nvGrpSpPr>
          <xdr:cNvPr id="157" name="Group 163"/>
          <xdr:cNvGrpSpPr>
            <a:grpSpLocks/>
          </xdr:cNvGrpSpPr>
        </xdr:nvGrpSpPr>
        <xdr:grpSpPr>
          <a:xfrm>
            <a:off x="534" y="839"/>
            <a:ext cx="22" cy="11"/>
            <a:chOff x="176" y="840"/>
            <a:chExt cx="22" cy="11"/>
          </a:xfrm>
          <a:solidFill>
            <a:srgbClr val="FFFFFF"/>
          </a:solidFill>
        </xdr:grpSpPr>
        <xdr:sp>
          <xdr:nvSpPr>
            <xdr:cNvPr id="158" name="Line 164"/>
            <xdr:cNvSpPr>
              <a:spLocks/>
            </xdr:cNvSpPr>
          </xdr:nvSpPr>
          <xdr:spPr>
            <a:xfrm flipH="1">
              <a:off x="176" y="840"/>
              <a:ext cx="13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59" name="Line 165"/>
            <xdr:cNvSpPr>
              <a:spLocks/>
            </xdr:cNvSpPr>
          </xdr:nvSpPr>
          <xdr:spPr>
            <a:xfrm>
              <a:off x="187" y="840"/>
              <a:ext cx="11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60" name="Line 166"/>
            <xdr:cNvSpPr>
              <a:spLocks/>
            </xdr:cNvSpPr>
          </xdr:nvSpPr>
          <xdr:spPr>
            <a:xfrm flipV="1">
              <a:off x="181" y="845"/>
              <a:ext cx="9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61" name="Line 167"/>
            <xdr:cNvSpPr>
              <a:spLocks/>
            </xdr:cNvSpPr>
          </xdr:nvSpPr>
          <xdr:spPr>
            <a:xfrm>
              <a:off x="186" y="847"/>
              <a:ext cx="3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619125</xdr:colOff>
      <xdr:row>47</xdr:row>
      <xdr:rowOff>266700</xdr:rowOff>
    </xdr:from>
    <xdr:to>
      <xdr:col>4</xdr:col>
      <xdr:colOff>514350</xdr:colOff>
      <xdr:row>50</xdr:row>
      <xdr:rowOff>295275</xdr:rowOff>
    </xdr:to>
    <xdr:grpSp>
      <xdr:nvGrpSpPr>
        <xdr:cNvPr id="162" name="Group 202"/>
        <xdr:cNvGrpSpPr>
          <a:grpSpLocks/>
        </xdr:cNvGrpSpPr>
      </xdr:nvGrpSpPr>
      <xdr:grpSpPr>
        <a:xfrm>
          <a:off x="1304925" y="14144625"/>
          <a:ext cx="1952625" cy="914400"/>
          <a:chOff x="137" y="1500"/>
          <a:chExt cx="205" cy="99"/>
        </a:xfrm>
        <a:solidFill>
          <a:srgbClr val="FFFFFF"/>
        </a:solidFill>
      </xdr:grpSpPr>
      <xdr:sp>
        <xdr:nvSpPr>
          <xdr:cNvPr id="163" name="Line 179"/>
          <xdr:cNvSpPr>
            <a:spLocks/>
          </xdr:cNvSpPr>
        </xdr:nvSpPr>
        <xdr:spPr>
          <a:xfrm>
            <a:off x="137" y="1500"/>
            <a:ext cx="14" cy="1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64" name="Line 180"/>
          <xdr:cNvSpPr>
            <a:spLocks/>
          </xdr:cNvSpPr>
        </xdr:nvSpPr>
        <xdr:spPr>
          <a:xfrm>
            <a:off x="231" y="1540"/>
            <a:ext cx="14" cy="1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65" name="Line 181"/>
          <xdr:cNvSpPr>
            <a:spLocks/>
          </xdr:cNvSpPr>
        </xdr:nvSpPr>
        <xdr:spPr>
          <a:xfrm>
            <a:off x="328" y="1589"/>
            <a:ext cx="14" cy="1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676275</xdr:colOff>
      <xdr:row>34</xdr:row>
      <xdr:rowOff>19050</xdr:rowOff>
    </xdr:from>
    <xdr:to>
      <xdr:col>9</xdr:col>
      <xdr:colOff>9525</xdr:colOff>
      <xdr:row>42</xdr:row>
      <xdr:rowOff>238125</xdr:rowOff>
    </xdr:to>
    <xdr:grpSp>
      <xdr:nvGrpSpPr>
        <xdr:cNvPr id="166" name="Group 198"/>
        <xdr:cNvGrpSpPr>
          <a:grpSpLocks/>
        </xdr:cNvGrpSpPr>
      </xdr:nvGrpSpPr>
      <xdr:grpSpPr>
        <a:xfrm>
          <a:off x="1362075" y="10058400"/>
          <a:ext cx="4819650" cy="2581275"/>
          <a:chOff x="143" y="1058"/>
          <a:chExt cx="506" cy="279"/>
        </a:xfrm>
        <a:solidFill>
          <a:srgbClr val="FFFFFF"/>
        </a:solidFill>
      </xdr:grpSpPr>
      <xdr:sp>
        <xdr:nvSpPr>
          <xdr:cNvPr id="167" name="Line 169"/>
          <xdr:cNvSpPr>
            <a:spLocks/>
          </xdr:cNvSpPr>
        </xdr:nvSpPr>
        <xdr:spPr>
          <a:xfrm flipV="1">
            <a:off x="143" y="1058"/>
            <a:ext cx="209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68" name="Line 184"/>
          <xdr:cNvSpPr>
            <a:spLocks/>
          </xdr:cNvSpPr>
        </xdr:nvSpPr>
        <xdr:spPr>
          <a:xfrm flipV="1">
            <a:off x="240" y="1106"/>
            <a:ext cx="209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69" name="Line 185"/>
          <xdr:cNvSpPr>
            <a:spLocks/>
          </xdr:cNvSpPr>
        </xdr:nvSpPr>
        <xdr:spPr>
          <a:xfrm flipV="1">
            <a:off x="335" y="1155"/>
            <a:ext cx="209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70" name="Line 186"/>
          <xdr:cNvSpPr>
            <a:spLocks/>
          </xdr:cNvSpPr>
        </xdr:nvSpPr>
        <xdr:spPr>
          <a:xfrm flipV="1">
            <a:off x="440" y="1213"/>
            <a:ext cx="209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37</xdr:row>
      <xdr:rowOff>266700</xdr:rowOff>
    </xdr:from>
    <xdr:to>
      <xdr:col>9</xdr:col>
      <xdr:colOff>57150</xdr:colOff>
      <xdr:row>52</xdr:row>
      <xdr:rowOff>238125</xdr:rowOff>
    </xdr:to>
    <xdr:grpSp>
      <xdr:nvGrpSpPr>
        <xdr:cNvPr id="171" name="Group 200"/>
        <xdr:cNvGrpSpPr>
          <a:grpSpLocks/>
        </xdr:cNvGrpSpPr>
      </xdr:nvGrpSpPr>
      <xdr:grpSpPr>
        <a:xfrm>
          <a:off x="1371600" y="11191875"/>
          <a:ext cx="4857750" cy="4400550"/>
          <a:chOff x="144" y="1180"/>
          <a:chExt cx="510" cy="477"/>
        </a:xfrm>
        <a:solidFill>
          <a:srgbClr val="FFFFFF"/>
        </a:solidFill>
      </xdr:grpSpPr>
      <xdr:sp>
        <xdr:nvSpPr>
          <xdr:cNvPr id="172" name="Line 170"/>
          <xdr:cNvSpPr>
            <a:spLocks/>
          </xdr:cNvSpPr>
        </xdr:nvSpPr>
        <xdr:spPr>
          <a:xfrm>
            <a:off x="144" y="1180"/>
            <a:ext cx="0" cy="3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73" name="Line 172"/>
          <xdr:cNvSpPr>
            <a:spLocks/>
          </xdr:cNvSpPr>
        </xdr:nvSpPr>
        <xdr:spPr>
          <a:xfrm>
            <a:off x="146" y="1281"/>
            <a:ext cx="293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74" name="Line 173"/>
          <xdr:cNvSpPr>
            <a:spLocks/>
          </xdr:cNvSpPr>
        </xdr:nvSpPr>
        <xdr:spPr>
          <a:xfrm>
            <a:off x="147" y="1377"/>
            <a:ext cx="293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75" name="Line 174"/>
          <xdr:cNvSpPr>
            <a:spLocks/>
          </xdr:cNvSpPr>
        </xdr:nvSpPr>
        <xdr:spPr>
          <a:xfrm>
            <a:off x="145" y="1473"/>
            <a:ext cx="297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76" name="Line 175"/>
          <xdr:cNvSpPr>
            <a:spLocks/>
          </xdr:cNvSpPr>
        </xdr:nvSpPr>
        <xdr:spPr>
          <a:xfrm>
            <a:off x="238" y="1231"/>
            <a:ext cx="0" cy="3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335" y="1280"/>
            <a:ext cx="0" cy="3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grpSp>
        <xdr:nvGrpSpPr>
          <xdr:cNvPr id="178" name="Group 188"/>
          <xdr:cNvGrpSpPr>
            <a:grpSpLocks/>
          </xdr:cNvGrpSpPr>
        </xdr:nvGrpSpPr>
        <xdr:grpSpPr>
          <a:xfrm>
            <a:off x="432" y="1338"/>
            <a:ext cx="14" cy="319"/>
            <a:chOff x="432" y="1338"/>
            <a:chExt cx="14" cy="319"/>
          </a:xfrm>
          <a:solidFill>
            <a:srgbClr val="FFFFFF"/>
          </a:solidFill>
        </xdr:grpSpPr>
        <xdr:sp>
          <xdr:nvSpPr>
            <xdr:cNvPr id="179" name="Line 178"/>
            <xdr:cNvSpPr>
              <a:spLocks/>
            </xdr:cNvSpPr>
          </xdr:nvSpPr>
          <xdr:spPr>
            <a:xfrm>
              <a:off x="440" y="1338"/>
              <a:ext cx="0" cy="3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80" name="Line 182"/>
            <xdr:cNvSpPr>
              <a:spLocks/>
            </xdr:cNvSpPr>
          </xdr:nvSpPr>
          <xdr:spPr>
            <a:xfrm>
              <a:off x="432" y="1647"/>
              <a:ext cx="14" cy="1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grpSp>
        <xdr:nvGrpSpPr>
          <xdr:cNvPr id="181" name="Group 189"/>
          <xdr:cNvGrpSpPr>
            <a:grpSpLocks/>
          </xdr:cNvGrpSpPr>
        </xdr:nvGrpSpPr>
        <xdr:grpSpPr>
          <a:xfrm>
            <a:off x="533" y="1277"/>
            <a:ext cx="14" cy="319"/>
            <a:chOff x="432" y="1338"/>
            <a:chExt cx="14" cy="319"/>
          </a:xfrm>
          <a:solidFill>
            <a:srgbClr val="FFFFFF"/>
          </a:solidFill>
        </xdr:grpSpPr>
        <xdr:sp>
          <xdr:nvSpPr>
            <xdr:cNvPr id="182" name="Line 190"/>
            <xdr:cNvSpPr>
              <a:spLocks/>
            </xdr:cNvSpPr>
          </xdr:nvSpPr>
          <xdr:spPr>
            <a:xfrm>
              <a:off x="440" y="1338"/>
              <a:ext cx="0" cy="3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83" name="Line 191"/>
            <xdr:cNvSpPr>
              <a:spLocks/>
            </xdr:cNvSpPr>
          </xdr:nvSpPr>
          <xdr:spPr>
            <a:xfrm>
              <a:off x="432" y="1647"/>
              <a:ext cx="14" cy="1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grpSp>
        <xdr:nvGrpSpPr>
          <xdr:cNvPr id="184" name="Group 192"/>
          <xdr:cNvGrpSpPr>
            <a:grpSpLocks/>
          </xdr:cNvGrpSpPr>
        </xdr:nvGrpSpPr>
        <xdr:grpSpPr>
          <a:xfrm>
            <a:off x="640" y="1214"/>
            <a:ext cx="14" cy="319"/>
            <a:chOff x="432" y="1338"/>
            <a:chExt cx="14" cy="319"/>
          </a:xfrm>
          <a:solidFill>
            <a:srgbClr val="FFFFFF"/>
          </a:solidFill>
        </xdr:grpSpPr>
        <xdr:sp>
          <xdr:nvSpPr>
            <xdr:cNvPr id="185" name="Line 193"/>
            <xdr:cNvSpPr>
              <a:spLocks/>
            </xdr:cNvSpPr>
          </xdr:nvSpPr>
          <xdr:spPr>
            <a:xfrm>
              <a:off x="440" y="1338"/>
              <a:ext cx="0" cy="3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86" name="Line 194"/>
            <xdr:cNvSpPr>
              <a:spLocks/>
            </xdr:cNvSpPr>
          </xdr:nvSpPr>
          <xdr:spPr>
            <a:xfrm>
              <a:off x="432" y="1647"/>
              <a:ext cx="14" cy="1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85725</xdr:colOff>
      <xdr:row>41</xdr:row>
      <xdr:rowOff>285750</xdr:rowOff>
    </xdr:from>
    <xdr:to>
      <xdr:col>9</xdr:col>
      <xdr:colOff>47625</xdr:colOff>
      <xdr:row>51</xdr:row>
      <xdr:rowOff>285750</xdr:rowOff>
    </xdr:to>
    <xdr:grpSp>
      <xdr:nvGrpSpPr>
        <xdr:cNvPr id="187" name="Group 201"/>
        <xdr:cNvGrpSpPr>
          <a:grpSpLocks/>
        </xdr:cNvGrpSpPr>
      </xdr:nvGrpSpPr>
      <xdr:grpSpPr>
        <a:xfrm>
          <a:off x="4200525" y="12392025"/>
          <a:ext cx="2019300" cy="2952750"/>
          <a:chOff x="441" y="1310"/>
          <a:chExt cx="212" cy="320"/>
        </a:xfrm>
        <a:solidFill>
          <a:srgbClr val="FFFFFF"/>
        </a:solidFill>
      </xdr:grpSpPr>
      <xdr:sp>
        <xdr:nvSpPr>
          <xdr:cNvPr id="188" name="Line 195"/>
          <xdr:cNvSpPr>
            <a:spLocks/>
          </xdr:cNvSpPr>
        </xdr:nvSpPr>
        <xdr:spPr>
          <a:xfrm flipV="1">
            <a:off x="444" y="1310"/>
            <a:ext cx="209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89" name="Line 196"/>
          <xdr:cNvSpPr>
            <a:spLocks/>
          </xdr:cNvSpPr>
        </xdr:nvSpPr>
        <xdr:spPr>
          <a:xfrm flipV="1">
            <a:off x="443" y="1404"/>
            <a:ext cx="209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90" name="Line 197"/>
          <xdr:cNvSpPr>
            <a:spLocks/>
          </xdr:cNvSpPr>
        </xdr:nvSpPr>
        <xdr:spPr>
          <a:xfrm flipV="1">
            <a:off x="441" y="1506"/>
            <a:ext cx="209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32</xdr:row>
      <xdr:rowOff>142875</xdr:rowOff>
    </xdr:from>
    <xdr:to>
      <xdr:col>4</xdr:col>
      <xdr:colOff>419100</xdr:colOff>
      <xdr:row>37</xdr:row>
      <xdr:rowOff>85725</xdr:rowOff>
    </xdr:to>
    <xdr:grpSp>
      <xdr:nvGrpSpPr>
        <xdr:cNvPr id="191" name="Group 211"/>
        <xdr:cNvGrpSpPr>
          <a:grpSpLocks/>
        </xdr:cNvGrpSpPr>
      </xdr:nvGrpSpPr>
      <xdr:grpSpPr>
        <a:xfrm>
          <a:off x="857250" y="9591675"/>
          <a:ext cx="2305050" cy="1419225"/>
          <a:chOff x="90" y="1007"/>
          <a:chExt cx="242" cy="154"/>
        </a:xfrm>
        <a:solidFill>
          <a:srgbClr val="FFFFFF"/>
        </a:solidFill>
      </xdr:grpSpPr>
      <xdr:sp>
        <xdr:nvSpPr>
          <xdr:cNvPr id="192" name="Oval 203"/>
          <xdr:cNvSpPr>
            <a:spLocks/>
          </xdr:cNvSpPr>
        </xdr:nvSpPr>
        <xdr:spPr>
          <a:xfrm>
            <a:off x="90" y="1123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1</a:t>
            </a:r>
          </a:p>
        </xdr:txBody>
      </xdr:sp>
      <xdr:sp>
        <xdr:nvSpPr>
          <xdr:cNvPr id="193" name="Oval 204"/>
          <xdr:cNvSpPr>
            <a:spLocks/>
          </xdr:cNvSpPr>
        </xdr:nvSpPr>
        <xdr:spPr>
          <a:xfrm>
            <a:off x="189" y="106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2</a:t>
            </a:r>
          </a:p>
        </xdr:txBody>
      </xdr:sp>
      <xdr:sp>
        <xdr:nvSpPr>
          <xdr:cNvPr id="194" name="Oval 205"/>
          <xdr:cNvSpPr>
            <a:spLocks/>
          </xdr:cNvSpPr>
        </xdr:nvSpPr>
        <xdr:spPr>
          <a:xfrm>
            <a:off x="294" y="1007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3</a:t>
            </a:r>
          </a:p>
        </xdr:txBody>
      </xdr:sp>
    </xdr:grpSp>
    <xdr:clientData/>
  </xdr:twoCellAnchor>
  <xdr:twoCellAnchor>
    <xdr:from>
      <xdr:col>5</xdr:col>
      <xdr:colOff>247650</xdr:colOff>
      <xdr:row>32</xdr:row>
      <xdr:rowOff>123825</xdr:rowOff>
    </xdr:from>
    <xdr:to>
      <xdr:col>9</xdr:col>
      <xdr:colOff>466725</xdr:colOff>
      <xdr:row>38</xdr:row>
      <xdr:rowOff>104775</xdr:rowOff>
    </xdr:to>
    <xdr:grpSp>
      <xdr:nvGrpSpPr>
        <xdr:cNvPr id="195" name="Group 210"/>
        <xdr:cNvGrpSpPr>
          <a:grpSpLocks/>
        </xdr:cNvGrpSpPr>
      </xdr:nvGrpSpPr>
      <xdr:grpSpPr>
        <a:xfrm>
          <a:off x="3676650" y="9572625"/>
          <a:ext cx="2962275" cy="1752600"/>
          <a:chOff x="386" y="1005"/>
          <a:chExt cx="326" cy="190"/>
        </a:xfrm>
        <a:solidFill>
          <a:srgbClr val="FFFFFF"/>
        </a:solidFill>
      </xdr:grpSpPr>
      <xdr:sp>
        <xdr:nvSpPr>
          <xdr:cNvPr id="196" name="Oval 206"/>
          <xdr:cNvSpPr>
            <a:spLocks/>
          </xdr:cNvSpPr>
        </xdr:nvSpPr>
        <xdr:spPr>
          <a:xfrm>
            <a:off x="386" y="100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A</a:t>
            </a:r>
          </a:p>
        </xdr:txBody>
      </xdr:sp>
      <xdr:sp>
        <xdr:nvSpPr>
          <xdr:cNvPr id="197" name="Oval 207"/>
          <xdr:cNvSpPr>
            <a:spLocks/>
          </xdr:cNvSpPr>
        </xdr:nvSpPr>
        <xdr:spPr>
          <a:xfrm>
            <a:off x="482" y="1051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B</a:t>
            </a:r>
          </a:p>
        </xdr:txBody>
      </xdr:sp>
      <xdr:sp>
        <xdr:nvSpPr>
          <xdr:cNvPr id="198" name="Oval 208"/>
          <xdr:cNvSpPr>
            <a:spLocks/>
          </xdr:cNvSpPr>
        </xdr:nvSpPr>
        <xdr:spPr>
          <a:xfrm>
            <a:off x="575" y="109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C</a:t>
            </a:r>
          </a:p>
        </xdr:txBody>
      </xdr:sp>
      <xdr:sp>
        <xdr:nvSpPr>
          <xdr:cNvPr id="199" name="Oval 209"/>
          <xdr:cNvSpPr>
            <a:spLocks/>
          </xdr:cNvSpPr>
        </xdr:nvSpPr>
        <xdr:spPr>
          <a:xfrm>
            <a:off x="674" y="1157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latin typeface="Cordia New"/>
                <a:ea typeface="Cordia New"/>
                <a:cs typeface="Cordia New"/>
              </a:rPr>
              <a:t>D</a:t>
            </a:r>
          </a:p>
        </xdr:txBody>
      </xdr:sp>
    </xdr:grpSp>
    <xdr:clientData/>
  </xdr:twoCellAnchor>
  <xdr:twoCellAnchor>
    <xdr:from>
      <xdr:col>1</xdr:col>
      <xdr:colOff>190500</xdr:colOff>
      <xdr:row>37</xdr:row>
      <xdr:rowOff>123825</xdr:rowOff>
    </xdr:from>
    <xdr:to>
      <xdr:col>1</xdr:col>
      <xdr:colOff>485775</xdr:colOff>
      <xdr:row>46</xdr:row>
      <xdr:rowOff>238125</xdr:rowOff>
    </xdr:to>
    <xdr:grpSp>
      <xdr:nvGrpSpPr>
        <xdr:cNvPr id="200" name="Group 220"/>
        <xdr:cNvGrpSpPr>
          <a:grpSpLocks/>
        </xdr:cNvGrpSpPr>
      </xdr:nvGrpSpPr>
      <xdr:grpSpPr>
        <a:xfrm>
          <a:off x="876300" y="11049000"/>
          <a:ext cx="295275" cy="2771775"/>
          <a:chOff x="76" y="1160"/>
          <a:chExt cx="31" cy="300"/>
        </a:xfrm>
        <a:solidFill>
          <a:srgbClr val="FFFFFF"/>
        </a:solidFill>
      </xdr:grpSpPr>
      <xdr:sp>
        <xdr:nvSpPr>
          <xdr:cNvPr id="201" name="Line 213"/>
          <xdr:cNvSpPr>
            <a:spLocks/>
          </xdr:cNvSpPr>
        </xdr:nvSpPr>
        <xdr:spPr>
          <a:xfrm>
            <a:off x="92" y="1167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2" name="Line 214"/>
          <xdr:cNvSpPr>
            <a:spLocks/>
          </xdr:cNvSpPr>
        </xdr:nvSpPr>
        <xdr:spPr>
          <a:xfrm>
            <a:off x="79" y="1160"/>
            <a:ext cx="28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3" name="Line 215"/>
          <xdr:cNvSpPr>
            <a:spLocks/>
          </xdr:cNvSpPr>
        </xdr:nvSpPr>
        <xdr:spPr>
          <a:xfrm>
            <a:off x="92" y="1266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4" name="Line 216"/>
          <xdr:cNvSpPr>
            <a:spLocks/>
          </xdr:cNvSpPr>
        </xdr:nvSpPr>
        <xdr:spPr>
          <a:xfrm>
            <a:off x="92" y="1360"/>
            <a:ext cx="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5" name="Line 217"/>
          <xdr:cNvSpPr>
            <a:spLocks/>
          </xdr:cNvSpPr>
        </xdr:nvSpPr>
        <xdr:spPr>
          <a:xfrm>
            <a:off x="78" y="1257"/>
            <a:ext cx="27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6" name="Line 218"/>
          <xdr:cNvSpPr>
            <a:spLocks/>
          </xdr:cNvSpPr>
        </xdr:nvSpPr>
        <xdr:spPr>
          <a:xfrm>
            <a:off x="76" y="1350"/>
            <a:ext cx="3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7" name="Line 219"/>
          <xdr:cNvSpPr>
            <a:spLocks/>
          </xdr:cNvSpPr>
        </xdr:nvSpPr>
        <xdr:spPr>
          <a:xfrm>
            <a:off x="76" y="1447"/>
            <a:ext cx="3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33</xdr:row>
      <xdr:rowOff>152400</xdr:rowOff>
    </xdr:from>
    <xdr:to>
      <xdr:col>4</xdr:col>
      <xdr:colOff>523875</xdr:colOff>
      <xdr:row>37</xdr:row>
      <xdr:rowOff>190500</xdr:rowOff>
    </xdr:to>
    <xdr:grpSp>
      <xdr:nvGrpSpPr>
        <xdr:cNvPr id="208" name="Group 234"/>
        <xdr:cNvGrpSpPr>
          <a:grpSpLocks/>
        </xdr:cNvGrpSpPr>
      </xdr:nvGrpSpPr>
      <xdr:grpSpPr>
        <a:xfrm>
          <a:off x="1123950" y="9896475"/>
          <a:ext cx="2143125" cy="1219200"/>
          <a:chOff x="118" y="1040"/>
          <a:chExt cx="225" cy="132"/>
        </a:xfrm>
        <a:solidFill>
          <a:srgbClr val="FFFFFF"/>
        </a:solidFill>
      </xdr:grpSpPr>
      <xdr:sp>
        <xdr:nvSpPr>
          <xdr:cNvPr id="209" name="Line 229"/>
          <xdr:cNvSpPr>
            <a:spLocks/>
          </xdr:cNvSpPr>
        </xdr:nvSpPr>
        <xdr:spPr>
          <a:xfrm flipV="1">
            <a:off x="127" y="1107"/>
            <a:ext cx="104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0" name="Line 230"/>
          <xdr:cNvSpPr>
            <a:spLocks/>
          </xdr:cNvSpPr>
        </xdr:nvSpPr>
        <xdr:spPr>
          <a:xfrm flipV="1">
            <a:off x="232" y="1045"/>
            <a:ext cx="104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1" name="Line 231"/>
          <xdr:cNvSpPr>
            <a:spLocks/>
          </xdr:cNvSpPr>
        </xdr:nvSpPr>
        <xdr:spPr>
          <a:xfrm>
            <a:off x="118" y="1163"/>
            <a:ext cx="16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2" name="Line 232"/>
          <xdr:cNvSpPr>
            <a:spLocks/>
          </xdr:cNvSpPr>
        </xdr:nvSpPr>
        <xdr:spPr>
          <a:xfrm>
            <a:off x="223" y="1102"/>
            <a:ext cx="16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3" name="Line 233"/>
          <xdr:cNvSpPr>
            <a:spLocks/>
          </xdr:cNvSpPr>
        </xdr:nvSpPr>
        <xdr:spPr>
          <a:xfrm>
            <a:off x="327" y="1040"/>
            <a:ext cx="16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4</xdr:col>
      <xdr:colOff>638175</xdr:colOff>
      <xdr:row>33</xdr:row>
      <xdr:rowOff>38100</xdr:rowOff>
    </xdr:from>
    <xdr:to>
      <xdr:col>9</xdr:col>
      <xdr:colOff>161925</xdr:colOff>
      <xdr:row>39</xdr:row>
      <xdr:rowOff>85725</xdr:rowOff>
    </xdr:to>
    <xdr:grpSp>
      <xdr:nvGrpSpPr>
        <xdr:cNvPr id="214" name="Group 247"/>
        <xdr:cNvGrpSpPr>
          <a:grpSpLocks/>
        </xdr:cNvGrpSpPr>
      </xdr:nvGrpSpPr>
      <xdr:grpSpPr>
        <a:xfrm>
          <a:off x="3381375" y="9782175"/>
          <a:ext cx="2952750" cy="1819275"/>
          <a:chOff x="355" y="1028"/>
          <a:chExt cx="310" cy="197"/>
        </a:xfrm>
        <a:solidFill>
          <a:srgbClr val="FFFFFF"/>
        </a:solidFill>
      </xdr:grpSpPr>
      <xdr:sp>
        <xdr:nvSpPr>
          <xdr:cNvPr id="215" name="Line 236"/>
          <xdr:cNvSpPr>
            <a:spLocks/>
          </xdr:cNvSpPr>
        </xdr:nvSpPr>
        <xdr:spPr>
          <a:xfrm rot="3590719" flipV="1">
            <a:off x="382" y="1028"/>
            <a:ext cx="58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6" name="Line 241"/>
          <xdr:cNvSpPr>
            <a:spLocks/>
          </xdr:cNvSpPr>
        </xdr:nvSpPr>
        <xdr:spPr>
          <a:xfrm rot="3590719" flipV="1">
            <a:off x="477" y="1078"/>
            <a:ext cx="58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7" name="Line 242"/>
          <xdr:cNvSpPr>
            <a:spLocks/>
          </xdr:cNvSpPr>
        </xdr:nvSpPr>
        <xdr:spPr>
          <a:xfrm rot="3590719" flipV="1">
            <a:off x="574" y="1126"/>
            <a:ext cx="62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8" name="Line 243"/>
          <xdr:cNvSpPr>
            <a:spLocks/>
          </xdr:cNvSpPr>
        </xdr:nvSpPr>
        <xdr:spPr>
          <a:xfrm flipV="1">
            <a:off x="355" y="1042"/>
            <a:ext cx="18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9" name="Line 244"/>
          <xdr:cNvSpPr>
            <a:spLocks/>
          </xdr:cNvSpPr>
        </xdr:nvSpPr>
        <xdr:spPr>
          <a:xfrm flipV="1">
            <a:off x="451" y="1093"/>
            <a:ext cx="18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0" name="Line 245"/>
          <xdr:cNvSpPr>
            <a:spLocks/>
          </xdr:cNvSpPr>
        </xdr:nvSpPr>
        <xdr:spPr>
          <a:xfrm flipV="1">
            <a:off x="547" y="1143"/>
            <a:ext cx="18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1" name="Line 246"/>
          <xdr:cNvSpPr>
            <a:spLocks/>
          </xdr:cNvSpPr>
        </xdr:nvSpPr>
        <xdr:spPr>
          <a:xfrm flipV="1">
            <a:off x="647" y="1197"/>
            <a:ext cx="18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40</xdr:row>
      <xdr:rowOff>104775</xdr:rowOff>
    </xdr:from>
    <xdr:to>
      <xdr:col>5</xdr:col>
      <xdr:colOff>266700</xdr:colOff>
      <xdr:row>51</xdr:row>
      <xdr:rowOff>19050</xdr:rowOff>
    </xdr:to>
    <xdr:grpSp>
      <xdr:nvGrpSpPr>
        <xdr:cNvPr id="222" name="Group 261"/>
        <xdr:cNvGrpSpPr>
          <a:grpSpLocks/>
        </xdr:cNvGrpSpPr>
      </xdr:nvGrpSpPr>
      <xdr:grpSpPr>
        <a:xfrm>
          <a:off x="2743200" y="11915775"/>
          <a:ext cx="952500" cy="3162300"/>
          <a:chOff x="286" y="1279"/>
          <a:chExt cx="100" cy="343"/>
        </a:xfrm>
        <a:solidFill>
          <a:srgbClr val="FFFFFF"/>
        </a:solidFill>
      </xdr:grpSpPr>
      <xdr:sp>
        <xdr:nvSpPr>
          <xdr:cNvPr id="223" name="Line 255"/>
          <xdr:cNvSpPr>
            <a:spLocks/>
          </xdr:cNvSpPr>
        </xdr:nvSpPr>
        <xdr:spPr>
          <a:xfrm>
            <a:off x="286" y="1279"/>
            <a:ext cx="0" cy="289"/>
          </a:xfrm>
          <a:prstGeom prst="line">
            <a:avLst/>
          </a:prstGeom>
          <a:noFill/>
          <a:ln w="19050" cmpd="sng">
            <a:solidFill>
              <a:srgbClr val="FF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4" name="Line 257"/>
          <xdr:cNvSpPr>
            <a:spLocks/>
          </xdr:cNvSpPr>
        </xdr:nvSpPr>
        <xdr:spPr>
          <a:xfrm>
            <a:off x="385" y="1330"/>
            <a:ext cx="0" cy="292"/>
          </a:xfrm>
          <a:prstGeom prst="line">
            <a:avLst/>
          </a:prstGeom>
          <a:noFill/>
          <a:ln w="19050" cmpd="sng">
            <a:solidFill>
              <a:srgbClr val="FF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5" name="Line 258"/>
          <xdr:cNvSpPr>
            <a:spLocks/>
          </xdr:cNvSpPr>
        </xdr:nvSpPr>
        <xdr:spPr>
          <a:xfrm>
            <a:off x="286" y="1331"/>
            <a:ext cx="99" cy="52"/>
          </a:xfrm>
          <a:prstGeom prst="line">
            <a:avLst/>
          </a:prstGeom>
          <a:noFill/>
          <a:ln w="19050" cmpd="sng">
            <a:solidFill>
              <a:srgbClr val="FF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6" name="Line 259"/>
          <xdr:cNvSpPr>
            <a:spLocks/>
          </xdr:cNvSpPr>
        </xdr:nvSpPr>
        <xdr:spPr>
          <a:xfrm>
            <a:off x="286" y="1422"/>
            <a:ext cx="99" cy="52"/>
          </a:xfrm>
          <a:prstGeom prst="line">
            <a:avLst/>
          </a:prstGeom>
          <a:noFill/>
          <a:ln w="19050" cmpd="sng">
            <a:solidFill>
              <a:srgbClr val="FF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7" name="Line 260"/>
          <xdr:cNvSpPr>
            <a:spLocks/>
          </xdr:cNvSpPr>
        </xdr:nvSpPr>
        <xdr:spPr>
          <a:xfrm>
            <a:off x="287" y="1518"/>
            <a:ext cx="99" cy="52"/>
          </a:xfrm>
          <a:prstGeom prst="line">
            <a:avLst/>
          </a:prstGeom>
          <a:noFill/>
          <a:ln w="19050" cmpd="sng">
            <a:solidFill>
              <a:srgbClr val="FF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41</xdr:row>
      <xdr:rowOff>0</xdr:rowOff>
    </xdr:from>
    <xdr:to>
      <xdr:col>4</xdr:col>
      <xdr:colOff>457200</xdr:colOff>
      <xdr:row>47</xdr:row>
      <xdr:rowOff>180975</xdr:rowOff>
    </xdr:to>
    <xdr:grpSp>
      <xdr:nvGrpSpPr>
        <xdr:cNvPr id="228" name="Group 266"/>
        <xdr:cNvGrpSpPr>
          <a:grpSpLocks/>
        </xdr:cNvGrpSpPr>
      </xdr:nvGrpSpPr>
      <xdr:grpSpPr>
        <a:xfrm>
          <a:off x="2914650" y="12106275"/>
          <a:ext cx="285750" cy="1952625"/>
          <a:chOff x="304" y="1300"/>
          <a:chExt cx="30" cy="211"/>
        </a:xfrm>
        <a:solidFill>
          <a:srgbClr val="FFFFFF"/>
        </a:solidFill>
      </xdr:grpSpPr>
      <xdr:sp>
        <xdr:nvSpPr>
          <xdr:cNvPr id="229" name="Line 262"/>
          <xdr:cNvSpPr>
            <a:spLocks/>
          </xdr:cNvSpPr>
        </xdr:nvSpPr>
        <xdr:spPr>
          <a:xfrm flipV="1">
            <a:off x="304" y="1300"/>
            <a:ext cx="28" cy="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30" name="Line 263"/>
          <xdr:cNvSpPr>
            <a:spLocks/>
          </xdr:cNvSpPr>
        </xdr:nvSpPr>
        <xdr:spPr>
          <a:xfrm flipV="1">
            <a:off x="306" y="1401"/>
            <a:ext cx="27" cy="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31" name="Line 264"/>
          <xdr:cNvSpPr>
            <a:spLocks/>
          </xdr:cNvSpPr>
        </xdr:nvSpPr>
        <xdr:spPr>
          <a:xfrm flipV="1">
            <a:off x="306" y="1496"/>
            <a:ext cx="28" cy="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581025</xdr:colOff>
      <xdr:row>28</xdr:row>
      <xdr:rowOff>190500</xdr:rowOff>
    </xdr:from>
    <xdr:to>
      <xdr:col>7</xdr:col>
      <xdr:colOff>114300</xdr:colOff>
      <xdr:row>30</xdr:row>
      <xdr:rowOff>95250</xdr:rowOff>
    </xdr:to>
    <xdr:grpSp>
      <xdr:nvGrpSpPr>
        <xdr:cNvPr id="232" name="Group 281"/>
        <xdr:cNvGrpSpPr>
          <a:grpSpLocks/>
        </xdr:cNvGrpSpPr>
      </xdr:nvGrpSpPr>
      <xdr:grpSpPr>
        <a:xfrm>
          <a:off x="1952625" y="8458200"/>
          <a:ext cx="2962275" cy="495300"/>
          <a:chOff x="206" y="899"/>
          <a:chExt cx="311" cy="53"/>
        </a:xfrm>
        <a:solidFill>
          <a:srgbClr val="FFFFFF"/>
        </a:solidFill>
      </xdr:grpSpPr>
      <xdr:grpSp>
        <xdr:nvGrpSpPr>
          <xdr:cNvPr id="233" name="Group 267"/>
          <xdr:cNvGrpSpPr>
            <a:grpSpLocks/>
          </xdr:cNvGrpSpPr>
        </xdr:nvGrpSpPr>
        <xdr:grpSpPr>
          <a:xfrm>
            <a:off x="220" y="930"/>
            <a:ext cx="282" cy="22"/>
            <a:chOff x="148" y="28"/>
            <a:chExt cx="276" cy="22"/>
          </a:xfrm>
          <a:solidFill>
            <a:srgbClr val="FFFFFF"/>
          </a:solidFill>
        </xdr:grpSpPr>
        <xdr:grpSp>
          <xdr:nvGrpSpPr>
            <xdr:cNvPr id="234" name="Group 268"/>
            <xdr:cNvGrpSpPr>
              <a:grpSpLocks/>
            </xdr:cNvGrpSpPr>
          </xdr:nvGrpSpPr>
          <xdr:grpSpPr>
            <a:xfrm>
              <a:off x="148" y="28"/>
              <a:ext cx="138" cy="22"/>
              <a:chOff x="148" y="28"/>
              <a:chExt cx="138" cy="22"/>
            </a:xfrm>
            <a:solidFill>
              <a:srgbClr val="FFFFFF"/>
            </a:solidFill>
          </xdr:grpSpPr>
          <xdr:sp>
            <xdr:nvSpPr>
              <xdr:cNvPr id="235" name="Line 269"/>
              <xdr:cNvSpPr>
                <a:spLocks/>
              </xdr:cNvSpPr>
            </xdr:nvSpPr>
            <xdr:spPr>
              <a:xfrm>
                <a:off x="148" y="40"/>
                <a:ext cx="13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236" name="Line 270"/>
              <xdr:cNvSpPr>
                <a:spLocks/>
              </xdr:cNvSpPr>
            </xdr:nvSpPr>
            <xdr:spPr>
              <a:xfrm>
                <a:off x="148" y="28"/>
                <a:ext cx="0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</xdr:grpSp>
        <xdr:grpSp>
          <xdr:nvGrpSpPr>
            <xdr:cNvPr id="237" name="Group 271"/>
            <xdr:cNvGrpSpPr>
              <a:grpSpLocks/>
            </xdr:cNvGrpSpPr>
          </xdr:nvGrpSpPr>
          <xdr:grpSpPr>
            <a:xfrm>
              <a:off x="286" y="28"/>
              <a:ext cx="138" cy="22"/>
              <a:chOff x="286" y="28"/>
              <a:chExt cx="138" cy="22"/>
            </a:xfrm>
            <a:solidFill>
              <a:srgbClr val="FFFFFF"/>
            </a:solidFill>
          </xdr:grpSpPr>
          <xdr:sp>
            <xdr:nvSpPr>
              <xdr:cNvPr id="238" name="Line 272"/>
              <xdr:cNvSpPr>
                <a:spLocks/>
              </xdr:cNvSpPr>
            </xdr:nvSpPr>
            <xdr:spPr>
              <a:xfrm>
                <a:off x="286" y="40"/>
                <a:ext cx="13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239" name="Line 273"/>
              <xdr:cNvSpPr>
                <a:spLocks/>
              </xdr:cNvSpPr>
            </xdr:nvSpPr>
            <xdr:spPr>
              <a:xfrm>
                <a:off x="286" y="28"/>
                <a:ext cx="0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  <xdr:sp>
            <xdr:nvSpPr>
              <xdr:cNvPr id="240" name="Line 274"/>
              <xdr:cNvSpPr>
                <a:spLocks/>
              </xdr:cNvSpPr>
            </xdr:nvSpPr>
            <xdr:spPr>
              <a:xfrm>
                <a:off x="424" y="28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rdia New"/>
                    <a:ea typeface="Cordia New"/>
                    <a:cs typeface="Cordia New"/>
                  </a:rPr>
                  <a:t/>
                </a:r>
              </a:p>
            </xdr:txBody>
          </xdr:sp>
        </xdr:grpSp>
      </xdr:grpSp>
      <xdr:sp>
        <xdr:nvSpPr>
          <xdr:cNvPr id="241" name="Oval 278"/>
          <xdr:cNvSpPr>
            <a:spLocks/>
          </xdr:cNvSpPr>
        </xdr:nvSpPr>
        <xdr:spPr>
          <a:xfrm>
            <a:off x="206" y="899"/>
            <a:ext cx="29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Cordia New"/>
                <a:ea typeface="Cordia New"/>
                <a:cs typeface="Cordia New"/>
              </a:rPr>
              <a:t>1</a:t>
            </a:r>
          </a:p>
        </xdr:txBody>
      </xdr:sp>
      <xdr:sp>
        <xdr:nvSpPr>
          <xdr:cNvPr id="242" name="Oval 279"/>
          <xdr:cNvSpPr>
            <a:spLocks/>
          </xdr:cNvSpPr>
        </xdr:nvSpPr>
        <xdr:spPr>
          <a:xfrm>
            <a:off x="345" y="899"/>
            <a:ext cx="29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Cordia New"/>
                <a:ea typeface="Cordia New"/>
                <a:cs typeface="Cordia New"/>
              </a:rPr>
              <a:t>2</a:t>
            </a:r>
          </a:p>
        </xdr:txBody>
      </xdr:sp>
      <xdr:sp>
        <xdr:nvSpPr>
          <xdr:cNvPr id="243" name="Oval 280"/>
          <xdr:cNvSpPr>
            <a:spLocks/>
          </xdr:cNvSpPr>
        </xdr:nvSpPr>
        <xdr:spPr>
          <a:xfrm>
            <a:off x="488" y="900"/>
            <a:ext cx="29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Cordia New"/>
                <a:ea typeface="Cordia New"/>
                <a:cs typeface="Cordia New"/>
              </a:rPr>
              <a:t>3</a:t>
            </a:r>
          </a:p>
        </xdr:txBody>
      </xdr:sp>
    </xdr:grpSp>
    <xdr:clientData/>
  </xdr:twoCellAnchor>
  <xdr:twoCellAnchor>
    <xdr:from>
      <xdr:col>2</xdr:col>
      <xdr:colOff>590550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244" name="Line 296"/>
        <xdr:cNvSpPr>
          <a:spLocks/>
        </xdr:cNvSpPr>
      </xdr:nvSpPr>
      <xdr:spPr>
        <a:xfrm>
          <a:off x="1962150" y="2952750"/>
          <a:ext cx="35337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619125</xdr:colOff>
      <xdr:row>14</xdr:row>
      <xdr:rowOff>0</xdr:rowOff>
    </xdr:from>
    <xdr:to>
      <xdr:col>8</xdr:col>
      <xdr:colOff>9525</xdr:colOff>
      <xdr:row>14</xdr:row>
      <xdr:rowOff>0</xdr:rowOff>
    </xdr:to>
    <xdr:sp>
      <xdr:nvSpPr>
        <xdr:cNvPr id="245" name="Line 297"/>
        <xdr:cNvSpPr>
          <a:spLocks/>
        </xdr:cNvSpPr>
      </xdr:nvSpPr>
      <xdr:spPr>
        <a:xfrm>
          <a:off x="1990725" y="4133850"/>
          <a:ext cx="35052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10</xdr:row>
      <xdr:rowOff>9525</xdr:rowOff>
    </xdr:from>
    <xdr:to>
      <xdr:col>8</xdr:col>
      <xdr:colOff>171450</xdr:colOff>
      <xdr:row>13</xdr:row>
      <xdr:rowOff>276225</xdr:rowOff>
    </xdr:to>
    <xdr:sp>
      <xdr:nvSpPr>
        <xdr:cNvPr id="246" name="AutoShape 298"/>
        <xdr:cNvSpPr>
          <a:spLocks/>
        </xdr:cNvSpPr>
      </xdr:nvSpPr>
      <xdr:spPr>
        <a:xfrm>
          <a:off x="5581650" y="2962275"/>
          <a:ext cx="76200" cy="1152525"/>
        </a:xfrm>
        <a:prstGeom prst="rightBrac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17</xdr:row>
      <xdr:rowOff>0</xdr:rowOff>
    </xdr:from>
    <xdr:to>
      <xdr:col>8</xdr:col>
      <xdr:colOff>523875</xdr:colOff>
      <xdr:row>18</xdr:row>
      <xdr:rowOff>19050</xdr:rowOff>
    </xdr:to>
    <xdr:sp>
      <xdr:nvSpPr>
        <xdr:cNvPr id="247" name="Rectangle 299"/>
        <xdr:cNvSpPr>
          <a:spLocks/>
        </xdr:cNvSpPr>
      </xdr:nvSpPr>
      <xdr:spPr>
        <a:xfrm>
          <a:off x="5695950" y="5019675"/>
          <a:ext cx="314325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95250</xdr:rowOff>
    </xdr:from>
    <xdr:to>
      <xdr:col>5</xdr:col>
      <xdr:colOff>352425</xdr:colOff>
      <xdr:row>18</xdr:row>
      <xdr:rowOff>200025</xdr:rowOff>
    </xdr:to>
    <xdr:grpSp>
      <xdr:nvGrpSpPr>
        <xdr:cNvPr id="248" name="Group 302"/>
        <xdr:cNvGrpSpPr>
          <a:grpSpLocks/>
        </xdr:cNvGrpSpPr>
      </xdr:nvGrpSpPr>
      <xdr:grpSpPr>
        <a:xfrm>
          <a:off x="3781425" y="5114925"/>
          <a:ext cx="0" cy="400050"/>
          <a:chOff x="428" y="506"/>
          <a:chExt cx="0" cy="42"/>
        </a:xfrm>
        <a:solidFill>
          <a:srgbClr val="FFFFFF"/>
        </a:solidFill>
      </xdr:grpSpPr>
      <xdr:sp>
        <xdr:nvSpPr>
          <xdr:cNvPr id="249" name="Line 300"/>
          <xdr:cNvSpPr>
            <a:spLocks/>
          </xdr:cNvSpPr>
        </xdr:nvSpPr>
        <xdr:spPr>
          <a:xfrm>
            <a:off x="428" y="5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50" name="Line 301"/>
          <xdr:cNvSpPr>
            <a:spLocks/>
          </xdr:cNvSpPr>
        </xdr:nvSpPr>
        <xdr:spPr>
          <a:xfrm flipV="1">
            <a:off x="428" y="533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7</xdr:col>
      <xdr:colOff>333375</xdr:colOff>
      <xdr:row>21</xdr:row>
      <xdr:rowOff>9525</xdr:rowOff>
    </xdr:from>
    <xdr:to>
      <xdr:col>9</xdr:col>
      <xdr:colOff>342900</xdr:colOff>
      <xdr:row>23</xdr:row>
      <xdr:rowOff>57150</xdr:rowOff>
    </xdr:to>
    <xdr:grpSp>
      <xdr:nvGrpSpPr>
        <xdr:cNvPr id="251" name="Group 311"/>
        <xdr:cNvGrpSpPr>
          <a:grpSpLocks/>
        </xdr:cNvGrpSpPr>
      </xdr:nvGrpSpPr>
      <xdr:grpSpPr>
        <a:xfrm>
          <a:off x="5133975" y="6210300"/>
          <a:ext cx="1381125" cy="638175"/>
          <a:chOff x="546" y="621"/>
          <a:chExt cx="145" cy="67"/>
        </a:xfrm>
        <a:solidFill>
          <a:srgbClr val="FFFFFF"/>
        </a:solidFill>
      </xdr:grpSpPr>
      <xdr:sp>
        <xdr:nvSpPr>
          <xdr:cNvPr id="252" name="Line 304"/>
          <xdr:cNvSpPr>
            <a:spLocks/>
          </xdr:cNvSpPr>
        </xdr:nvSpPr>
        <xdr:spPr>
          <a:xfrm>
            <a:off x="546" y="621"/>
            <a:ext cx="1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53" name="Line 305"/>
          <xdr:cNvSpPr>
            <a:spLocks/>
          </xdr:cNvSpPr>
        </xdr:nvSpPr>
        <xdr:spPr>
          <a:xfrm>
            <a:off x="548" y="640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54" name="Line 306"/>
          <xdr:cNvSpPr>
            <a:spLocks/>
          </xdr:cNvSpPr>
        </xdr:nvSpPr>
        <xdr:spPr>
          <a:xfrm>
            <a:off x="631" y="640"/>
            <a:ext cx="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55" name="Line 307"/>
          <xdr:cNvSpPr>
            <a:spLocks/>
          </xdr:cNvSpPr>
        </xdr:nvSpPr>
        <xdr:spPr>
          <a:xfrm>
            <a:off x="601" y="640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56" name="Line 309"/>
          <xdr:cNvSpPr>
            <a:spLocks/>
          </xdr:cNvSpPr>
        </xdr:nvSpPr>
        <xdr:spPr>
          <a:xfrm>
            <a:off x="631" y="640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57" name="Line 310"/>
          <xdr:cNvSpPr>
            <a:spLocks/>
          </xdr:cNvSpPr>
        </xdr:nvSpPr>
        <xdr:spPr>
          <a:xfrm>
            <a:off x="601" y="68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21</xdr:row>
      <xdr:rowOff>9525</xdr:rowOff>
    </xdr:from>
    <xdr:to>
      <xdr:col>10</xdr:col>
      <xdr:colOff>9525</xdr:colOff>
      <xdr:row>23</xdr:row>
      <xdr:rowOff>76200</xdr:rowOff>
    </xdr:to>
    <xdr:sp>
      <xdr:nvSpPr>
        <xdr:cNvPr id="258" name="Line 312"/>
        <xdr:cNvSpPr>
          <a:spLocks/>
        </xdr:cNvSpPr>
      </xdr:nvSpPr>
      <xdr:spPr>
        <a:xfrm>
          <a:off x="6648450" y="62103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390525</xdr:colOff>
      <xdr:row>21</xdr:row>
      <xdr:rowOff>9525</xdr:rowOff>
    </xdr:from>
    <xdr:to>
      <xdr:col>10</xdr:col>
      <xdr:colOff>114300</xdr:colOff>
      <xdr:row>21</xdr:row>
      <xdr:rowOff>9525</xdr:rowOff>
    </xdr:to>
    <xdr:sp>
      <xdr:nvSpPr>
        <xdr:cNvPr id="259" name="Line 313"/>
        <xdr:cNvSpPr>
          <a:spLocks/>
        </xdr:cNvSpPr>
      </xdr:nvSpPr>
      <xdr:spPr>
        <a:xfrm>
          <a:off x="6562725" y="6210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23</xdr:row>
      <xdr:rowOff>76200</xdr:rowOff>
    </xdr:from>
    <xdr:to>
      <xdr:col>10</xdr:col>
      <xdr:colOff>104775</xdr:colOff>
      <xdr:row>23</xdr:row>
      <xdr:rowOff>76200</xdr:rowOff>
    </xdr:to>
    <xdr:sp>
      <xdr:nvSpPr>
        <xdr:cNvPr id="260" name="Line 316"/>
        <xdr:cNvSpPr>
          <a:spLocks/>
        </xdr:cNvSpPr>
      </xdr:nvSpPr>
      <xdr:spPr>
        <a:xfrm>
          <a:off x="6553200" y="6867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619125</xdr:colOff>
      <xdr:row>20</xdr:row>
      <xdr:rowOff>123825</xdr:rowOff>
    </xdr:from>
    <xdr:to>
      <xdr:col>8</xdr:col>
      <xdr:colOff>619125</xdr:colOff>
      <xdr:row>22</xdr:row>
      <xdr:rowOff>47625</xdr:rowOff>
    </xdr:to>
    <xdr:grpSp>
      <xdr:nvGrpSpPr>
        <xdr:cNvPr id="261" name="Group 323"/>
        <xdr:cNvGrpSpPr>
          <a:grpSpLocks/>
        </xdr:cNvGrpSpPr>
      </xdr:nvGrpSpPr>
      <xdr:grpSpPr>
        <a:xfrm>
          <a:off x="6105525" y="6029325"/>
          <a:ext cx="0" cy="514350"/>
          <a:chOff x="641" y="602"/>
          <a:chExt cx="0" cy="54"/>
        </a:xfrm>
        <a:solidFill>
          <a:srgbClr val="FFFFFF"/>
        </a:solidFill>
      </xdr:grpSpPr>
      <xdr:sp>
        <xdr:nvSpPr>
          <xdr:cNvPr id="262" name="Line 321"/>
          <xdr:cNvSpPr>
            <a:spLocks/>
          </xdr:cNvSpPr>
        </xdr:nvSpPr>
        <xdr:spPr>
          <a:xfrm>
            <a:off x="641" y="60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63" name="Line 322"/>
          <xdr:cNvSpPr>
            <a:spLocks/>
          </xdr:cNvSpPr>
        </xdr:nvSpPr>
        <xdr:spPr>
          <a:xfrm flipV="1">
            <a:off x="641" y="639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647700</xdr:colOff>
      <xdr:row>78</xdr:row>
      <xdr:rowOff>190500</xdr:rowOff>
    </xdr:from>
    <xdr:to>
      <xdr:col>4</xdr:col>
      <xdr:colOff>647700</xdr:colOff>
      <xdr:row>80</xdr:row>
      <xdr:rowOff>114300</xdr:rowOff>
    </xdr:to>
    <xdr:sp>
      <xdr:nvSpPr>
        <xdr:cNvPr id="264" name="AutoShape 324"/>
        <xdr:cNvSpPr>
          <a:spLocks/>
        </xdr:cNvSpPr>
      </xdr:nvSpPr>
      <xdr:spPr>
        <a:xfrm>
          <a:off x="2019300" y="22945725"/>
          <a:ext cx="1371600" cy="4572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V   =  ZIKCSW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381000</xdr:colOff>
      <xdr:row>103</xdr:row>
      <xdr:rowOff>28575</xdr:rowOff>
    </xdr:from>
    <xdr:to>
      <xdr:col>3</xdr:col>
      <xdr:colOff>200025</xdr:colOff>
      <xdr:row>104</xdr:row>
      <xdr:rowOff>95250</xdr:rowOff>
    </xdr:to>
    <xdr:sp>
      <xdr:nvSpPr>
        <xdr:cNvPr id="265" name="Rectangle 326"/>
        <xdr:cNvSpPr>
          <a:spLocks/>
        </xdr:cNvSpPr>
      </xdr:nvSpPr>
      <xdr:spPr>
        <a:xfrm>
          <a:off x="1066800" y="29889450"/>
          <a:ext cx="1190625" cy="3619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/>
            <a:t>F</a:t>
          </a:r>
          <a:r>
            <a:rPr lang="en-US" cap="none" sz="1600" b="0" i="0" u="none" baseline="-25000"/>
            <a:t>t</a:t>
          </a:r>
          <a:r>
            <a:rPr lang="en-US" cap="none" sz="1600" b="0" i="0" u="none" baseline="0"/>
            <a:t>  =  0.07TV</a:t>
          </a:r>
        </a:p>
      </xdr:txBody>
    </xdr:sp>
    <xdr:clientData/>
  </xdr:twoCellAnchor>
  <xdr:twoCellAnchor>
    <xdr:from>
      <xdr:col>5</xdr:col>
      <xdr:colOff>171450</xdr:colOff>
      <xdr:row>115</xdr:row>
      <xdr:rowOff>276225</xdr:rowOff>
    </xdr:from>
    <xdr:to>
      <xdr:col>5</xdr:col>
      <xdr:colOff>400050</xdr:colOff>
      <xdr:row>116</xdr:row>
      <xdr:rowOff>219075</xdr:rowOff>
    </xdr:to>
    <xdr:sp>
      <xdr:nvSpPr>
        <xdr:cNvPr id="266" name="Rectangle 330"/>
        <xdr:cNvSpPr>
          <a:spLocks/>
        </xdr:cNvSpPr>
      </xdr:nvSpPr>
      <xdr:spPr>
        <a:xfrm>
          <a:off x="3600450" y="33642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 </a:t>
          </a:r>
        </a:p>
      </xdr:txBody>
    </xdr:sp>
    <xdr:clientData/>
  </xdr:twoCellAnchor>
  <xdr:twoCellAnchor>
    <xdr:from>
      <xdr:col>6</xdr:col>
      <xdr:colOff>209550</xdr:colOff>
      <xdr:row>114</xdr:row>
      <xdr:rowOff>276225</xdr:rowOff>
    </xdr:from>
    <xdr:to>
      <xdr:col>7</xdr:col>
      <xdr:colOff>438150</xdr:colOff>
      <xdr:row>116</xdr:row>
      <xdr:rowOff>28575</xdr:rowOff>
    </xdr:to>
    <xdr:sp>
      <xdr:nvSpPr>
        <xdr:cNvPr id="267" name="Rectangle 327"/>
        <xdr:cNvSpPr>
          <a:spLocks/>
        </xdr:cNvSpPr>
      </xdr:nvSpPr>
      <xdr:spPr>
        <a:xfrm>
          <a:off x="4324350" y="33366075"/>
          <a:ext cx="91440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/>
            <a:t>T  = 0.10 N</a:t>
          </a:r>
        </a:p>
      </xdr:txBody>
    </xdr:sp>
    <xdr:clientData/>
  </xdr:twoCellAnchor>
  <xdr:twoCellAnchor>
    <xdr:from>
      <xdr:col>2</xdr:col>
      <xdr:colOff>85725</xdr:colOff>
      <xdr:row>135</xdr:row>
      <xdr:rowOff>28575</xdr:rowOff>
    </xdr:from>
    <xdr:to>
      <xdr:col>3</xdr:col>
      <xdr:colOff>200025</xdr:colOff>
      <xdr:row>136</xdr:row>
      <xdr:rowOff>142875</xdr:rowOff>
    </xdr:to>
    <xdr:pic>
      <xdr:nvPicPr>
        <xdr:cNvPr id="26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8928675"/>
          <a:ext cx="800100" cy="3810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19050</xdr:colOff>
      <xdr:row>136</xdr:row>
      <xdr:rowOff>238125</xdr:rowOff>
    </xdr:from>
    <xdr:to>
      <xdr:col>3</xdr:col>
      <xdr:colOff>247650</xdr:colOff>
      <xdr:row>138</xdr:row>
      <xdr:rowOff>9525</xdr:rowOff>
    </xdr:to>
    <xdr:sp>
      <xdr:nvSpPr>
        <xdr:cNvPr id="269" name="Rectangle 338"/>
        <xdr:cNvSpPr>
          <a:spLocks/>
        </xdr:cNvSpPr>
      </xdr:nvSpPr>
      <xdr:spPr>
        <a:xfrm>
          <a:off x="1390650" y="39404925"/>
          <a:ext cx="91440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/>
            <a:t>T  = 0.10 N</a:t>
          </a:r>
        </a:p>
      </xdr:txBody>
    </xdr:sp>
    <xdr:clientData/>
  </xdr:twoCellAnchor>
  <xdr:twoCellAnchor>
    <xdr:from>
      <xdr:col>1</xdr:col>
      <xdr:colOff>219075</xdr:colOff>
      <xdr:row>147</xdr:row>
      <xdr:rowOff>28575</xdr:rowOff>
    </xdr:from>
    <xdr:to>
      <xdr:col>3</xdr:col>
      <xdr:colOff>38100</xdr:colOff>
      <xdr:row>148</xdr:row>
      <xdr:rowOff>123825</xdr:rowOff>
    </xdr:to>
    <xdr:sp>
      <xdr:nvSpPr>
        <xdr:cNvPr id="270" name="Rectangle 341"/>
        <xdr:cNvSpPr>
          <a:spLocks/>
        </xdr:cNvSpPr>
      </xdr:nvSpPr>
      <xdr:spPr>
        <a:xfrm>
          <a:off x="904875" y="42214800"/>
          <a:ext cx="1190625" cy="3619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/>
            <a:t>F</a:t>
          </a:r>
          <a:r>
            <a:rPr lang="en-US" cap="none" sz="1600" b="0" i="0" u="none" baseline="-25000"/>
            <a:t>t</a:t>
          </a:r>
          <a:r>
            <a:rPr lang="en-US" cap="none" sz="1600" b="0" i="0" u="none" baseline="0"/>
            <a:t>  =  0.07TV</a:t>
          </a:r>
        </a:p>
      </xdr:txBody>
    </xdr:sp>
    <xdr:clientData/>
  </xdr:twoCellAnchor>
  <xdr:twoCellAnchor>
    <xdr:from>
      <xdr:col>1</xdr:col>
      <xdr:colOff>676275</xdr:colOff>
      <xdr:row>34</xdr:row>
      <xdr:rowOff>9525</xdr:rowOff>
    </xdr:from>
    <xdr:to>
      <xdr:col>9</xdr:col>
      <xdr:colOff>9525</xdr:colOff>
      <xdr:row>42</xdr:row>
      <xdr:rowOff>238125</xdr:rowOff>
    </xdr:to>
    <xdr:grpSp>
      <xdr:nvGrpSpPr>
        <xdr:cNvPr id="271" name="Group 355"/>
        <xdr:cNvGrpSpPr>
          <a:grpSpLocks/>
        </xdr:cNvGrpSpPr>
      </xdr:nvGrpSpPr>
      <xdr:grpSpPr>
        <a:xfrm>
          <a:off x="1362075" y="10048875"/>
          <a:ext cx="4819650" cy="2590800"/>
          <a:chOff x="143" y="1055"/>
          <a:chExt cx="506" cy="272"/>
        </a:xfrm>
        <a:solidFill>
          <a:srgbClr val="FFFFFF"/>
        </a:solidFill>
      </xdr:grpSpPr>
      <xdr:grpSp>
        <xdr:nvGrpSpPr>
          <xdr:cNvPr id="272" name="Group 199"/>
          <xdr:cNvGrpSpPr>
            <a:grpSpLocks/>
          </xdr:cNvGrpSpPr>
        </xdr:nvGrpSpPr>
        <xdr:grpSpPr>
          <a:xfrm>
            <a:off x="143" y="1055"/>
            <a:ext cx="506" cy="272"/>
            <a:chOff x="143" y="1057"/>
            <a:chExt cx="506" cy="280"/>
          </a:xfrm>
          <a:solidFill>
            <a:srgbClr val="FFFFFF"/>
          </a:solidFill>
        </xdr:grpSpPr>
        <xdr:sp>
          <xdr:nvSpPr>
            <xdr:cNvPr id="273" name="Line 171"/>
            <xdr:cNvSpPr>
              <a:spLocks/>
            </xdr:cNvSpPr>
          </xdr:nvSpPr>
          <xdr:spPr>
            <a:xfrm>
              <a:off x="143" y="1181"/>
              <a:ext cx="297" cy="1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274" name="Line 183"/>
            <xdr:cNvSpPr>
              <a:spLocks/>
            </xdr:cNvSpPr>
          </xdr:nvSpPr>
          <xdr:spPr>
            <a:xfrm>
              <a:off x="245" y="1120"/>
              <a:ext cx="297" cy="1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275" name="Line 187"/>
            <xdr:cNvSpPr>
              <a:spLocks/>
            </xdr:cNvSpPr>
          </xdr:nvSpPr>
          <xdr:spPr>
            <a:xfrm>
              <a:off x="352" y="1057"/>
              <a:ext cx="297" cy="1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276" name="Line 344"/>
          <xdr:cNvSpPr>
            <a:spLocks/>
          </xdr:cNvSpPr>
        </xdr:nvSpPr>
        <xdr:spPr>
          <a:xfrm flipV="1">
            <a:off x="288" y="1123"/>
            <a:ext cx="201" cy="124"/>
          </a:xfrm>
          <a:prstGeom prst="line">
            <a:avLst/>
          </a:prstGeom>
          <a:noFill/>
          <a:ln w="12700" cmpd="sng">
            <a:solidFill>
              <a:srgbClr val="FF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77" name="Line 345"/>
          <xdr:cNvSpPr>
            <a:spLocks/>
          </xdr:cNvSpPr>
        </xdr:nvSpPr>
        <xdr:spPr>
          <a:xfrm flipV="1">
            <a:off x="389" y="1174"/>
            <a:ext cx="201" cy="124"/>
          </a:xfrm>
          <a:prstGeom prst="line">
            <a:avLst/>
          </a:prstGeom>
          <a:noFill/>
          <a:ln w="12700" cmpd="sng">
            <a:solidFill>
              <a:srgbClr val="FF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257175</xdr:colOff>
      <xdr:row>168</xdr:row>
      <xdr:rowOff>38100</xdr:rowOff>
    </xdr:from>
    <xdr:to>
      <xdr:col>10</xdr:col>
      <xdr:colOff>333375</xdr:colOff>
      <xdr:row>185</xdr:row>
      <xdr:rowOff>76200</xdr:rowOff>
    </xdr:to>
    <xdr:pic>
      <xdr:nvPicPr>
        <xdr:cNvPr id="278" name="Picture 366"/>
        <xdr:cNvPicPr preferRelativeResize="1">
          <a:picLocks noChangeAspect="1"/>
        </xdr:cNvPicPr>
      </xdr:nvPicPr>
      <xdr:blipFill>
        <a:blip r:embed="rId2"/>
        <a:srcRect l="8671" t="16000" r="36250" b="24000"/>
        <a:stretch>
          <a:fillRect/>
        </a:stretch>
      </xdr:blipFill>
      <xdr:spPr>
        <a:xfrm>
          <a:off x="257175" y="47958375"/>
          <a:ext cx="6715125" cy="457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</xdr:colOff>
      <xdr:row>4</xdr:row>
      <xdr:rowOff>47625</xdr:rowOff>
    </xdr:from>
    <xdr:to>
      <xdr:col>3</xdr:col>
      <xdr:colOff>19050</xdr:colOff>
      <xdr:row>15</xdr:row>
      <xdr:rowOff>285750</xdr:rowOff>
    </xdr:to>
    <xdr:sp>
      <xdr:nvSpPr>
        <xdr:cNvPr id="279" name="Line 367"/>
        <xdr:cNvSpPr>
          <a:spLocks/>
        </xdr:cNvSpPr>
      </xdr:nvSpPr>
      <xdr:spPr>
        <a:xfrm flipH="1">
          <a:off x="2066925" y="1228725"/>
          <a:ext cx="9525" cy="3486150"/>
        </a:xfrm>
        <a:prstGeom prst="line">
          <a:avLst/>
        </a:prstGeom>
        <a:noFill/>
        <a:ln w="571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4</xdr:row>
      <xdr:rowOff>114300</xdr:rowOff>
    </xdr:from>
    <xdr:to>
      <xdr:col>6</xdr:col>
      <xdr:colOff>657225</xdr:colOff>
      <xdr:row>16</xdr:row>
      <xdr:rowOff>57150</xdr:rowOff>
    </xdr:to>
    <xdr:sp>
      <xdr:nvSpPr>
        <xdr:cNvPr id="280" name="Line 368"/>
        <xdr:cNvSpPr>
          <a:spLocks/>
        </xdr:cNvSpPr>
      </xdr:nvSpPr>
      <xdr:spPr>
        <a:xfrm flipH="1">
          <a:off x="4762500" y="1295400"/>
          <a:ext cx="9525" cy="3486150"/>
        </a:xfrm>
        <a:prstGeom prst="line">
          <a:avLst/>
        </a:prstGeom>
        <a:noFill/>
        <a:ln w="571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38100</xdr:rowOff>
    </xdr:from>
    <xdr:to>
      <xdr:col>7</xdr:col>
      <xdr:colOff>19050</xdr:colOff>
      <xdr:row>4</xdr:row>
      <xdr:rowOff>47625</xdr:rowOff>
    </xdr:to>
    <xdr:sp>
      <xdr:nvSpPr>
        <xdr:cNvPr id="281" name="Line 369"/>
        <xdr:cNvSpPr>
          <a:spLocks/>
        </xdr:cNvSpPr>
      </xdr:nvSpPr>
      <xdr:spPr>
        <a:xfrm flipH="1">
          <a:off x="2124075" y="1219200"/>
          <a:ext cx="2695575" cy="9525"/>
        </a:xfrm>
        <a:prstGeom prst="line">
          <a:avLst/>
        </a:prstGeom>
        <a:noFill/>
        <a:ln w="571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19050</xdr:rowOff>
    </xdr:from>
    <xdr:to>
      <xdr:col>6</xdr:col>
      <xdr:colOff>619125</xdr:colOff>
      <xdr:row>16</xdr:row>
      <xdr:rowOff>28575</xdr:rowOff>
    </xdr:to>
    <xdr:sp>
      <xdr:nvSpPr>
        <xdr:cNvPr id="282" name="Line 370"/>
        <xdr:cNvSpPr>
          <a:spLocks/>
        </xdr:cNvSpPr>
      </xdr:nvSpPr>
      <xdr:spPr>
        <a:xfrm flipH="1">
          <a:off x="2038350" y="4743450"/>
          <a:ext cx="2695575" cy="9525"/>
        </a:xfrm>
        <a:prstGeom prst="line">
          <a:avLst/>
        </a:prstGeom>
        <a:noFill/>
        <a:ln w="571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">
      <selection activeCell="I7" sqref="I7"/>
    </sheetView>
  </sheetViews>
  <sheetFormatPr defaultColWidth="9.00390625" defaultRowHeight="24"/>
  <cols>
    <col min="1" max="9" width="9.00390625" style="4" customWidth="1"/>
    <col min="10" max="10" width="6.125" style="4" customWidth="1"/>
    <col min="11" max="16384" width="9.00390625" style="4" customWidth="1"/>
  </cols>
  <sheetData>
    <row r="1" spans="1:5" ht="23.25">
      <c r="A1" s="92" t="s">
        <v>159</v>
      </c>
      <c r="B1" s="93"/>
      <c r="C1" s="93"/>
      <c r="D1" s="94"/>
      <c r="E1" s="95"/>
    </row>
    <row r="3" spans="4:7" ht="23.25">
      <c r="D3" s="5">
        <v>4</v>
      </c>
      <c r="E3" s="6" t="s">
        <v>2</v>
      </c>
      <c r="F3" s="5">
        <v>4</v>
      </c>
      <c r="G3" s="6" t="s">
        <v>2</v>
      </c>
    </row>
    <row r="4" ht="23.25"/>
    <row r="5" ht="23.25">
      <c r="C5" s="7"/>
    </row>
    <row r="6" spans="2:3" ht="23.25">
      <c r="B6" s="96">
        <v>5</v>
      </c>
      <c r="C6" s="7"/>
    </row>
    <row r="7" spans="2:3" ht="23.25">
      <c r="B7" s="96"/>
      <c r="C7" s="7" t="s">
        <v>2</v>
      </c>
    </row>
    <row r="8" ht="23.25">
      <c r="C8" s="7"/>
    </row>
    <row r="9" ht="23.25">
      <c r="C9" s="8"/>
    </row>
    <row r="10" spans="2:3" ht="23.25">
      <c r="B10" s="96">
        <v>5</v>
      </c>
      <c r="C10" s="7"/>
    </row>
    <row r="11" spans="2:3" ht="23.25">
      <c r="B11" s="96"/>
      <c r="C11" s="7" t="s">
        <v>2</v>
      </c>
    </row>
    <row r="12" spans="3:10" ht="23.25">
      <c r="C12" s="8"/>
      <c r="I12" s="9">
        <v>5</v>
      </c>
      <c r="J12" s="4" t="s">
        <v>2</v>
      </c>
    </row>
    <row r="13" ht="23.25">
      <c r="C13" s="8"/>
    </row>
    <row r="14" spans="2:3" ht="23.25">
      <c r="B14" s="96">
        <v>5</v>
      </c>
      <c r="C14" s="7"/>
    </row>
    <row r="15" spans="2:3" ht="23.25">
      <c r="B15" s="96"/>
      <c r="C15" s="7" t="s">
        <v>2</v>
      </c>
    </row>
    <row r="16" ht="23.25">
      <c r="C16" s="8"/>
    </row>
    <row r="17" spans="5:9" ht="23.25">
      <c r="E17" s="102" t="s">
        <v>9</v>
      </c>
      <c r="F17" s="103"/>
      <c r="I17" s="10">
        <v>0.25</v>
      </c>
    </row>
    <row r="18" spans="6:10" ht="23.25">
      <c r="F18" s="11">
        <v>0.1</v>
      </c>
      <c r="G18" s="12" t="s">
        <v>30</v>
      </c>
      <c r="J18" s="13">
        <v>0.25</v>
      </c>
    </row>
    <row r="19" ht="23.25">
      <c r="I19" s="14" t="s">
        <v>12</v>
      </c>
    </row>
    <row r="20" spans="3:10" ht="23.25">
      <c r="C20" s="4" t="s">
        <v>11</v>
      </c>
      <c r="J20" s="15"/>
    </row>
    <row r="21" ht="23.25">
      <c r="J21" s="16">
        <v>0.1</v>
      </c>
    </row>
    <row r="22" spans="10:11" ht="23.25">
      <c r="J22" s="17"/>
      <c r="K22" s="101">
        <v>0.5</v>
      </c>
    </row>
    <row r="23" spans="3:11" ht="23.25">
      <c r="C23" s="4" t="s">
        <v>11</v>
      </c>
      <c r="K23" s="101"/>
    </row>
    <row r="24" spans="8:11" ht="23.25">
      <c r="H24" s="18" t="s">
        <v>31</v>
      </c>
      <c r="I24" s="4">
        <v>0.25</v>
      </c>
      <c r="J24" s="1" t="s">
        <v>32</v>
      </c>
      <c r="K24" s="12">
        <v>0.5</v>
      </c>
    </row>
    <row r="25" ht="23.25"/>
    <row r="26" ht="23.25">
      <c r="C26" s="4" t="s">
        <v>11</v>
      </c>
    </row>
    <row r="27" ht="23.25"/>
    <row r="28" ht="23.25"/>
    <row r="29" ht="23.25"/>
    <row r="30" spans="4:7" ht="23.25">
      <c r="D30" s="11">
        <v>4</v>
      </c>
      <c r="E30" s="4" t="s">
        <v>2</v>
      </c>
      <c r="F30" s="11">
        <v>4</v>
      </c>
      <c r="G30" s="4" t="s">
        <v>2</v>
      </c>
    </row>
    <row r="31" ht="23.25"/>
    <row r="32" spans="4:5" ht="23.25">
      <c r="D32" s="102" t="s">
        <v>10</v>
      </c>
      <c r="E32" s="103"/>
    </row>
    <row r="33" ht="23.25"/>
    <row r="34" ht="23.25">
      <c r="L34" s="19"/>
    </row>
    <row r="35" ht="23.25"/>
    <row r="36" ht="23.25"/>
    <row r="37" ht="23.25"/>
    <row r="38" ht="23.25"/>
    <row r="39" spans="1:2" ht="23.25">
      <c r="A39" s="98">
        <v>3</v>
      </c>
      <c r="B39" s="100" t="s">
        <v>2</v>
      </c>
    </row>
    <row r="40" spans="1:2" ht="23.25">
      <c r="A40" s="98"/>
      <c r="B40" s="100"/>
    </row>
    <row r="41" spans="1:2" ht="23.25">
      <c r="A41" s="21"/>
      <c r="B41" s="20"/>
    </row>
    <row r="42" spans="1:2" ht="23.25">
      <c r="A42" s="98">
        <v>3</v>
      </c>
      <c r="B42" s="100" t="s">
        <v>2</v>
      </c>
    </row>
    <row r="43" spans="1:2" ht="23.25">
      <c r="A43" s="98"/>
      <c r="B43" s="100"/>
    </row>
    <row r="44" ht="23.25">
      <c r="B44" s="20"/>
    </row>
    <row r="45" spans="1:2" ht="23.25">
      <c r="A45" s="98">
        <v>3</v>
      </c>
      <c r="B45" s="100" t="s">
        <v>2</v>
      </c>
    </row>
    <row r="46" spans="1:2" ht="23.25">
      <c r="A46" s="98"/>
      <c r="B46" s="100"/>
    </row>
    <row r="47" ht="23.25">
      <c r="B47" s="10"/>
    </row>
    <row r="48" ht="23.25"/>
    <row r="49" ht="23.25"/>
    <row r="50" ht="23.25"/>
    <row r="51" ht="23.25"/>
    <row r="52" ht="23.25"/>
    <row r="53" ht="23.25">
      <c r="A53" s="22" t="s">
        <v>38</v>
      </c>
    </row>
    <row r="54" ht="23.25">
      <c r="B54" s="4" t="s">
        <v>36</v>
      </c>
    </row>
    <row r="55" ht="23.25">
      <c r="B55" s="4" t="s">
        <v>37</v>
      </c>
    </row>
    <row r="56" ht="23.25">
      <c r="B56" s="4" t="s">
        <v>160</v>
      </c>
    </row>
    <row r="57" ht="23.25">
      <c r="B57" s="4" t="s">
        <v>98</v>
      </c>
    </row>
    <row r="62" ht="23.25">
      <c r="L62" s="91"/>
    </row>
    <row r="65" spans="1:2" s="17" customFormat="1" ht="21">
      <c r="A65" s="23" t="s">
        <v>27</v>
      </c>
      <c r="B65" s="24"/>
    </row>
    <row r="66" spans="2:10" s="17" customFormat="1" ht="21">
      <c r="B66" s="25" t="s">
        <v>43</v>
      </c>
      <c r="E66" s="26" t="s">
        <v>0</v>
      </c>
      <c r="H66" s="26" t="s">
        <v>0</v>
      </c>
      <c r="I66" s="27">
        <f>(B10+B14)/2</f>
        <v>5</v>
      </c>
      <c r="J66" s="17" t="s">
        <v>2</v>
      </c>
    </row>
    <row r="67" spans="1:10" s="17" customFormat="1" ht="23.25">
      <c r="A67" s="28" t="s">
        <v>14</v>
      </c>
      <c r="B67" s="29" t="s">
        <v>13</v>
      </c>
      <c r="D67" s="26" t="s">
        <v>0</v>
      </c>
      <c r="E67" s="17" t="s">
        <v>17</v>
      </c>
      <c r="H67" s="26" t="s">
        <v>0</v>
      </c>
      <c r="I67" s="30">
        <f>0.1*2400+50</f>
        <v>290</v>
      </c>
      <c r="J67" s="17" t="s">
        <v>18</v>
      </c>
    </row>
    <row r="68" spans="1:9" s="17" customFormat="1" ht="21">
      <c r="A68" s="31"/>
      <c r="B68" s="32" t="s">
        <v>24</v>
      </c>
      <c r="D68" s="26"/>
      <c r="H68" s="26"/>
      <c r="I68" s="33"/>
    </row>
    <row r="69" spans="2:10" s="17" customFormat="1" ht="21.75">
      <c r="B69" s="17" t="s">
        <v>20</v>
      </c>
      <c r="D69" s="26" t="s">
        <v>0</v>
      </c>
      <c r="E69" s="17" t="s">
        <v>19</v>
      </c>
      <c r="H69" s="26" t="s">
        <v>0</v>
      </c>
      <c r="I69" s="34">
        <f>I67*B10*(D3+F3)</f>
        <v>11600</v>
      </c>
      <c r="J69" s="17" t="s">
        <v>15</v>
      </c>
    </row>
    <row r="70" spans="1:10" s="17" customFormat="1" ht="21">
      <c r="A70" s="28" t="s">
        <v>16</v>
      </c>
      <c r="B70" s="29" t="s">
        <v>21</v>
      </c>
      <c r="D70" s="26" t="s">
        <v>0</v>
      </c>
      <c r="E70" s="17" t="s">
        <v>22</v>
      </c>
      <c r="H70" s="26" t="s">
        <v>0</v>
      </c>
      <c r="I70" s="35">
        <f>I24*(K24-J21)*2400</f>
        <v>240</v>
      </c>
      <c r="J70" s="17" t="s">
        <v>1</v>
      </c>
    </row>
    <row r="71" spans="2:8" s="17" customFormat="1" ht="21">
      <c r="B71" s="32" t="s">
        <v>23</v>
      </c>
      <c r="H71" s="26"/>
    </row>
    <row r="72" spans="2:10" s="17" customFormat="1" ht="21">
      <c r="B72" s="17" t="s">
        <v>25</v>
      </c>
      <c r="D72" s="26" t="s">
        <v>0</v>
      </c>
      <c r="E72" s="32" t="s">
        <v>26</v>
      </c>
      <c r="H72" s="26" t="s">
        <v>0</v>
      </c>
      <c r="I72" s="36">
        <f>I70*((D3*2)+(B10*3))</f>
        <v>5520</v>
      </c>
      <c r="J72" s="17" t="s">
        <v>15</v>
      </c>
    </row>
    <row r="73" spans="1:10" s="17" customFormat="1" ht="21">
      <c r="A73" s="28" t="s">
        <v>28</v>
      </c>
      <c r="B73" s="29" t="s">
        <v>12</v>
      </c>
      <c r="D73" s="26" t="s">
        <v>0</v>
      </c>
      <c r="E73" s="17" t="s">
        <v>29</v>
      </c>
      <c r="H73" s="26" t="s">
        <v>0</v>
      </c>
      <c r="I73" s="35">
        <f>I17*J18*2400</f>
        <v>150</v>
      </c>
      <c r="J73" s="17" t="s">
        <v>1</v>
      </c>
    </row>
    <row r="74" spans="2:10" s="17" customFormat="1" ht="21">
      <c r="B74" s="17" t="s">
        <v>25</v>
      </c>
      <c r="D74" s="26" t="s">
        <v>0</v>
      </c>
      <c r="E74" s="17" t="s">
        <v>33</v>
      </c>
      <c r="H74" s="26" t="s">
        <v>0</v>
      </c>
      <c r="I74" s="36">
        <f>I73*(A42-K24)*3</f>
        <v>1125</v>
      </c>
      <c r="J74" s="17" t="s">
        <v>15</v>
      </c>
    </row>
    <row r="75" spans="2:8" s="17" customFormat="1" ht="21">
      <c r="B75" s="32" t="s">
        <v>34</v>
      </c>
      <c r="H75" s="26" t="s">
        <v>0</v>
      </c>
    </row>
    <row r="76" spans="1:10" s="17" customFormat="1" ht="23.25">
      <c r="A76" s="28" t="s">
        <v>35</v>
      </c>
      <c r="B76" s="29" t="s">
        <v>39</v>
      </c>
      <c r="D76" s="26" t="s">
        <v>0</v>
      </c>
      <c r="E76" s="17" t="s">
        <v>40</v>
      </c>
      <c r="H76" s="26" t="s">
        <v>0</v>
      </c>
      <c r="I76" s="17">
        <f>180*(A42-K24)</f>
        <v>450</v>
      </c>
      <c r="J76" s="17" t="s">
        <v>1</v>
      </c>
    </row>
    <row r="77" spans="2:8" s="17" customFormat="1" ht="21">
      <c r="B77" s="32" t="s">
        <v>41</v>
      </c>
      <c r="D77" s="26"/>
      <c r="H77" s="26" t="s">
        <v>0</v>
      </c>
    </row>
    <row r="78" spans="2:10" s="17" customFormat="1" ht="21">
      <c r="B78" s="17" t="s">
        <v>25</v>
      </c>
      <c r="D78" s="26" t="s">
        <v>0</v>
      </c>
      <c r="E78" s="17" t="s">
        <v>42</v>
      </c>
      <c r="H78" s="26" t="s">
        <v>0</v>
      </c>
      <c r="I78" s="36">
        <f>I76*B10*2</f>
        <v>4500</v>
      </c>
      <c r="J78" s="17" t="s">
        <v>15</v>
      </c>
    </row>
    <row r="79" spans="4:8" s="17" customFormat="1" ht="21">
      <c r="D79" s="26"/>
      <c r="H79" s="26"/>
    </row>
    <row r="80" spans="2:8" s="17" customFormat="1" ht="21">
      <c r="B80" s="17" t="s">
        <v>99</v>
      </c>
      <c r="D80" s="26"/>
      <c r="H80" s="26"/>
    </row>
    <row r="81" s="17" customFormat="1" ht="21">
      <c r="D81" s="26"/>
    </row>
    <row r="82" spans="2:8" s="17" customFormat="1" ht="24" customHeight="1">
      <c r="B82" s="37" t="s">
        <v>44</v>
      </c>
      <c r="D82" s="37"/>
      <c r="E82" s="37"/>
      <c r="F82" s="37"/>
      <c r="G82" s="37"/>
      <c r="H82" s="37"/>
    </row>
    <row r="83" spans="1:7" s="17" customFormat="1" ht="21.75">
      <c r="A83" s="3"/>
      <c r="B83" s="38" t="s">
        <v>45</v>
      </c>
      <c r="D83" s="37"/>
      <c r="E83" s="37"/>
      <c r="F83" s="37"/>
      <c r="G83" s="37"/>
    </row>
    <row r="84" spans="1:7" s="17" customFormat="1" ht="21.75">
      <c r="A84" s="3"/>
      <c r="B84" s="38" t="s">
        <v>46</v>
      </c>
      <c r="D84" s="38"/>
      <c r="E84" s="38"/>
      <c r="F84" s="38"/>
      <c r="G84" s="38"/>
    </row>
    <row r="85" spans="2:11" s="17" customFormat="1" ht="21.75">
      <c r="B85" s="37" t="s">
        <v>57</v>
      </c>
      <c r="D85" s="37"/>
      <c r="E85" s="37"/>
      <c r="F85" s="37"/>
      <c r="G85" s="39" t="s">
        <v>47</v>
      </c>
      <c r="H85" s="37"/>
      <c r="I85" s="3"/>
      <c r="J85" s="3"/>
      <c r="K85" s="3"/>
    </row>
    <row r="86" spans="2:11" s="17" customFormat="1" ht="21.75">
      <c r="B86" s="37" t="s">
        <v>56</v>
      </c>
      <c r="D86" s="37"/>
      <c r="E86" s="37"/>
      <c r="F86" s="37"/>
      <c r="G86" s="39" t="s">
        <v>48</v>
      </c>
      <c r="H86" s="3"/>
      <c r="I86" s="3"/>
      <c r="J86" s="3"/>
      <c r="K86" s="3"/>
    </row>
    <row r="87" spans="2:9" s="17" customFormat="1" ht="21.75">
      <c r="B87" s="26" t="s">
        <v>55</v>
      </c>
      <c r="D87" s="3"/>
      <c r="E87" s="3"/>
      <c r="G87" s="39" t="s">
        <v>49</v>
      </c>
      <c r="H87" s="3"/>
      <c r="I87" s="3"/>
    </row>
    <row r="88" spans="2:10" s="17" customFormat="1" ht="21.75">
      <c r="B88" s="38" t="s">
        <v>50</v>
      </c>
      <c r="D88" s="38"/>
      <c r="E88" s="38"/>
      <c r="F88" s="38"/>
      <c r="G88" s="38"/>
      <c r="H88" s="3"/>
      <c r="I88" s="3"/>
      <c r="J88" s="3"/>
    </row>
    <row r="89" spans="2:11" s="17" customFormat="1" ht="23.25">
      <c r="B89" s="38" t="s">
        <v>54</v>
      </c>
      <c r="D89" s="38"/>
      <c r="E89" s="38"/>
      <c r="F89" s="38"/>
      <c r="G89" s="3"/>
      <c r="H89" s="3"/>
      <c r="J89" s="13" t="s">
        <v>53</v>
      </c>
      <c r="K89" s="13"/>
    </row>
    <row r="90" spans="2:11" s="17" customFormat="1" ht="24">
      <c r="B90" s="37" t="s">
        <v>51</v>
      </c>
      <c r="D90" s="37"/>
      <c r="E90" s="37"/>
      <c r="F90" s="37"/>
      <c r="G90" s="37"/>
      <c r="H90" s="37"/>
      <c r="I90" s="37"/>
      <c r="J90" s="2"/>
      <c r="K90" s="2"/>
    </row>
    <row r="91" spans="2:11" s="17" customFormat="1" ht="24">
      <c r="B91" s="37" t="s">
        <v>52</v>
      </c>
      <c r="D91" s="6"/>
      <c r="E91" s="6"/>
      <c r="F91" s="6"/>
      <c r="G91" s="6"/>
      <c r="H91" s="6"/>
      <c r="I91" s="6"/>
      <c r="J91" s="2"/>
      <c r="K91" s="2"/>
    </row>
    <row r="92" spans="2:11" s="17" customFormat="1" ht="24">
      <c r="B92" s="37" t="s">
        <v>58</v>
      </c>
      <c r="C92" s="37"/>
      <c r="D92" s="37"/>
      <c r="E92" s="37"/>
      <c r="F92" s="37"/>
      <c r="G92" s="37"/>
      <c r="H92" s="2"/>
      <c r="I92" s="2"/>
      <c r="J92" s="2"/>
      <c r="K92" s="2"/>
    </row>
    <row r="93" spans="2:11" s="17" customFormat="1" ht="24">
      <c r="B93" s="17" t="s">
        <v>59</v>
      </c>
      <c r="I93" s="2"/>
      <c r="J93" s="2"/>
      <c r="K93" s="2"/>
    </row>
    <row r="94" spans="2:7" s="17" customFormat="1" ht="23.25">
      <c r="B94" s="37" t="s">
        <v>60</v>
      </c>
      <c r="C94" s="6"/>
      <c r="D94" s="6"/>
      <c r="E94" s="6"/>
      <c r="F94" s="6"/>
      <c r="G94" s="6"/>
    </row>
    <row r="95" spans="2:4" s="17" customFormat="1" ht="24" customHeight="1">
      <c r="B95" s="38" t="s">
        <v>61</v>
      </c>
      <c r="C95" s="38"/>
      <c r="D95" s="38"/>
    </row>
    <row r="96" spans="2:4" s="17" customFormat="1" ht="21.75">
      <c r="B96" s="37" t="s">
        <v>62</v>
      </c>
      <c r="C96" s="3"/>
      <c r="D96" s="3"/>
    </row>
    <row r="97" spans="2:4" s="17" customFormat="1" ht="21.75">
      <c r="B97" s="37"/>
      <c r="C97" s="3"/>
      <c r="D97" s="3"/>
    </row>
    <row r="98" spans="2:6" s="17" customFormat="1" ht="24">
      <c r="B98" s="38" t="s">
        <v>63</v>
      </c>
      <c r="C98" s="2"/>
      <c r="E98" s="6"/>
      <c r="F98" s="6"/>
    </row>
    <row r="99" s="17" customFormat="1" ht="21">
      <c r="B99" s="17" t="s">
        <v>64</v>
      </c>
    </row>
    <row r="100" s="17" customFormat="1" ht="21">
      <c r="B100" s="38" t="s">
        <v>65</v>
      </c>
    </row>
    <row r="101" s="17" customFormat="1" ht="21">
      <c r="B101" s="17" t="s">
        <v>66</v>
      </c>
    </row>
    <row r="102" s="17" customFormat="1" ht="21">
      <c r="B102" s="17" t="s">
        <v>67</v>
      </c>
    </row>
    <row r="103" s="17" customFormat="1" ht="24" customHeight="1">
      <c r="B103" s="40" t="s">
        <v>68</v>
      </c>
    </row>
    <row r="104" s="17" customFormat="1" ht="23.25" customHeight="1">
      <c r="B104" s="40"/>
    </row>
    <row r="105" s="17" customFormat="1" ht="24" customHeight="1">
      <c r="B105" s="40"/>
    </row>
    <row r="106" s="17" customFormat="1" ht="23.25" customHeight="1">
      <c r="B106" s="13" t="s">
        <v>69</v>
      </c>
    </row>
    <row r="107" spans="2:5" s="17" customFormat="1" ht="24.75">
      <c r="B107" s="41" t="s">
        <v>70</v>
      </c>
      <c r="C107" s="2"/>
      <c r="D107" s="2"/>
      <c r="E107" s="2"/>
    </row>
    <row r="108" spans="2:5" s="17" customFormat="1" ht="24">
      <c r="B108" s="42"/>
      <c r="C108" s="2"/>
      <c r="D108" s="2"/>
      <c r="E108" s="2"/>
    </row>
    <row r="109" spans="2:5" ht="24">
      <c r="B109" s="42"/>
      <c r="C109" s="2"/>
      <c r="D109" s="2"/>
      <c r="E109" s="2"/>
    </row>
    <row r="110" spans="3:5" ht="24">
      <c r="C110" s="2"/>
      <c r="D110" s="2"/>
      <c r="E110" s="2"/>
    </row>
    <row r="111" spans="2:5" s="17" customFormat="1" ht="21.75">
      <c r="B111" s="39" t="s">
        <v>91</v>
      </c>
      <c r="C111" s="26" t="s">
        <v>0</v>
      </c>
      <c r="D111" s="38" t="s">
        <v>76</v>
      </c>
      <c r="E111" s="3"/>
    </row>
    <row r="112" spans="2:5" s="17" customFormat="1" ht="21.75">
      <c r="B112" s="39" t="s">
        <v>92</v>
      </c>
      <c r="C112" s="26" t="s">
        <v>0</v>
      </c>
      <c r="D112" s="38" t="s">
        <v>77</v>
      </c>
      <c r="E112" s="3"/>
    </row>
    <row r="113" spans="2:5" s="17" customFormat="1" ht="21.75">
      <c r="B113" s="39" t="s">
        <v>71</v>
      </c>
      <c r="C113" s="26" t="s">
        <v>0</v>
      </c>
      <c r="D113" s="38" t="s">
        <v>78</v>
      </c>
      <c r="E113" s="3"/>
    </row>
    <row r="114" spans="3:5" s="17" customFormat="1" ht="21.75">
      <c r="C114" s="39"/>
      <c r="D114" s="38" t="s">
        <v>72</v>
      </c>
      <c r="E114" s="3"/>
    </row>
    <row r="115" spans="2:5" s="17" customFormat="1" ht="21.75">
      <c r="B115" s="43"/>
      <c r="C115" s="3"/>
      <c r="D115" s="3"/>
      <c r="E115" s="3"/>
    </row>
    <row r="116" spans="2:5" s="17" customFormat="1" ht="21.75">
      <c r="B116" s="44"/>
      <c r="C116" s="3"/>
      <c r="D116" s="38" t="s">
        <v>73</v>
      </c>
      <c r="E116" s="3"/>
    </row>
    <row r="117" spans="2:5" s="17" customFormat="1" ht="21.75">
      <c r="B117" s="39"/>
      <c r="C117" s="3"/>
      <c r="D117" s="38" t="s">
        <v>73</v>
      </c>
      <c r="E117" s="3"/>
    </row>
    <row r="118" spans="2:9" s="17" customFormat="1" ht="21">
      <c r="B118" s="39" t="s">
        <v>74</v>
      </c>
      <c r="C118" s="26" t="s">
        <v>93</v>
      </c>
      <c r="D118" s="26" t="s">
        <v>0</v>
      </c>
      <c r="E118" s="97" t="s">
        <v>79</v>
      </c>
      <c r="F118" s="97"/>
      <c r="G118" s="97"/>
      <c r="H118" s="97"/>
      <c r="I118" s="97"/>
    </row>
    <row r="119" spans="2:5" s="17" customFormat="1" ht="24" customHeight="1">
      <c r="B119" s="39"/>
      <c r="C119" s="26" t="s">
        <v>86</v>
      </c>
      <c r="D119" s="26" t="s">
        <v>0</v>
      </c>
      <c r="E119" s="38" t="s">
        <v>80</v>
      </c>
    </row>
    <row r="120" spans="2:5" s="17" customFormat="1" ht="21.75">
      <c r="B120" s="39"/>
      <c r="C120" s="3"/>
      <c r="D120" s="26"/>
      <c r="E120" s="17" t="s">
        <v>81</v>
      </c>
    </row>
    <row r="121" spans="2:5" s="17" customFormat="1" ht="21.75">
      <c r="B121" s="43"/>
      <c r="C121" s="26" t="s">
        <v>85</v>
      </c>
      <c r="D121" s="26" t="s">
        <v>0</v>
      </c>
      <c r="E121" s="38" t="s">
        <v>82</v>
      </c>
    </row>
    <row r="122" spans="2:5" s="17" customFormat="1" ht="21.75">
      <c r="B122" s="39"/>
      <c r="C122" s="26" t="s">
        <v>84</v>
      </c>
      <c r="D122" s="26" t="s">
        <v>0</v>
      </c>
      <c r="E122" s="3" t="s">
        <v>83</v>
      </c>
    </row>
    <row r="123" spans="2:5" s="17" customFormat="1" ht="21.75">
      <c r="B123" s="44"/>
      <c r="C123" s="26" t="s">
        <v>94</v>
      </c>
      <c r="D123" s="26" t="s">
        <v>0</v>
      </c>
      <c r="E123" s="3" t="s">
        <v>87</v>
      </c>
    </row>
    <row r="124" spans="2:5" s="17" customFormat="1" ht="21.75">
      <c r="B124" s="39"/>
      <c r="C124" s="26" t="s">
        <v>95</v>
      </c>
      <c r="D124" s="26" t="s">
        <v>0</v>
      </c>
      <c r="E124" s="3" t="s">
        <v>88</v>
      </c>
    </row>
    <row r="125" spans="2:8" s="17" customFormat="1" ht="21.75">
      <c r="B125" s="3"/>
      <c r="C125" s="26" t="s">
        <v>75</v>
      </c>
      <c r="D125" s="26" t="s">
        <v>0</v>
      </c>
      <c r="E125" s="97" t="s">
        <v>89</v>
      </c>
      <c r="F125" s="97"/>
      <c r="G125" s="97"/>
      <c r="H125" s="97"/>
    </row>
    <row r="126" spans="2:9" s="17" customFormat="1" ht="21.75">
      <c r="B126" s="3"/>
      <c r="C126" s="26" t="s">
        <v>3</v>
      </c>
      <c r="D126" s="26" t="s">
        <v>0</v>
      </c>
      <c r="E126" s="37" t="s">
        <v>89</v>
      </c>
      <c r="F126" s="37"/>
      <c r="G126" s="37"/>
      <c r="H126" s="37"/>
      <c r="I126" s="37"/>
    </row>
    <row r="127" spans="2:5" s="17" customFormat="1" ht="21.75">
      <c r="B127" s="45"/>
      <c r="C127" s="3"/>
      <c r="D127" s="26" t="s">
        <v>0</v>
      </c>
      <c r="E127" s="17" t="s">
        <v>90</v>
      </c>
    </row>
    <row r="128" spans="2:5" s="17" customFormat="1" ht="21.75">
      <c r="B128" s="39"/>
      <c r="C128" s="39"/>
      <c r="D128" s="26"/>
      <c r="E128" s="3"/>
    </row>
    <row r="129" spans="2:5" s="17" customFormat="1" ht="21">
      <c r="B129" s="39"/>
      <c r="C129" s="26" t="s">
        <v>96</v>
      </c>
      <c r="D129" s="26" t="s">
        <v>0</v>
      </c>
      <c r="E129" s="17" t="s">
        <v>97</v>
      </c>
    </row>
    <row r="130" spans="2:5" s="17" customFormat="1" ht="21.75">
      <c r="B130" s="39"/>
      <c r="C130" s="3"/>
      <c r="D130" s="3"/>
      <c r="E130" s="3"/>
    </row>
    <row r="131" spans="2:5" s="17" customFormat="1" ht="21.75">
      <c r="B131" s="39"/>
      <c r="C131" s="3"/>
      <c r="D131" s="3"/>
      <c r="E131" s="3"/>
    </row>
    <row r="132" spans="2:5" s="17" customFormat="1" ht="21.75">
      <c r="B132" s="3"/>
      <c r="C132" s="3"/>
      <c r="D132" s="39"/>
      <c r="E132" s="39"/>
    </row>
    <row r="133" spans="1:5" s="17" customFormat="1" ht="23.25">
      <c r="A133" s="99" t="s">
        <v>101</v>
      </c>
      <c r="B133" s="99"/>
      <c r="C133" s="26" t="s">
        <v>100</v>
      </c>
      <c r="D133" s="26" t="s">
        <v>0</v>
      </c>
      <c r="E133" s="26">
        <v>0.38</v>
      </c>
    </row>
    <row r="134" spans="2:5" s="17" customFormat="1" ht="21">
      <c r="B134" s="39"/>
      <c r="C134" s="26" t="s">
        <v>8</v>
      </c>
      <c r="D134" s="26" t="s">
        <v>0</v>
      </c>
      <c r="E134" s="15">
        <v>1</v>
      </c>
    </row>
    <row r="135" spans="2:5" s="17" customFormat="1" ht="21">
      <c r="B135" s="39"/>
      <c r="C135" s="26" t="s">
        <v>102</v>
      </c>
      <c r="D135" s="26" t="s">
        <v>0</v>
      </c>
      <c r="E135" s="15">
        <v>1</v>
      </c>
    </row>
    <row r="136" spans="2:7" s="17" customFormat="1" ht="21">
      <c r="B136" s="39"/>
      <c r="D136" s="26" t="s">
        <v>0</v>
      </c>
      <c r="F136" s="26" t="s">
        <v>0</v>
      </c>
      <c r="G136" s="46">
        <f>(0.09*A39*3)/(SQRT(D3*2))</f>
        <v>0.28637824638055176</v>
      </c>
    </row>
    <row r="137" spans="2:7" s="17" customFormat="1" ht="21">
      <c r="B137" s="39"/>
      <c r="C137" s="39"/>
      <c r="G137" s="35"/>
    </row>
    <row r="138" spans="2:7" s="17" customFormat="1" ht="21">
      <c r="B138" s="26"/>
      <c r="D138" s="26" t="s">
        <v>0</v>
      </c>
      <c r="E138" s="17" t="s">
        <v>103</v>
      </c>
      <c r="F138" s="26" t="s">
        <v>0</v>
      </c>
      <c r="G138" s="47">
        <v>0.3</v>
      </c>
    </row>
    <row r="139" spans="3:7" s="17" customFormat="1" ht="21">
      <c r="C139" s="26" t="s">
        <v>104</v>
      </c>
      <c r="D139" s="26" t="s">
        <v>0</v>
      </c>
      <c r="E139" s="17" t="s">
        <v>105</v>
      </c>
      <c r="F139" s="26" t="s">
        <v>0</v>
      </c>
      <c r="G139" s="46">
        <f>(G136+G138)/2</f>
        <v>0.2931891231902759</v>
      </c>
    </row>
    <row r="140" spans="3:11" s="17" customFormat="1" ht="21">
      <c r="C140" s="17" t="s">
        <v>106</v>
      </c>
      <c r="D140" s="26" t="s">
        <v>0</v>
      </c>
      <c r="F140" s="26" t="s">
        <v>0</v>
      </c>
      <c r="G140" s="46">
        <f>1/(15*SQRT(G139))</f>
        <v>0.12312175959755019</v>
      </c>
      <c r="H140" s="26" t="s">
        <v>7</v>
      </c>
      <c r="I140" s="26">
        <v>0.12</v>
      </c>
      <c r="J140" s="48" t="s">
        <v>4</v>
      </c>
      <c r="K140" s="49">
        <v>0.12</v>
      </c>
    </row>
    <row r="141" s="17" customFormat="1" ht="21">
      <c r="J141" s="48"/>
    </row>
    <row r="142" spans="3:10" s="17" customFormat="1" ht="21">
      <c r="C142" s="26" t="s">
        <v>6</v>
      </c>
      <c r="D142" s="26" t="s">
        <v>0</v>
      </c>
      <c r="E142" s="26">
        <v>1.2</v>
      </c>
      <c r="J142" s="48"/>
    </row>
    <row r="143" spans="3:11" s="17" customFormat="1" ht="21">
      <c r="C143" s="26" t="s">
        <v>107</v>
      </c>
      <c r="D143" s="26" t="s">
        <v>0</v>
      </c>
      <c r="E143" s="17" t="s">
        <v>108</v>
      </c>
      <c r="F143" s="26" t="s">
        <v>0</v>
      </c>
      <c r="G143" s="35">
        <f>K140*E142</f>
        <v>0.144</v>
      </c>
      <c r="H143" s="26" t="s">
        <v>7</v>
      </c>
      <c r="I143" s="26">
        <v>0.14</v>
      </c>
      <c r="J143" s="48" t="s">
        <v>4</v>
      </c>
      <c r="K143" s="49">
        <v>0.14</v>
      </c>
    </row>
    <row r="144" spans="3:5" s="17" customFormat="1" ht="21.75">
      <c r="C144" s="26" t="s">
        <v>109</v>
      </c>
      <c r="D144" s="26" t="s">
        <v>0</v>
      </c>
      <c r="E144" s="17" t="s">
        <v>148</v>
      </c>
    </row>
    <row r="145" spans="6:12" s="17" customFormat="1" ht="21">
      <c r="F145" s="26" t="s">
        <v>0</v>
      </c>
      <c r="G145" s="50">
        <f>(I69+I72+I74+I78)*3+I69+I72</f>
        <v>85355</v>
      </c>
      <c r="H145" s="17" t="s">
        <v>5</v>
      </c>
      <c r="L145" s="51"/>
    </row>
    <row r="146" spans="1:8" s="17" customFormat="1" ht="23.25">
      <c r="A146" s="83" t="s">
        <v>110</v>
      </c>
      <c r="B146" s="26" t="s">
        <v>84</v>
      </c>
      <c r="C146" s="17" t="s">
        <v>111</v>
      </c>
      <c r="F146" s="26" t="s">
        <v>0</v>
      </c>
      <c r="G146" s="50">
        <f>E133*E134*E135*K143*G145</f>
        <v>4540.886</v>
      </c>
      <c r="H146" s="17" t="s">
        <v>5</v>
      </c>
    </row>
    <row r="147" spans="1:7" s="17" customFormat="1" ht="24.75">
      <c r="A147" s="18" t="s">
        <v>14</v>
      </c>
      <c r="B147" s="13" t="s">
        <v>113</v>
      </c>
      <c r="F147" s="26"/>
      <c r="G147" s="50"/>
    </row>
    <row r="148" spans="4:8" s="17" customFormat="1" ht="21">
      <c r="D148" s="26" t="s">
        <v>0</v>
      </c>
      <c r="E148" s="17" t="s">
        <v>112</v>
      </c>
      <c r="G148" s="52">
        <f>0.07*G139*G146</f>
        <v>93.19368693928996</v>
      </c>
      <c r="H148" s="17" t="s">
        <v>5</v>
      </c>
    </row>
    <row r="149" s="17" customFormat="1" ht="21"/>
    <row r="150" spans="2:5" s="17" customFormat="1" ht="24.75">
      <c r="B150" s="82" t="s">
        <v>145</v>
      </c>
      <c r="C150" s="53"/>
      <c r="D150" s="53"/>
      <c r="E150" s="53"/>
    </row>
    <row r="151" spans="1:7" s="17" customFormat="1" ht="24.75">
      <c r="A151" s="18" t="s">
        <v>16</v>
      </c>
      <c r="B151" s="13" t="s">
        <v>114</v>
      </c>
      <c r="G151" s="17" t="s">
        <v>146</v>
      </c>
    </row>
    <row r="152" s="17" customFormat="1" ht="21"/>
    <row r="153" s="17" customFormat="1" ht="21"/>
    <row r="154" s="17" customFormat="1" ht="21"/>
    <row r="155" spans="1:12" s="17" customFormat="1" ht="23.25">
      <c r="A155" s="18" t="s">
        <v>28</v>
      </c>
      <c r="B155" s="82" t="s">
        <v>147</v>
      </c>
      <c r="C155" s="26"/>
      <c r="D155" s="48" t="s">
        <v>84</v>
      </c>
      <c r="E155" s="26" t="s">
        <v>0</v>
      </c>
      <c r="F155" s="86">
        <f>G146</f>
        <v>4540.886</v>
      </c>
      <c r="G155" s="17" t="str">
        <f>H146</f>
        <v>kg</v>
      </c>
      <c r="L155" s="54"/>
    </row>
    <row r="156" spans="4:7" s="17" customFormat="1" ht="21">
      <c r="D156" s="87" t="s">
        <v>150</v>
      </c>
      <c r="E156" s="26" t="s">
        <v>0</v>
      </c>
      <c r="F156" s="52">
        <f>ตารางคำนวณ!N7</f>
        <v>31337.510953217108</v>
      </c>
      <c r="G156" s="17" t="s">
        <v>149</v>
      </c>
    </row>
    <row r="157" spans="4:6" s="17" customFormat="1" ht="21.75">
      <c r="D157" s="87" t="s">
        <v>151</v>
      </c>
      <c r="E157" s="26" t="s">
        <v>0</v>
      </c>
      <c r="F157" s="26" t="s">
        <v>153</v>
      </c>
    </row>
    <row r="158" s="17" customFormat="1" ht="21">
      <c r="E158" s="26"/>
    </row>
    <row r="159" spans="2:11" s="17" customFormat="1" ht="21">
      <c r="B159" s="29" t="s">
        <v>154</v>
      </c>
      <c r="D159" s="26" t="s">
        <v>0</v>
      </c>
      <c r="F159" s="26" t="s">
        <v>0</v>
      </c>
      <c r="H159" s="26" t="s">
        <v>0</v>
      </c>
      <c r="I159" s="89">
        <f>(G145*F3)/(F156)</f>
        <v>10.894930376241316</v>
      </c>
      <c r="J159" s="48" t="s">
        <v>7</v>
      </c>
      <c r="K159" s="48">
        <v>2</v>
      </c>
    </row>
    <row r="160" spans="4:11" s="17" customFormat="1" ht="21">
      <c r="D160" s="26"/>
      <c r="E160" s="26"/>
      <c r="H160" s="26"/>
      <c r="K160" s="48" t="s">
        <v>152</v>
      </c>
    </row>
    <row r="161" spans="2:11" s="17" customFormat="1" ht="21">
      <c r="B161" s="29" t="s">
        <v>155</v>
      </c>
      <c r="D161" s="26" t="s">
        <v>0</v>
      </c>
      <c r="F161" s="26" t="s">
        <v>0</v>
      </c>
      <c r="H161" s="26" t="s">
        <v>0</v>
      </c>
      <c r="I161" s="88">
        <f>(G145*0.4)/ตารางคำนวณ!M7</f>
        <v>7.369004940440603</v>
      </c>
      <c r="J161" s="26" t="s">
        <v>7</v>
      </c>
      <c r="K161" s="48">
        <v>2</v>
      </c>
    </row>
    <row r="162" s="17" customFormat="1" ht="21">
      <c r="K162" s="48" t="s">
        <v>152</v>
      </c>
    </row>
    <row r="163" spans="2:9" s="17" customFormat="1" ht="21">
      <c r="B163" s="31"/>
      <c r="C163" s="90" t="s">
        <v>158</v>
      </c>
      <c r="D163" s="26" t="s">
        <v>0</v>
      </c>
      <c r="E163" s="17" t="s">
        <v>156</v>
      </c>
      <c r="I163" s="17" t="s">
        <v>157</v>
      </c>
    </row>
    <row r="164" s="17" customFormat="1" ht="21"/>
    <row r="165" s="17" customFormat="1" ht="21"/>
    <row r="166" s="17" customFormat="1" ht="21"/>
    <row r="167" s="17" customFormat="1" ht="21"/>
    <row r="168" s="17" customFormat="1" ht="21"/>
    <row r="169" s="17" customFormat="1" ht="21"/>
    <row r="170" s="17" customFormat="1" ht="21"/>
    <row r="171" s="17" customFormat="1" ht="21"/>
    <row r="172" s="17" customFormat="1" ht="21"/>
    <row r="173" s="17" customFormat="1" ht="21"/>
    <row r="174" s="17" customFormat="1" ht="21"/>
    <row r="175" s="17" customFormat="1" ht="21"/>
    <row r="176" s="17" customFormat="1" ht="21"/>
    <row r="177" s="17" customFormat="1" ht="21"/>
    <row r="178" s="17" customFormat="1" ht="21"/>
    <row r="179" s="17" customFormat="1" ht="21"/>
    <row r="180" s="17" customFormat="1" ht="21"/>
    <row r="181" s="17" customFormat="1" ht="21"/>
    <row r="182" s="17" customFormat="1" ht="21"/>
    <row r="183" s="17" customFormat="1" ht="21"/>
    <row r="184" s="17" customFormat="1" ht="21"/>
    <row r="185" s="17" customFormat="1" ht="21"/>
    <row r="186" s="17" customFormat="1" ht="21"/>
    <row r="187" s="17" customFormat="1" ht="21"/>
    <row r="188" s="17" customFormat="1" ht="21"/>
    <row r="189" s="17" customFormat="1" ht="21"/>
    <row r="190" s="17" customFormat="1" ht="21"/>
    <row r="191" s="17" customFormat="1" ht="21"/>
    <row r="192" s="17" customFormat="1" ht="21"/>
    <row r="193" s="17" customFormat="1" ht="21"/>
    <row r="194" s="17" customFormat="1" ht="21"/>
    <row r="195" s="17" customFormat="1" ht="21"/>
    <row r="196" s="17" customFormat="1" ht="21"/>
    <row r="197" s="17" customFormat="1" ht="21"/>
    <row r="198" s="17" customFormat="1" ht="21"/>
    <row r="199" s="17" customFormat="1" ht="21"/>
    <row r="200" s="17" customFormat="1" ht="21"/>
    <row r="201" s="17" customFormat="1" ht="21"/>
    <row r="202" s="17" customFormat="1" ht="21"/>
    <row r="203" s="17" customFormat="1" ht="21"/>
    <row r="204" s="17" customFormat="1" ht="21"/>
    <row r="205" s="17" customFormat="1" ht="21"/>
    <row r="206" s="17" customFormat="1" ht="21"/>
  </sheetData>
  <sheetProtection/>
  <mergeCells count="15">
    <mergeCell ref="K22:K23"/>
    <mergeCell ref="B45:B46"/>
    <mergeCell ref="E17:F17"/>
    <mergeCell ref="E118:I118"/>
    <mergeCell ref="D32:E32"/>
    <mergeCell ref="A45:A46"/>
    <mergeCell ref="A133:B133"/>
    <mergeCell ref="A39:A40"/>
    <mergeCell ref="A42:A43"/>
    <mergeCell ref="B39:B40"/>
    <mergeCell ref="B42:B43"/>
    <mergeCell ref="B6:B7"/>
    <mergeCell ref="B10:B11"/>
    <mergeCell ref="B14:B15"/>
    <mergeCell ref="E125:H125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7"/>
  <headerFooter alignWithMargins="0">
    <oddHeader>&amp;R&amp;P/6</oddHeader>
    <oddFooter>&amp;R&amp;"Cordia New,ตัวเอียง"&amp;11รศ.มนัส  อนุศิริ
April,18, 2009</oddFooter>
  </headerFooter>
  <drawing r:id="rId16"/>
  <legacyDrawing r:id="rId15"/>
  <oleObjects>
    <oleObject progId="Equation.3" shapeId="441598" r:id="rId1"/>
    <oleObject progId="Equation.3" shapeId="355973" r:id="rId2"/>
    <oleObject progId="Equation.3" shapeId="369455" r:id="rId3"/>
    <oleObject progId="Equation.3" shapeId="369454" r:id="rId4"/>
    <oleObject progId="Equation.3" shapeId="376221" r:id="rId5"/>
    <oleObject progId="Equation.3" shapeId="400221" r:id="rId6"/>
    <oleObject progId="Equation.3" shapeId="429648" r:id="rId7"/>
    <oleObject progId="Equation.3" shapeId="463461" r:id="rId8"/>
    <oleObject progId="Equation.3" shapeId="465303" r:id="rId9"/>
    <oleObject progId="Equation.3" shapeId="549960" r:id="rId10"/>
    <oleObject progId="Equation.3" shapeId="216997" r:id="rId11"/>
    <oleObject progId="Equation.3" shapeId="225394" r:id="rId12"/>
    <oleObject progId="Equation.3" shapeId="256114" r:id="rId13"/>
    <oleObject progId="Equation.3" shapeId="261174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P3" sqref="P3"/>
    </sheetView>
  </sheetViews>
  <sheetFormatPr defaultColWidth="9.00390625" defaultRowHeight="24"/>
  <cols>
    <col min="1" max="1" width="4.125" style="2" customWidth="1"/>
    <col min="2" max="3" width="7.00390625" style="2" customWidth="1"/>
    <col min="4" max="4" width="7.75390625" style="2" customWidth="1"/>
    <col min="5" max="5" width="8.625" style="2" customWidth="1"/>
    <col min="6" max="6" width="7.00390625" style="2" customWidth="1"/>
    <col min="7" max="7" width="8.25390625" style="2" customWidth="1"/>
    <col min="8" max="8" width="8.125" style="2" customWidth="1"/>
    <col min="9" max="9" width="7.625" style="2" customWidth="1"/>
    <col min="10" max="10" width="1.875" style="2" customWidth="1"/>
    <col min="11" max="11" width="4.875" style="2" customWidth="1"/>
    <col min="12" max="12" width="7.25390625" style="2" customWidth="1"/>
    <col min="13" max="13" width="8.25390625" style="2" customWidth="1"/>
    <col min="14" max="14" width="8.125" style="2" customWidth="1"/>
    <col min="15" max="15" width="3.875" style="2" customWidth="1"/>
    <col min="16" max="16" width="13.375" style="2" customWidth="1"/>
    <col min="17" max="16384" width="9.00390625" style="2" customWidth="1"/>
  </cols>
  <sheetData>
    <row r="1" spans="1:14" s="17" customFormat="1" ht="26.25">
      <c r="A1" s="107" t="s">
        <v>115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7" customFormat="1" ht="21">
      <c r="A2" s="104" t="s">
        <v>116</v>
      </c>
      <c r="B2" s="108" t="s">
        <v>117</v>
      </c>
      <c r="C2" s="108"/>
      <c r="D2" s="108"/>
      <c r="E2" s="108"/>
      <c r="F2" s="55" t="s">
        <v>130</v>
      </c>
      <c r="G2" s="55" t="s">
        <v>128</v>
      </c>
      <c r="H2" s="55" t="s">
        <v>129</v>
      </c>
      <c r="I2" s="104" t="s">
        <v>131</v>
      </c>
      <c r="J2" s="104" t="s">
        <v>133</v>
      </c>
      <c r="K2" s="104" t="s">
        <v>134</v>
      </c>
      <c r="L2" s="105" t="s">
        <v>135</v>
      </c>
      <c r="M2" s="66" t="s">
        <v>136</v>
      </c>
      <c r="N2" s="66" t="s">
        <v>138</v>
      </c>
    </row>
    <row r="3" spans="1:14" s="17" customFormat="1" ht="21">
      <c r="A3" s="104"/>
      <c r="B3" s="55" t="s">
        <v>118</v>
      </c>
      <c r="C3" s="55" t="s">
        <v>119</v>
      </c>
      <c r="D3" s="55" t="s">
        <v>120</v>
      </c>
      <c r="E3" s="56" t="s">
        <v>121</v>
      </c>
      <c r="F3" s="55" t="s">
        <v>5</v>
      </c>
      <c r="G3" s="55" t="s">
        <v>123</v>
      </c>
      <c r="H3" s="55" t="s">
        <v>122</v>
      </c>
      <c r="I3" s="104"/>
      <c r="J3" s="104"/>
      <c r="K3" s="104"/>
      <c r="L3" s="106"/>
      <c r="M3" s="67" t="s">
        <v>137</v>
      </c>
      <c r="N3" s="67" t="s">
        <v>122</v>
      </c>
    </row>
    <row r="4" spans="1:14" s="17" customFormat="1" ht="21">
      <c r="A4" s="55" t="s">
        <v>124</v>
      </c>
      <c r="B4" s="57">
        <v>11600</v>
      </c>
      <c r="C4" s="57">
        <v>5520</v>
      </c>
      <c r="D4" s="58" t="s">
        <v>125</v>
      </c>
      <c r="E4" s="58" t="s">
        <v>125</v>
      </c>
      <c r="F4" s="57">
        <f>B4+C4</f>
        <v>17120</v>
      </c>
      <c r="G4" s="58">
        <v>9</v>
      </c>
      <c r="H4" s="81">
        <f>F4*G4</f>
        <v>154080</v>
      </c>
      <c r="I4" s="68">
        <f>I$10*H4</f>
        <v>1949.700238304277</v>
      </c>
      <c r="J4" s="58" t="s">
        <v>133</v>
      </c>
      <c r="K4" s="58">
        <v>93.19</v>
      </c>
      <c r="L4" s="69">
        <f>I4+K4</f>
        <v>2042.890238304277</v>
      </c>
      <c r="M4" s="70">
        <f>L4</f>
        <v>2042.890238304277</v>
      </c>
      <c r="N4" s="71" t="s">
        <v>125</v>
      </c>
    </row>
    <row r="5" spans="1:14" s="17" customFormat="1" ht="21">
      <c r="A5" s="55">
        <v>3</v>
      </c>
      <c r="B5" s="57">
        <v>11600</v>
      </c>
      <c r="C5" s="57">
        <v>5520</v>
      </c>
      <c r="D5" s="57">
        <v>1125</v>
      </c>
      <c r="E5" s="57">
        <v>4500</v>
      </c>
      <c r="F5" s="57">
        <f>B5+C5+D5+E5</f>
        <v>22745</v>
      </c>
      <c r="G5" s="58">
        <v>6</v>
      </c>
      <c r="H5" s="81">
        <f>F5*G5</f>
        <v>136470</v>
      </c>
      <c r="I5" s="68">
        <f>I$10*H5</f>
        <v>1726.8665077971486</v>
      </c>
      <c r="J5" s="58" t="s">
        <v>133</v>
      </c>
      <c r="K5" s="58">
        <v>0</v>
      </c>
      <c r="L5" s="69">
        <f>I5+K5</f>
        <v>1726.8665077971486</v>
      </c>
      <c r="M5" s="72">
        <f>L4+L5</f>
        <v>3769.756746101426</v>
      </c>
      <c r="N5" s="73">
        <f>M4*3</f>
        <v>6128.6707149128315</v>
      </c>
    </row>
    <row r="6" spans="1:14" s="17" customFormat="1" ht="21">
      <c r="A6" s="55">
        <v>2</v>
      </c>
      <c r="B6" s="57">
        <v>11600</v>
      </c>
      <c r="C6" s="57">
        <v>5520</v>
      </c>
      <c r="D6" s="57">
        <v>1125</v>
      </c>
      <c r="E6" s="57">
        <v>4500</v>
      </c>
      <c r="F6" s="57">
        <f>B6+C6+D6+E6</f>
        <v>22745</v>
      </c>
      <c r="G6" s="58">
        <v>3</v>
      </c>
      <c r="H6" s="81">
        <f>F6*G6</f>
        <v>68235</v>
      </c>
      <c r="I6" s="68">
        <f>I$10*H6</f>
        <v>863.4332538985743</v>
      </c>
      <c r="J6" s="58" t="s">
        <v>133</v>
      </c>
      <c r="K6" s="58">
        <v>0</v>
      </c>
      <c r="L6" s="69">
        <f>I6+K6</f>
        <v>863.4332538985743</v>
      </c>
      <c r="M6" s="72">
        <f>M5+L6</f>
        <v>4633.1900000000005</v>
      </c>
      <c r="N6" s="73">
        <f>M4*6+L5*3</f>
        <v>17437.94095321711</v>
      </c>
    </row>
    <row r="7" spans="1:14" s="17" customFormat="1" ht="21">
      <c r="A7" s="55">
        <v>1</v>
      </c>
      <c r="B7" s="57">
        <v>11600</v>
      </c>
      <c r="C7" s="57">
        <v>5520</v>
      </c>
      <c r="D7" s="57">
        <v>1125</v>
      </c>
      <c r="E7" s="59">
        <v>4500</v>
      </c>
      <c r="F7" s="59">
        <f>B7+C7+D7+E7</f>
        <v>22745</v>
      </c>
      <c r="G7" s="60">
        <v>0</v>
      </c>
      <c r="H7" s="61">
        <f>F7*G7</f>
        <v>0</v>
      </c>
      <c r="I7" s="68">
        <f>I$10*H7</f>
        <v>0</v>
      </c>
      <c r="J7" s="58" t="s">
        <v>133</v>
      </c>
      <c r="K7" s="58">
        <v>0</v>
      </c>
      <c r="L7" s="69">
        <f>I7+K7</f>
        <v>0</v>
      </c>
      <c r="M7" s="72">
        <f>M6</f>
        <v>4633.1900000000005</v>
      </c>
      <c r="N7" s="73">
        <f>L4*9+L5*6+L6*3</f>
        <v>31337.510953217108</v>
      </c>
    </row>
    <row r="8" spans="5:8" s="17" customFormat="1" ht="27.75">
      <c r="E8" s="62" t="s">
        <v>127</v>
      </c>
      <c r="F8" s="63">
        <f>SUM(F4:F7)</f>
        <v>85355</v>
      </c>
      <c r="G8" s="64" t="s">
        <v>126</v>
      </c>
      <c r="H8" s="65">
        <f>SUM(H4:H7)</f>
        <v>358785</v>
      </c>
    </row>
    <row r="9" s="17" customFormat="1" ht="21"/>
    <row r="10" spans="1:14" ht="25.5">
      <c r="A10" s="79" t="s">
        <v>131</v>
      </c>
      <c r="B10" s="74" t="s">
        <v>0</v>
      </c>
      <c r="E10" s="85" t="s">
        <v>0</v>
      </c>
      <c r="H10" s="74" t="s">
        <v>0</v>
      </c>
      <c r="I10" s="76">
        <f>(4540-0)/(358785)</f>
        <v>0.012653817746003874</v>
      </c>
      <c r="J10" s="77" t="s">
        <v>132</v>
      </c>
      <c r="K10" s="84"/>
      <c r="N10" s="75"/>
    </row>
    <row r="11" ht="24"/>
    <row r="12" spans="1:5" s="80" customFormat="1" ht="24">
      <c r="A12" s="79" t="s">
        <v>138</v>
      </c>
      <c r="B12" s="78" t="s">
        <v>139</v>
      </c>
      <c r="C12" s="10" t="s">
        <v>0</v>
      </c>
      <c r="D12" s="4" t="s">
        <v>142</v>
      </c>
      <c r="E12" s="4"/>
    </row>
    <row r="13" spans="2:5" s="80" customFormat="1" ht="24">
      <c r="B13" s="78" t="s">
        <v>140</v>
      </c>
      <c r="C13" s="10" t="s">
        <v>0</v>
      </c>
      <c r="D13" s="4" t="s">
        <v>143</v>
      </c>
      <c r="E13" s="4"/>
    </row>
    <row r="14" spans="1:5" s="80" customFormat="1" ht="24">
      <c r="A14" s="74"/>
      <c r="B14" s="78" t="s">
        <v>141</v>
      </c>
      <c r="C14" s="10" t="s">
        <v>0</v>
      </c>
      <c r="D14" s="4" t="s">
        <v>144</v>
      </c>
      <c r="E14" s="4"/>
    </row>
  </sheetData>
  <sheetProtection/>
  <mergeCells count="7">
    <mergeCell ref="K2:K3"/>
    <mergeCell ref="L2:L3"/>
    <mergeCell ref="A1:N1"/>
    <mergeCell ref="A2:A3"/>
    <mergeCell ref="B2:E2"/>
    <mergeCell ref="I2:I3"/>
    <mergeCell ref="J2:J3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4"/>
  <headerFooter alignWithMargins="0">
    <oddHeader>&amp;R6/6</oddHeader>
    <oddFooter>&amp;R&amp;"Angsana New,ตัวเอียง"&amp;11รศ.มนัส  อนุศิริ
April, 18, 2009</oddFooter>
  </headerFooter>
  <legacyDrawing r:id="rId3"/>
  <oleObjects>
    <oleObject progId="Equation.3" shapeId="275178" r:id="rId1"/>
    <oleObject progId="Equation.3" shapeId="31752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*.*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for Home Used Only</cp:lastModifiedBy>
  <cp:lastPrinted>2009-04-25T03:47:46Z</cp:lastPrinted>
  <dcterms:created xsi:type="dcterms:W3CDTF">2000-10-03T15:11:02Z</dcterms:created>
  <dcterms:modified xsi:type="dcterms:W3CDTF">2009-04-25T03:47:53Z</dcterms:modified>
  <cp:category/>
  <cp:version/>
  <cp:contentType/>
  <cp:contentStatus/>
</cp:coreProperties>
</file>