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480" yWindow="375" windowWidth="20610" windowHeight="11640" activeTab="1"/>
  </bookViews>
  <sheets>
    <sheet name="Heave1" sheetId="2" r:id="rId1"/>
    <sheet name="Heave2" sheetId="6" r:id="rId2"/>
  </sheets>
  <definedNames>
    <definedName name="_xlnm.Print_Area" localSheetId="0">Heave1!$A$1:$R$30</definedName>
    <definedName name="_xlnm.Print_Area" localSheetId="1">Heave2!$A$1:$R$31</definedName>
  </definedNames>
  <calcPr calcId="152511"/>
</workbook>
</file>

<file path=xl/calcChain.xml><?xml version="1.0" encoding="utf-8"?>
<calcChain xmlns="http://schemas.openxmlformats.org/spreadsheetml/2006/main">
  <c r="I14" i="6" l="1"/>
  <c r="G14" i="6" l="1"/>
  <c r="G13" i="6" l="1"/>
  <c r="D22" i="6" s="1"/>
  <c r="G12" i="2" l="1"/>
  <c r="D16" i="2" s="1"/>
  <c r="D24" i="2" s="1"/>
  <c r="E24" i="2" l="1"/>
  <c r="E22" i="6" l="1"/>
</calcChain>
</file>

<file path=xl/sharedStrings.xml><?xml version="1.0" encoding="utf-8"?>
<sst xmlns="http://schemas.openxmlformats.org/spreadsheetml/2006/main" count="77" uniqueCount="43">
  <si>
    <t>kPa</t>
  </si>
  <si>
    <t>Ref. BH:</t>
  </si>
  <si>
    <t>Surcharge, q</t>
  </si>
  <si>
    <t>Width, B</t>
  </si>
  <si>
    <t>m</t>
  </si>
  <si>
    <r>
      <t>Terzaghi BCF, N</t>
    </r>
    <r>
      <rPr>
        <vertAlign val="subscript"/>
        <sz val="10"/>
        <rFont val="Arial"/>
        <family val="2"/>
      </rPr>
      <t>c</t>
    </r>
  </si>
  <si>
    <t>0.7B =</t>
  </si>
  <si>
    <t>under wall toe</t>
  </si>
  <si>
    <t>above FL</t>
  </si>
  <si>
    <t>between FL and wall toe</t>
  </si>
  <si>
    <t>Depth of Excavation, H</t>
  </si>
  <si>
    <r>
      <rPr>
        <sz val="11"/>
        <color theme="1"/>
        <rFont val="Symbol"/>
        <family val="1"/>
        <charset val="2"/>
      </rPr>
      <t xml:space="preserve">a 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</si>
  <si>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 xml:space="preserve">g </t>
    </r>
    <r>
      <rPr>
        <sz val="11"/>
        <color theme="1"/>
        <rFont val="Calibri"/>
        <family val="2"/>
        <scheme val="minor"/>
      </rPr>
      <t>=</t>
    </r>
  </si>
  <si>
    <t>m below FL</t>
  </si>
  <si>
    <r>
      <t>kN/m</t>
    </r>
    <r>
      <rPr>
        <vertAlign val="superscript"/>
        <sz val="11"/>
        <color theme="1"/>
        <rFont val="Calibri"/>
        <family val="2"/>
        <scheme val="minor"/>
      </rPr>
      <t>3</t>
    </r>
  </si>
  <si>
    <t>Clay Thickness under FL, T</t>
  </si>
  <si>
    <t>Basal Heave Stability Check</t>
  </si>
  <si>
    <t>Modified Terzaghi Method</t>
  </si>
  <si>
    <t>Remark:</t>
  </si>
  <si>
    <t>Length of Excavation, L</t>
  </si>
  <si>
    <t>B/L =</t>
  </si>
  <si>
    <r>
      <t>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</si>
  <si>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</si>
  <si>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</si>
  <si>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</si>
  <si>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</si>
  <si>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</si>
  <si>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</si>
  <si>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</si>
  <si>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r>
      <t>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</si>
  <si>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4"/>
        <color theme="1"/>
        <rFont val="Calibri"/>
        <family val="2"/>
        <scheme val="minor"/>
      </rPr>
      <t>u3</t>
    </r>
  </si>
  <si>
    <r>
      <t>c</t>
    </r>
    <r>
      <rPr>
        <vertAlign val="subscript"/>
        <sz val="14"/>
        <color theme="1"/>
        <rFont val="Calibri"/>
        <family val="2"/>
        <scheme val="minor"/>
      </rPr>
      <t>u1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or Equiv. Unit Skin Fric.</t>
    </r>
  </si>
  <si>
    <r>
      <t>c</t>
    </r>
    <r>
      <rPr>
        <vertAlign val="subscript"/>
        <sz val="14"/>
        <color theme="1"/>
        <rFont val="Calibri"/>
        <family val="2"/>
        <scheme val="minor"/>
      </rPr>
      <t>u2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or Equiv. Unit Skin Fric.</t>
    </r>
  </si>
  <si>
    <t>Use D = 0.7B when clay thickness below toe level is more than 0.7B</t>
  </si>
  <si>
    <r>
      <t>D</t>
    </r>
    <r>
      <rPr>
        <sz val="11"/>
        <color theme="1"/>
        <rFont val="Calibri"/>
        <family val="2"/>
        <scheme val="minor"/>
      </rPr>
      <t xml:space="preserve"> =</t>
    </r>
  </si>
  <si>
    <r>
      <t>Depth of Penetration, H</t>
    </r>
    <r>
      <rPr>
        <vertAlign val="subscript"/>
        <sz val="10"/>
        <rFont val="Arial"/>
        <family val="2"/>
      </rPr>
      <t>1</t>
    </r>
  </si>
  <si>
    <r>
      <t>c</t>
    </r>
    <r>
      <rPr>
        <vertAlign val="subscript"/>
        <sz val="14"/>
        <color theme="1"/>
        <rFont val="Calibri"/>
        <family val="2"/>
        <scheme val="minor"/>
      </rPr>
      <t>u</t>
    </r>
  </si>
  <si>
    <r>
      <t>c</t>
    </r>
    <r>
      <rPr>
        <vertAlign val="subscript"/>
        <sz val="14"/>
        <color theme="1"/>
        <rFont val="Calibri"/>
        <family val="2"/>
        <scheme val="minor"/>
      </rPr>
      <t>uH1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</si>
  <si>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t>Modified Bjerrum and Eide Method for Narrow Excavation</t>
  </si>
  <si>
    <t>Modified Terzaghi Method for Wide Excavation</t>
  </si>
  <si>
    <t>H/B =</t>
  </si>
  <si>
    <t>D &gt; 0.7B for this method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</si>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</sst>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FS = &quot;0.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rgb="FF0066FF"/>
      <name val="Arial"/>
      <family val="2"/>
    </font>
    <font>
      <b/>
      <sz val="11"/>
      <color rgb="FF0066FF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0" xfId="0" applyFont="1" applyBorder="1"/>
    <xf numFmtId="0" fontId="2" fillId="0" borderId="6" xfId="0" applyFont="1" applyFill="1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165" fontId="3" fillId="3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15" fillId="0" borderId="2" xfId="0" applyFont="1" applyBorder="1"/>
    <xf numFmtId="0" fontId="1" fillId="0" borderId="6" xfId="0" applyFont="1" applyFill="1" applyBorder="1"/>
    <xf numFmtId="0" fontId="0" fillId="0" borderId="0" xfId="0" applyAlignment="1">
      <alignment horizontal="right"/>
    </xf>
    <xf numFmtId="0" fontId="17" fillId="0" borderId="0" xfId="0" applyFont="1" applyBorder="1"/>
    <xf numFmtId="0" fontId="17" fillId="0" borderId="0" xfId="0" applyFont="1" applyFill="1" applyBorder="1"/>
    <xf numFmtId="0" fontId="15" fillId="0" borderId="0" xfId="0" applyFont="1"/>
    <xf numFmtId="0" fontId="18" fillId="0" borderId="3" xfId="0" applyFont="1" applyBorder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2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00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428646</xdr:colOff>
      <xdr:row>7</xdr:row>
      <xdr:rowOff>47625</xdr:rowOff>
    </xdr:from>
    <xdr:to>
      <xdr:col>17</xdr:col>
      <xdr:colOff>704850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1" t="24743" r="48822" b="14963"/>
        <a:stretch/>
      </xdr:blipFill>
      <xdr:spPr>
        <a:xfrm>
          <a:off x="6124596" y="1466850"/>
          <a:ext cx="4791054" cy="3276600"/>
        </a:xfrm>
        <a:prstGeom prst="rect">
          <a:avLst/>
        </a:prstGeom>
      </xdr:spPr>
    </xdr:pic>
    <xdr:clientData/>
  </xdr:twoCellAnchor>
  <xdr:twoCellAnchor editAs="oneCell">
    <xdr:from>
      <xdr:col>12</xdr:col>
      <xdr:colOff>38099</xdr:colOff>
      <xdr:row>23</xdr:row>
      <xdr:rowOff>21580</xdr:rowOff>
    </xdr:from>
    <xdr:to>
      <xdr:col>16</xdr:col>
      <xdr:colOff>438150</xdr:colOff>
      <xdr:row>26</xdr:row>
      <xdr:rowOff>133349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481" t="57819" r="31836" b="26553"/>
        <a:stretch/>
      </xdr:blipFill>
      <xdr:spPr>
        <a:xfrm>
          <a:off x="6953249" y="4774555"/>
          <a:ext cx="3086101" cy="683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540036</xdr:colOff>
      <xdr:row>6</xdr:row>
      <xdr:rowOff>180976</xdr:rowOff>
    </xdr:from>
    <xdr:to>
      <xdr:col>16</xdr:col>
      <xdr:colOff>596874</xdr:colOff>
      <xdr:row>24</xdr:row>
      <xdr:rowOff>47626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375" t="21095" r="51531" b="15354"/>
        <a:stretch/>
      </xdr:blipFill>
      <xdr:spPr>
        <a:xfrm>
          <a:off x="6902736" y="1409701"/>
          <a:ext cx="3352488" cy="361950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24</xdr:row>
      <xdr:rowOff>119168</xdr:rowOff>
    </xdr:from>
    <xdr:to>
      <xdr:col>16</xdr:col>
      <xdr:colOff>600075</xdr:colOff>
      <xdr:row>28</xdr:row>
      <xdr:rowOff>123826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947" t="40760" r="27370" b="42962"/>
        <a:stretch/>
      </xdr:blipFill>
      <xdr:spPr>
        <a:xfrm>
          <a:off x="6934200" y="5053118"/>
          <a:ext cx="3324225" cy="766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topLeftCell="A13" zoomScale="85" zoomScaleNormal="85" zoomScaleSheetLayoutView="100" workbookViewId="0">
      <selection activeCell="C26" activeCellId="11" sqref="H8 D11 D12 D14 D15 G15 D20 D21 D22 J21 J22 C26:J28"/>
    </sheetView>
  </sheetViews>
  <sheetFormatPr defaultRowHeight="15" x14ac:dyDescent="0.25"/>
  <cols>
    <col min="1" max="1" width="4" customWidth="1"/>
    <col min="2" max="2" width="13.85546875" customWidth="1"/>
    <col min="3" max="3" width="11" customWidth="1"/>
    <col min="4" max="4" width="11.28515625" bestFit="1" customWidth="1"/>
    <col min="8" max="8" width="7.140625" customWidth="1"/>
    <col min="9" max="9" width="4.85546875" customWidth="1"/>
    <col min="10" max="10" width="5.85546875" customWidth="1"/>
    <col min="13" max="13" width="10.7109375" customWidth="1"/>
    <col min="14" max="14" width="10.28515625" customWidth="1"/>
    <col min="15" max="15" width="10.140625" customWidth="1"/>
    <col min="18" max="18" width="13.7109375" customWidth="1"/>
  </cols>
  <sheetData>
    <row r="1" spans="1:20" ht="15.75" thickTop="1" x14ac:dyDescent="0.25">
      <c r="A1" s="7"/>
      <c r="B1" s="44" t="s">
        <v>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50" t="s">
        <v>42</v>
      </c>
    </row>
    <row r="2" spans="1:20" x14ac:dyDescent="0.25">
      <c r="A2" s="9"/>
      <c r="B2" s="5" t="s">
        <v>23</v>
      </c>
      <c r="C2" s="2" t="s">
        <v>24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"/>
    </row>
    <row r="3" spans="1:20" x14ac:dyDescent="0.25">
      <c r="A3" s="9"/>
      <c r="B3" s="5" t="s">
        <v>25</v>
      </c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0"/>
    </row>
    <row r="4" spans="1:20" ht="18" x14ac:dyDescent="0.25">
      <c r="A4" s="33"/>
      <c r="B4" s="5" t="s">
        <v>27</v>
      </c>
      <c r="C4" s="2" t="s">
        <v>28</v>
      </c>
      <c r="D4" s="2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4"/>
      <c r="T4" s="4"/>
    </row>
    <row r="5" spans="1:20" x14ac:dyDescent="0.25">
      <c r="A5" s="9"/>
      <c r="B5" s="36"/>
      <c r="C5" s="51"/>
      <c r="D5" s="51"/>
      <c r="E5" s="51"/>
      <c r="F5" s="51"/>
      <c r="G5" s="51"/>
      <c r="I5" s="1"/>
      <c r="J5" s="2"/>
      <c r="K5" s="2"/>
      <c r="L5" s="2"/>
      <c r="M5" s="36"/>
      <c r="N5" s="39"/>
      <c r="O5" s="23"/>
      <c r="P5" s="36"/>
      <c r="Q5" s="18"/>
      <c r="R5" s="10"/>
    </row>
    <row r="6" spans="1:20" ht="18" x14ac:dyDescent="0.25">
      <c r="A6" s="9"/>
      <c r="B6" s="37"/>
      <c r="C6" s="38"/>
      <c r="D6" s="36"/>
      <c r="E6" s="36"/>
      <c r="F6" s="36"/>
      <c r="G6" s="36"/>
      <c r="H6" s="43" t="s">
        <v>16</v>
      </c>
      <c r="I6" s="1"/>
      <c r="J6" s="2"/>
      <c r="K6" s="2"/>
      <c r="L6" s="2"/>
      <c r="M6" s="36"/>
      <c r="N6" s="36"/>
      <c r="O6" s="36"/>
      <c r="P6" s="39"/>
      <c r="Q6" s="40"/>
      <c r="R6" s="10"/>
    </row>
    <row r="7" spans="1:20" x14ac:dyDescent="0.25">
      <c r="A7" s="9"/>
      <c r="B7" s="37"/>
      <c r="C7" s="52"/>
      <c r="D7" s="51"/>
      <c r="E7" s="51"/>
      <c r="F7" s="51"/>
      <c r="G7" s="51"/>
      <c r="H7" s="1"/>
      <c r="I7" s="1"/>
      <c r="J7" s="2"/>
      <c r="K7" s="2"/>
      <c r="L7" s="2"/>
      <c r="M7" s="36"/>
      <c r="N7" s="36"/>
      <c r="O7" s="41"/>
      <c r="P7" s="36"/>
      <c r="Q7" s="18"/>
      <c r="R7" s="10"/>
    </row>
    <row r="8" spans="1:20" x14ac:dyDescent="0.25">
      <c r="A8" s="9"/>
      <c r="B8" s="36"/>
      <c r="C8" s="18"/>
      <c r="D8" s="1"/>
      <c r="E8" s="1"/>
      <c r="F8" s="1"/>
      <c r="G8" s="6" t="s">
        <v>1</v>
      </c>
      <c r="H8" s="53"/>
      <c r="I8" s="1"/>
      <c r="J8" s="2"/>
      <c r="K8" s="2"/>
      <c r="L8" s="2"/>
      <c r="M8" s="2"/>
      <c r="N8" s="2"/>
      <c r="O8" s="2"/>
      <c r="P8" s="2"/>
      <c r="Q8" s="2"/>
      <c r="R8" s="10"/>
    </row>
    <row r="9" spans="1:20" x14ac:dyDescent="0.25">
      <c r="A9" s="9"/>
      <c r="B9" s="36"/>
      <c r="C9" s="36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10"/>
    </row>
    <row r="10" spans="1:20" x14ac:dyDescent="0.25">
      <c r="A10" s="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0"/>
    </row>
    <row r="11" spans="1:20" x14ac:dyDescent="0.25">
      <c r="A11" s="9"/>
      <c r="B11" s="15" t="s">
        <v>2</v>
      </c>
      <c r="C11" s="16"/>
      <c r="D11" s="54">
        <v>20</v>
      </c>
      <c r="E11" s="2" t="s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0"/>
    </row>
    <row r="12" spans="1:20" x14ac:dyDescent="0.25">
      <c r="A12" s="9"/>
      <c r="B12" s="15" t="s">
        <v>3</v>
      </c>
      <c r="C12" s="16"/>
      <c r="D12" s="54">
        <v>37</v>
      </c>
      <c r="E12" s="2" t="s">
        <v>4</v>
      </c>
      <c r="F12" s="5" t="s">
        <v>6</v>
      </c>
      <c r="G12" s="3">
        <f>D12*0.7</f>
        <v>25.9</v>
      </c>
      <c r="H12" s="2" t="s">
        <v>4</v>
      </c>
      <c r="I12" s="2"/>
      <c r="J12" s="2"/>
      <c r="K12" s="2"/>
      <c r="L12" s="2"/>
      <c r="M12" s="2"/>
      <c r="N12" s="2"/>
      <c r="O12" s="2"/>
      <c r="P12" s="2"/>
      <c r="Q12" s="2"/>
      <c r="R12" s="10"/>
    </row>
    <row r="13" spans="1:20" ht="15.75" x14ac:dyDescent="0.3">
      <c r="A13" s="9"/>
      <c r="B13" s="15" t="s">
        <v>5</v>
      </c>
      <c r="C13" s="16"/>
      <c r="D13" s="17">
        <v>5.7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0"/>
    </row>
    <row r="14" spans="1:20" x14ac:dyDescent="0.25">
      <c r="A14" s="9"/>
      <c r="B14" s="15" t="s">
        <v>15</v>
      </c>
      <c r="C14" s="16"/>
      <c r="D14" s="55">
        <v>7.5</v>
      </c>
      <c r="E14" s="2" t="s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0"/>
    </row>
    <row r="15" spans="1:20" ht="18" x14ac:dyDescent="0.35">
      <c r="A15" s="9"/>
      <c r="B15" s="15" t="s">
        <v>10</v>
      </c>
      <c r="C15" s="16"/>
      <c r="D15" s="55">
        <v>15.4</v>
      </c>
      <c r="E15" s="18" t="s">
        <v>4</v>
      </c>
      <c r="F15" s="22" t="s">
        <v>29</v>
      </c>
      <c r="G15" s="55">
        <v>2.5</v>
      </c>
      <c r="H15" s="2" t="s">
        <v>13</v>
      </c>
      <c r="I15" s="2"/>
      <c r="J15" s="2"/>
      <c r="K15" s="2"/>
      <c r="L15" s="2"/>
      <c r="M15" s="2"/>
      <c r="N15" s="2"/>
      <c r="O15" s="2"/>
      <c r="P15" s="2"/>
      <c r="Q15" s="2"/>
      <c r="R15" s="10"/>
    </row>
    <row r="16" spans="1:20" x14ac:dyDescent="0.25">
      <c r="A16" s="9"/>
      <c r="B16" s="2"/>
      <c r="C16" s="5" t="s">
        <v>34</v>
      </c>
      <c r="D16" s="3">
        <f>IF(($D$14-$G$15)&lt;$G$12, ($D$14-$G$15), $G$12)</f>
        <v>5</v>
      </c>
      <c r="E16" s="18" t="s">
        <v>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0"/>
    </row>
    <row r="17" spans="1:18" x14ac:dyDescent="0.25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0"/>
    </row>
    <row r="18" spans="1:18" x14ac:dyDescent="0.25">
      <c r="A18" s="9"/>
      <c r="B18" s="18"/>
      <c r="C18" s="18"/>
      <c r="D18" s="23"/>
      <c r="E18" s="18"/>
      <c r="F18" s="1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0"/>
    </row>
    <row r="19" spans="1:18" x14ac:dyDescent="0.25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0"/>
    </row>
    <row r="20" spans="1:18" ht="20.25" x14ac:dyDescent="0.35">
      <c r="A20" s="9"/>
      <c r="B20" s="20" t="s">
        <v>30</v>
      </c>
      <c r="C20" s="19"/>
      <c r="D20" s="55">
        <v>90</v>
      </c>
      <c r="E20" s="2" t="s">
        <v>0</v>
      </c>
      <c r="F20" s="2" t="s">
        <v>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0"/>
    </row>
    <row r="21" spans="1:18" ht="20.25" x14ac:dyDescent="0.35">
      <c r="A21" s="9"/>
      <c r="B21" s="20" t="s">
        <v>31</v>
      </c>
      <c r="C21" s="19"/>
      <c r="D21" s="55">
        <v>38</v>
      </c>
      <c r="E21" s="18" t="s">
        <v>0</v>
      </c>
      <c r="F21" s="2" t="s">
        <v>8</v>
      </c>
      <c r="G21" s="2"/>
      <c r="H21" s="2"/>
      <c r="I21" s="22" t="s">
        <v>12</v>
      </c>
      <c r="J21" s="55">
        <v>18.5</v>
      </c>
      <c r="K21" s="2" t="s">
        <v>14</v>
      </c>
      <c r="L21" s="2"/>
      <c r="M21" s="2"/>
      <c r="N21" s="2"/>
      <c r="O21" s="2"/>
      <c r="P21" s="2"/>
      <c r="Q21" s="2"/>
      <c r="R21" s="10"/>
    </row>
    <row r="22" spans="1:18" ht="20.25" x14ac:dyDescent="0.35">
      <c r="A22" s="9"/>
      <c r="B22" s="20" t="s">
        <v>32</v>
      </c>
      <c r="C22" s="19"/>
      <c r="D22" s="55">
        <v>83</v>
      </c>
      <c r="E22" s="18" t="s">
        <v>0</v>
      </c>
      <c r="F22" s="2" t="s">
        <v>9</v>
      </c>
      <c r="G22" s="2"/>
      <c r="H22" s="2"/>
      <c r="I22" s="22" t="s">
        <v>11</v>
      </c>
      <c r="J22" s="55">
        <v>0.5</v>
      </c>
      <c r="K22" s="2"/>
      <c r="L22" s="2"/>
      <c r="M22" s="2"/>
      <c r="N22" s="2"/>
      <c r="O22" s="2"/>
      <c r="P22" s="2"/>
      <c r="Q22" s="2"/>
      <c r="R22" s="10"/>
    </row>
    <row r="23" spans="1:18" x14ac:dyDescent="0.25">
      <c r="A23" s="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0"/>
    </row>
    <row r="24" spans="1:18" x14ac:dyDescent="0.25">
      <c r="A24" s="9"/>
      <c r="B24" s="27" t="s">
        <v>17</v>
      </c>
      <c r="D24" s="21">
        <f>(5.7*$D$20*$D$16+$D$21*$D$15+$D$22*$G$15+$J$22*$D$22*$G$15)/($D$11*$D$16+$J$21*$D$15*$D$16)</f>
        <v>2.2705477205641191</v>
      </c>
      <c r="E24" s="49" t="str">
        <f>IF(D24&lt;1.5,"&lt; 1.5 Not OK!","&gt; 1.5 OK")</f>
        <v>&gt; 1.5 OK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0"/>
    </row>
    <row r="25" spans="1:18" x14ac:dyDescent="0.25">
      <c r="A25" s="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0"/>
    </row>
    <row r="26" spans="1:18" x14ac:dyDescent="0.25">
      <c r="A26" s="9"/>
      <c r="B26" s="47" t="s">
        <v>18</v>
      </c>
      <c r="C26" s="56" t="s">
        <v>33</v>
      </c>
      <c r="D26" s="57"/>
      <c r="E26" s="57"/>
      <c r="F26" s="57"/>
      <c r="G26" s="57"/>
      <c r="H26" s="57"/>
      <c r="I26" s="57"/>
      <c r="J26" s="58"/>
      <c r="K26" s="2"/>
      <c r="L26" s="2"/>
      <c r="M26" s="2"/>
      <c r="N26" s="2"/>
      <c r="O26" s="2"/>
      <c r="P26" s="2"/>
      <c r="Q26" s="2"/>
      <c r="R26" s="10"/>
    </row>
    <row r="27" spans="1:18" x14ac:dyDescent="0.25">
      <c r="A27" s="9"/>
      <c r="B27" s="2"/>
      <c r="C27" s="59"/>
      <c r="D27" s="60"/>
      <c r="E27" s="60"/>
      <c r="F27" s="60"/>
      <c r="G27" s="60"/>
      <c r="H27" s="60"/>
      <c r="I27" s="60"/>
      <c r="J27" s="61"/>
      <c r="K27" s="2"/>
      <c r="M27" s="2"/>
      <c r="N27" s="2"/>
      <c r="O27" s="2"/>
      <c r="P27" s="2"/>
      <c r="Q27" s="2"/>
      <c r="R27" s="10"/>
    </row>
    <row r="28" spans="1:18" x14ac:dyDescent="0.25">
      <c r="A28" s="9"/>
      <c r="B28" s="2"/>
      <c r="C28" s="62"/>
      <c r="D28" s="63"/>
      <c r="E28" s="63"/>
      <c r="F28" s="63"/>
      <c r="G28" s="63"/>
      <c r="H28" s="63"/>
      <c r="I28" s="63"/>
      <c r="J28" s="64"/>
      <c r="K28" s="2"/>
      <c r="M28" s="14" t="s">
        <v>39</v>
      </c>
      <c r="N28" s="2"/>
      <c r="O28" s="2"/>
      <c r="P28" s="2"/>
      <c r="Q28" s="2"/>
      <c r="R28" s="10"/>
    </row>
    <row r="29" spans="1:18" x14ac:dyDescent="0.25">
      <c r="A29" s="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0"/>
    </row>
    <row r="30" spans="1:18" ht="15.75" thickBot="1" x14ac:dyDescent="0.3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</row>
    <row r="31" spans="1:18" ht="15.75" thickTop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</sheetData>
  <sheetProtection algorithmName="SHA-512" hashValue="EQblPrkZAjyH0GY67TJqOPM91dA7ARP+hlQydmHFMV1kxELJRJd9LQopdxkPAlFLqHUFDiQ3tG2vDC6e4ycigg==" saltValue="0NGvX7f6FdrdcD+FXAEYUA==" spinCount="100000" sheet="1" objects="1" scenarios="1"/>
  <mergeCells count="2">
    <mergeCell ref="C5:G5"/>
    <mergeCell ref="C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topLeftCell="A14" workbookViewId="0">
      <selection activeCell="C25" activeCellId="6" sqref="H8 D11:D15 D18 D19 D20 J19 C25:I27"/>
    </sheetView>
  </sheetViews>
  <sheetFormatPr defaultRowHeight="15" x14ac:dyDescent="0.25"/>
  <cols>
    <col min="1" max="1" width="4" customWidth="1"/>
    <col min="2" max="2" width="13.85546875" customWidth="1"/>
    <col min="3" max="3" width="11" customWidth="1"/>
    <col min="4" max="4" width="11.28515625" bestFit="1" customWidth="1"/>
    <col min="5" max="5" width="8.7109375" customWidth="1"/>
    <col min="6" max="6" width="10.42578125" customWidth="1"/>
    <col min="7" max="7" width="9.5703125" bestFit="1" customWidth="1"/>
    <col min="8" max="8" width="7.140625" customWidth="1"/>
    <col min="9" max="9" width="8.140625" customWidth="1"/>
    <col min="10" max="10" width="5.85546875" customWidth="1"/>
    <col min="11" max="11" width="6.7109375" customWidth="1"/>
    <col min="13" max="13" width="10.7109375" customWidth="1"/>
    <col min="14" max="14" width="10.28515625" customWidth="1"/>
    <col min="15" max="15" width="10.140625" customWidth="1"/>
    <col min="18" max="18" width="9.5703125" customWidth="1"/>
  </cols>
  <sheetData>
    <row r="1" spans="1:20" ht="15.75" thickTop="1" x14ac:dyDescent="0.25">
      <c r="A1" s="7"/>
      <c r="B1" s="44" t="s">
        <v>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50" t="s">
        <v>42</v>
      </c>
    </row>
    <row r="2" spans="1:20" x14ac:dyDescent="0.25">
      <c r="A2" s="9"/>
      <c r="B2" s="5" t="s">
        <v>23</v>
      </c>
      <c r="C2" s="2" t="s">
        <v>24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"/>
    </row>
    <row r="3" spans="1:20" x14ac:dyDescent="0.25">
      <c r="A3" s="9"/>
      <c r="B3" s="5" t="s">
        <v>25</v>
      </c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0"/>
    </row>
    <row r="4" spans="1:20" ht="18" x14ac:dyDescent="0.25">
      <c r="A4" s="33"/>
      <c r="B4" s="5" t="s">
        <v>27</v>
      </c>
      <c r="C4" s="2" t="s">
        <v>28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28"/>
      <c r="T4" s="28"/>
    </row>
    <row r="5" spans="1:20" x14ac:dyDescent="0.25">
      <c r="A5" s="9"/>
      <c r="B5" s="36"/>
      <c r="C5" s="51"/>
      <c r="D5" s="51"/>
      <c r="E5" s="51"/>
      <c r="F5" s="51"/>
      <c r="G5" s="51"/>
      <c r="H5" s="1"/>
      <c r="I5" s="1"/>
      <c r="J5" s="2"/>
      <c r="K5" s="2"/>
      <c r="L5" s="2"/>
      <c r="M5" s="36"/>
      <c r="N5" s="42"/>
      <c r="O5" s="23"/>
      <c r="P5" s="36"/>
      <c r="Q5" s="18"/>
      <c r="R5" s="10"/>
    </row>
    <row r="6" spans="1:20" ht="18" x14ac:dyDescent="0.25">
      <c r="A6" s="9"/>
      <c r="B6" s="37"/>
      <c r="C6" s="38"/>
      <c r="D6" s="36"/>
      <c r="E6" s="36"/>
      <c r="F6" s="36"/>
      <c r="G6" s="36"/>
      <c r="H6" s="43" t="s">
        <v>16</v>
      </c>
      <c r="I6" s="1"/>
      <c r="J6" s="2"/>
      <c r="K6" s="2"/>
      <c r="L6" s="2"/>
      <c r="M6" s="36"/>
      <c r="N6" s="36"/>
      <c r="O6" s="36"/>
      <c r="P6" s="39"/>
      <c r="Q6" s="40"/>
      <c r="R6" s="10"/>
    </row>
    <row r="7" spans="1:20" x14ac:dyDescent="0.25">
      <c r="A7" s="9"/>
      <c r="B7" s="37"/>
      <c r="C7" s="52"/>
      <c r="D7" s="51"/>
      <c r="E7" s="51"/>
      <c r="F7" s="51"/>
      <c r="G7" s="51"/>
      <c r="H7" s="1"/>
      <c r="I7" s="1"/>
      <c r="J7" s="2"/>
      <c r="K7" s="2"/>
      <c r="L7" s="2"/>
      <c r="M7" s="36"/>
      <c r="N7" s="36"/>
      <c r="O7" s="41"/>
      <c r="P7" s="36"/>
      <c r="Q7" s="18"/>
      <c r="R7" s="10"/>
    </row>
    <row r="8" spans="1:20" x14ac:dyDescent="0.25">
      <c r="A8" s="9"/>
      <c r="B8" s="36"/>
      <c r="C8" s="18"/>
      <c r="D8" s="36"/>
      <c r="E8" s="1"/>
      <c r="F8" s="1"/>
      <c r="G8" s="6" t="s">
        <v>1</v>
      </c>
      <c r="H8" s="53"/>
      <c r="I8" s="1"/>
      <c r="J8" s="2"/>
      <c r="K8" s="2"/>
      <c r="L8" s="2"/>
      <c r="M8" s="2"/>
      <c r="N8" s="2"/>
      <c r="O8" s="2"/>
      <c r="P8" s="2"/>
      <c r="Q8" s="2"/>
      <c r="R8" s="10"/>
    </row>
    <row r="9" spans="1:20" x14ac:dyDescent="0.25">
      <c r="A9" s="9"/>
      <c r="B9" s="36"/>
      <c r="C9" s="37"/>
      <c r="D9" s="36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10"/>
    </row>
    <row r="10" spans="1:20" x14ac:dyDescent="0.25">
      <c r="A10" s="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0"/>
    </row>
    <row r="11" spans="1:20" x14ac:dyDescent="0.25">
      <c r="A11" s="9"/>
      <c r="B11" s="15" t="s">
        <v>2</v>
      </c>
      <c r="C11" s="16"/>
      <c r="D11" s="54">
        <v>0</v>
      </c>
      <c r="E11" s="2" t="s">
        <v>0</v>
      </c>
      <c r="F11" s="18"/>
      <c r="G11" s="18"/>
      <c r="H11" s="18"/>
      <c r="I11" s="18"/>
      <c r="J11" s="18"/>
      <c r="K11" s="18"/>
      <c r="L11" s="2"/>
      <c r="M11" s="2"/>
      <c r="N11" s="2"/>
      <c r="O11" s="2"/>
      <c r="P11" s="2"/>
      <c r="Q11" s="2"/>
      <c r="R11" s="10"/>
    </row>
    <row r="12" spans="1:20" x14ac:dyDescent="0.25">
      <c r="A12" s="9"/>
      <c r="B12" s="15" t="s">
        <v>3</v>
      </c>
      <c r="C12" s="16"/>
      <c r="D12" s="54">
        <v>5</v>
      </c>
      <c r="E12" s="2" t="s">
        <v>4</v>
      </c>
      <c r="F12" s="24"/>
      <c r="G12" s="23"/>
      <c r="H12" s="18"/>
      <c r="I12" s="18"/>
      <c r="J12" s="18"/>
      <c r="K12" s="18"/>
      <c r="L12" s="2"/>
      <c r="M12" s="2"/>
      <c r="N12" s="2"/>
      <c r="O12" s="2"/>
      <c r="P12" s="2"/>
      <c r="Q12" s="2"/>
      <c r="R12" s="10"/>
    </row>
    <row r="13" spans="1:20" x14ac:dyDescent="0.25">
      <c r="A13" s="9"/>
      <c r="B13" s="15" t="s">
        <v>19</v>
      </c>
      <c r="C13" s="16"/>
      <c r="D13" s="54">
        <v>10000000</v>
      </c>
      <c r="E13" s="2" t="s">
        <v>4</v>
      </c>
      <c r="F13" s="24" t="s">
        <v>20</v>
      </c>
      <c r="G13" s="23">
        <f>D12/D13</f>
        <v>4.9999999999999998E-7</v>
      </c>
      <c r="H13" s="18"/>
      <c r="I13" s="18"/>
      <c r="J13" s="18"/>
      <c r="K13" s="18"/>
      <c r="L13" s="2"/>
      <c r="M13" s="2"/>
      <c r="N13" s="2"/>
      <c r="O13" s="2"/>
      <c r="P13" s="2"/>
      <c r="Q13" s="2"/>
      <c r="R13" s="10"/>
    </row>
    <row r="14" spans="1:20" ht="18" x14ac:dyDescent="0.35">
      <c r="A14" s="9"/>
      <c r="B14" s="15" t="s">
        <v>10</v>
      </c>
      <c r="C14" s="16"/>
      <c r="D14" s="55">
        <v>7</v>
      </c>
      <c r="E14" s="18" t="s">
        <v>4</v>
      </c>
      <c r="F14" s="46" t="s">
        <v>40</v>
      </c>
      <c r="G14" s="23">
        <f>D14/D12</f>
        <v>1.4</v>
      </c>
      <c r="H14" s="24" t="s">
        <v>21</v>
      </c>
      <c r="I14" s="32">
        <f>IF($G$14&gt;5,7.5*(1+0.2*$G$13), (-0.008499*G14^4+0.122109*G14^3-0.697388*G14^2+1.966371*G14+5.14)*(1+0.2*$G$13))</f>
        <v>6.8284569404456263</v>
      </c>
      <c r="J14" s="18"/>
      <c r="K14" s="18"/>
      <c r="L14" s="2"/>
      <c r="M14" s="2"/>
      <c r="N14" s="2"/>
      <c r="O14" s="2"/>
      <c r="P14" s="2"/>
      <c r="Q14" s="2"/>
      <c r="R14" s="10"/>
    </row>
    <row r="15" spans="1:20" ht="15.75" x14ac:dyDescent="0.3">
      <c r="A15" s="9"/>
      <c r="B15" s="45" t="s">
        <v>35</v>
      </c>
      <c r="C15" s="16"/>
      <c r="D15" s="55">
        <v>0</v>
      </c>
      <c r="E15" s="18" t="s">
        <v>4</v>
      </c>
      <c r="F15" s="24"/>
      <c r="G15" s="31"/>
      <c r="I15" s="32"/>
      <c r="J15" s="18"/>
      <c r="K15" s="18"/>
      <c r="L15" s="2"/>
      <c r="M15" s="2"/>
      <c r="N15" s="2"/>
      <c r="O15" s="2"/>
      <c r="P15" s="2"/>
      <c r="Q15" s="2"/>
      <c r="R15" s="10"/>
    </row>
    <row r="16" spans="1:20" x14ac:dyDescent="0.25">
      <c r="A16" s="9"/>
      <c r="B16" s="37"/>
      <c r="C16" s="18"/>
      <c r="D16" s="23"/>
      <c r="E16" s="18"/>
      <c r="F16" s="24"/>
      <c r="G16" s="31"/>
      <c r="H16" s="24"/>
      <c r="I16" s="32"/>
      <c r="J16" s="18"/>
      <c r="K16" s="18"/>
      <c r="L16" s="2"/>
      <c r="M16" s="2"/>
      <c r="N16" s="2"/>
      <c r="O16" s="2"/>
      <c r="P16" s="2"/>
      <c r="Q16" s="2"/>
      <c r="R16" s="10"/>
    </row>
    <row r="17" spans="1:18" x14ac:dyDescent="0.25">
      <c r="A17" s="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"/>
      <c r="M17" s="2"/>
      <c r="N17" s="2"/>
      <c r="O17" s="2"/>
      <c r="P17" s="2"/>
      <c r="Q17" s="2"/>
      <c r="R17" s="10"/>
    </row>
    <row r="18" spans="1:18" ht="20.25" x14ac:dyDescent="0.35">
      <c r="A18" s="9"/>
      <c r="B18" s="20" t="s">
        <v>36</v>
      </c>
      <c r="C18" s="19"/>
      <c r="D18" s="55">
        <v>35</v>
      </c>
      <c r="E18" s="2" t="s">
        <v>0</v>
      </c>
      <c r="F18" s="2" t="s">
        <v>7</v>
      </c>
      <c r="G18" s="18"/>
      <c r="H18" s="18"/>
      <c r="I18" s="18"/>
      <c r="J18" s="18"/>
      <c r="K18" s="18"/>
      <c r="L18" s="2"/>
      <c r="M18" s="2"/>
      <c r="N18" s="2"/>
      <c r="O18" s="2"/>
      <c r="P18" s="2"/>
      <c r="Q18" s="2"/>
      <c r="R18" s="10"/>
    </row>
    <row r="19" spans="1:18" ht="20.25" x14ac:dyDescent="0.35">
      <c r="A19" s="9"/>
      <c r="B19" s="20" t="s">
        <v>37</v>
      </c>
      <c r="C19" s="19"/>
      <c r="D19" s="55">
        <v>35</v>
      </c>
      <c r="E19" s="18" t="s">
        <v>0</v>
      </c>
      <c r="F19" s="2" t="s">
        <v>9</v>
      </c>
      <c r="G19" s="18"/>
      <c r="H19" s="18"/>
      <c r="I19" s="22" t="s">
        <v>11</v>
      </c>
      <c r="J19" s="65">
        <v>0.5</v>
      </c>
      <c r="K19" s="18"/>
      <c r="L19" s="2"/>
      <c r="M19" s="2"/>
      <c r="N19" s="2"/>
      <c r="O19" s="2"/>
      <c r="P19" s="2"/>
      <c r="Q19" s="2"/>
      <c r="R19" s="10"/>
    </row>
    <row r="20" spans="1:18" ht="18.75" x14ac:dyDescent="0.3">
      <c r="A20" s="9"/>
      <c r="B20" s="25"/>
      <c r="C20" s="22" t="s">
        <v>12</v>
      </c>
      <c r="D20" s="55">
        <v>18</v>
      </c>
      <c r="E20" s="2" t="s">
        <v>14</v>
      </c>
      <c r="F20" s="18" t="s">
        <v>8</v>
      </c>
      <c r="G20" s="18"/>
      <c r="H20" s="18"/>
      <c r="I20" s="18"/>
      <c r="J20" s="18"/>
      <c r="K20" s="18"/>
      <c r="L20" s="2"/>
      <c r="M20" s="2"/>
      <c r="N20" s="2"/>
      <c r="O20" s="2"/>
      <c r="P20" s="2"/>
      <c r="Q20" s="2"/>
      <c r="R20" s="10"/>
    </row>
    <row r="21" spans="1:18" ht="18.75" x14ac:dyDescent="0.3">
      <c r="A21" s="9"/>
      <c r="B21" s="25"/>
      <c r="C21" s="26"/>
      <c r="D21" s="23"/>
      <c r="E21" s="18"/>
      <c r="F21" s="18"/>
      <c r="G21" s="18"/>
      <c r="H21" s="18"/>
      <c r="I21" s="24"/>
      <c r="J21" s="23"/>
      <c r="K21" s="18"/>
      <c r="L21" s="2"/>
      <c r="M21" s="2"/>
      <c r="N21" s="2"/>
      <c r="O21" s="2"/>
      <c r="P21" s="2"/>
      <c r="Q21" s="2"/>
      <c r="R21" s="10"/>
    </row>
    <row r="22" spans="1:18" ht="18.75" x14ac:dyDescent="0.3">
      <c r="A22" s="9"/>
      <c r="B22" s="25"/>
      <c r="C22" s="26"/>
      <c r="D22" s="21">
        <f>(($D$18*$I$14)+(2/$D$12)*$J$19*$D$19*$D$15*(1+$G$13))/($D$20*$D$14+$D$11)</f>
        <v>1.8967935945682295</v>
      </c>
      <c r="E22" s="49" t="str">
        <f>IF(D22&lt;1.5,"&lt; 1.5 Not OK!","&gt; 1.5 OK")</f>
        <v>&gt; 1.5 OK</v>
      </c>
      <c r="F22" s="18"/>
      <c r="G22" s="18"/>
      <c r="H22" s="18"/>
      <c r="I22" s="24"/>
      <c r="J22" s="23"/>
      <c r="K22" s="18"/>
      <c r="L22" s="2"/>
      <c r="M22" s="2"/>
      <c r="N22" s="2"/>
      <c r="O22" s="2"/>
      <c r="P22" s="2"/>
      <c r="Q22" s="2"/>
      <c r="R22" s="10"/>
    </row>
    <row r="23" spans="1:18" x14ac:dyDescent="0.25">
      <c r="A23" s="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"/>
      <c r="M23" s="2"/>
      <c r="N23" s="2"/>
      <c r="O23" s="2"/>
      <c r="P23" s="2"/>
      <c r="Q23" s="2"/>
      <c r="R23" s="10"/>
    </row>
    <row r="24" spans="1:18" x14ac:dyDescent="0.25">
      <c r="A24" s="9"/>
      <c r="B24" s="27"/>
      <c r="C24" s="18"/>
      <c r="D24" s="29"/>
      <c r="E24" s="30"/>
      <c r="F24" s="18"/>
      <c r="G24" s="18"/>
      <c r="H24" s="18"/>
      <c r="I24" s="18"/>
      <c r="J24" s="18"/>
      <c r="K24" s="18"/>
      <c r="L24" s="2"/>
      <c r="M24" s="2"/>
      <c r="N24" s="2"/>
      <c r="O24" s="2"/>
      <c r="P24" s="2"/>
      <c r="Q24" s="2"/>
      <c r="R24" s="10"/>
    </row>
    <row r="25" spans="1:18" x14ac:dyDescent="0.25">
      <c r="A25" s="9"/>
      <c r="B25" s="48" t="s">
        <v>18</v>
      </c>
      <c r="C25" s="56" t="s">
        <v>41</v>
      </c>
      <c r="D25" s="57"/>
      <c r="E25" s="57"/>
      <c r="F25" s="57"/>
      <c r="G25" s="57"/>
      <c r="H25" s="57"/>
      <c r="I25" s="58"/>
      <c r="J25" s="18"/>
      <c r="K25" s="18"/>
      <c r="L25" s="2"/>
      <c r="M25" s="2"/>
      <c r="N25" s="2"/>
      <c r="O25" s="2"/>
      <c r="P25" s="2"/>
      <c r="Q25" s="2"/>
      <c r="R25" s="10"/>
    </row>
    <row r="26" spans="1:18" x14ac:dyDescent="0.25">
      <c r="A26" s="9"/>
      <c r="B26" s="2"/>
      <c r="C26" s="59"/>
      <c r="D26" s="60"/>
      <c r="E26" s="60"/>
      <c r="F26" s="60"/>
      <c r="G26" s="60"/>
      <c r="H26" s="60"/>
      <c r="I26" s="61"/>
      <c r="J26" s="2"/>
      <c r="K26" s="2"/>
      <c r="L26" s="2"/>
      <c r="M26" s="2"/>
      <c r="N26" s="2"/>
      <c r="O26" s="2"/>
      <c r="P26" s="2"/>
      <c r="Q26" s="2"/>
      <c r="R26" s="10"/>
    </row>
    <row r="27" spans="1:18" x14ac:dyDescent="0.25">
      <c r="A27" s="9"/>
      <c r="B27" s="2"/>
      <c r="C27" s="62"/>
      <c r="D27" s="63"/>
      <c r="E27" s="63"/>
      <c r="F27" s="63"/>
      <c r="G27" s="63"/>
      <c r="H27" s="63"/>
      <c r="I27" s="64"/>
      <c r="J27" s="2"/>
      <c r="K27" s="2"/>
      <c r="L27" s="2"/>
      <c r="M27" s="2"/>
      <c r="N27" s="2"/>
      <c r="O27" s="2"/>
      <c r="P27" s="2"/>
      <c r="Q27" s="2"/>
      <c r="R27" s="10"/>
    </row>
    <row r="28" spans="1:18" x14ac:dyDescent="0.25">
      <c r="A28" s="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0"/>
    </row>
    <row r="29" spans="1:18" x14ac:dyDescent="0.25">
      <c r="A29" s="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0"/>
    </row>
    <row r="30" spans="1:18" x14ac:dyDescent="0.25">
      <c r="A30" s="9"/>
      <c r="B30" s="2"/>
      <c r="C30" s="2"/>
      <c r="D30" s="2"/>
      <c r="E30" s="2"/>
      <c r="F30" s="2"/>
      <c r="G30" s="2"/>
      <c r="H30" s="2"/>
      <c r="I30" s="2"/>
      <c r="J30" s="2"/>
      <c r="L30" s="14" t="s">
        <v>38</v>
      </c>
      <c r="M30" s="2"/>
      <c r="N30" s="2"/>
      <c r="O30" s="2"/>
      <c r="P30" s="2"/>
      <c r="Q30" s="2"/>
      <c r="R30" s="10"/>
    </row>
    <row r="31" spans="1:18" ht="15.75" thickBot="1" x14ac:dyDescent="0.3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</row>
    <row r="32" spans="1:18" ht="15.75" thickTop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</sheetData>
  <sheetProtection algorithmName="SHA-512" hashValue="x/EsMLOLsCwAke7Jj4RT8xRrolJKWLzTanpvU9QqFC+KQzXF4NhIR11DPTJ4sIn7ZxE78+95Xj1v00oBgVDJFw==" saltValue="j7e+iR1ob9+eaS5ACvu4JQ==" spinCount="100000" sheet="1" objects="1" scenarios="1"/>
  <mergeCells count="2">
    <mergeCell ref="C5:G5"/>
    <mergeCell ref="C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Heave1</vt:lpstr>
      <vt:lpstr>Heave2</vt:lpstr>
      <vt:lpstr>Heave1!Print_Area</vt:lpstr>
      <vt:lpstr>Heave2!Print_Area</vt:lpstr>
    </vt:vector>
  </TitlesOfParts>
  <Company>Parsons Brinkerhoff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2014-03-01T05:02:31Z</cp:lastPrinted>
  <dcterms:created xsi:type="dcterms:W3CDTF">2011-08-23T05:49:24Z</dcterms:created>
  <dcterms:modified xsi:type="dcterms:W3CDTF">2014-07-18T06:34:18Z</dcterms:modified>
</cp:coreProperties>
</file>