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7935" activeTab="0"/>
  </bookViews>
  <sheets>
    <sheet name="rev-หน้างานแก้ไข" sheetId="1" r:id="rId1"/>
    <sheet name="des-ออกแบบ" sheetId="2" r:id="rId2"/>
  </sheets>
  <definedNames/>
  <calcPr fullCalcOnLoad="1"/>
</workbook>
</file>

<file path=xl/sharedStrings.xml><?xml version="1.0" encoding="utf-8"?>
<sst xmlns="http://schemas.openxmlformats.org/spreadsheetml/2006/main" count="182" uniqueCount="68">
  <si>
    <t>P=</t>
  </si>
  <si>
    <t>n=</t>
  </si>
  <si>
    <t>p1</t>
  </si>
  <si>
    <t>p2</t>
  </si>
  <si>
    <t>p3</t>
  </si>
  <si>
    <t>p4</t>
  </si>
  <si>
    <t>sum of d^2 =</t>
  </si>
  <si>
    <t>P/n =</t>
  </si>
  <si>
    <t>ex =</t>
  </si>
  <si>
    <t>ey =</t>
  </si>
  <si>
    <t>pile no.</t>
  </si>
  <si>
    <t>ระยะจากจุด cg ของเสาเข็ม</t>
  </si>
  <si>
    <t>Mx = P. ey =</t>
  </si>
  <si>
    <t>My = P. ex =</t>
  </si>
  <si>
    <t>sum (Ri) =</t>
  </si>
  <si>
    <t>Xi</t>
  </si>
  <si>
    <t>Yi</t>
  </si>
  <si>
    <t>Xi^2</t>
  </si>
  <si>
    <t>Yi^2</t>
  </si>
  <si>
    <t>xi</t>
  </si>
  <si>
    <t>yi</t>
  </si>
  <si>
    <t>sum</t>
  </si>
  <si>
    <t>ตอม่อ</t>
  </si>
  <si>
    <t>จำนวนเสาเข็ม (n) =</t>
  </si>
  <si>
    <t>น้ำหนักลงตอม่อ =</t>
  </si>
  <si>
    <t>ตัน</t>
  </si>
  <si>
    <t>ม</t>
  </si>
  <si>
    <t>ต้น</t>
  </si>
  <si>
    <t>น้ำหนักเฉลี่ยต่อต้น =</t>
  </si>
  <si>
    <t>ตัน/ต้น</t>
  </si>
  <si>
    <t>(w1, h1) =</t>
  </si>
  <si>
    <t>(w2, h2)=</t>
  </si>
  <si>
    <t>(w3, h3)=</t>
  </si>
  <si>
    <t>(w4, h4)=</t>
  </si>
  <si>
    <t>w avg. =</t>
  </si>
  <si>
    <t>h avg. =</t>
  </si>
  <si>
    <t>ตัน.เมตร</t>
  </si>
  <si>
    <t>รายการคำนวณ น้ำหนักลงเสาเข็ม</t>
  </si>
  <si>
    <t>กก</t>
  </si>
  <si>
    <t>R1 =</t>
  </si>
  <si>
    <t>R2 =</t>
  </si>
  <si>
    <t>R3 =</t>
  </si>
  <si>
    <t>R4 =</t>
  </si>
  <si>
    <t>p5</t>
  </si>
  <si>
    <t>p6</t>
  </si>
  <si>
    <t>p7</t>
  </si>
  <si>
    <t>p8</t>
  </si>
  <si>
    <t>R5 =</t>
  </si>
  <si>
    <t>R6 =</t>
  </si>
  <si>
    <t>R7 =</t>
  </si>
  <si>
    <t>R8 =</t>
  </si>
  <si>
    <t>Ri = P/n + (Mx.Yi)/sum(Yi^2) + (My.Xi)/(sum(Xi^2)</t>
  </si>
  <si>
    <r>
      <t xml:space="preserve">ผมขอยกตัวอย่างง่ายๆ ที่ตำแหน่งรวนไม่มากดังนี้: เข็ม </t>
    </r>
    <r>
      <rPr>
        <sz val="12"/>
        <color indexed="8"/>
        <rFont val="MS Sans Serif"/>
        <family val="2"/>
      </rPr>
      <t xml:space="preserve">4 </t>
    </r>
    <r>
      <rPr>
        <sz val="12"/>
        <color indexed="8"/>
        <rFont val="Tahoma"/>
        <family val="2"/>
      </rPr>
      <t>ต้น อยู่ห่างกัน</t>
    </r>
    <r>
      <rPr>
        <sz val="12"/>
        <color indexed="8"/>
        <rFont val="MS Sans Serif"/>
        <family val="2"/>
      </rPr>
      <t xml:space="preserve"> 2 m </t>
    </r>
    <r>
      <rPr>
        <sz val="12"/>
        <color indexed="8"/>
        <rFont val="Tahoma"/>
        <family val="2"/>
      </rPr>
      <t xml:space="preserve">ในทิศ </t>
    </r>
    <r>
      <rPr>
        <sz val="12"/>
        <color indexed="8"/>
        <rFont val="MS Sans Serif"/>
        <family val="2"/>
      </rPr>
      <t xml:space="preserve">x,y </t>
    </r>
    <r>
      <rPr>
        <sz val="12"/>
        <color indexed="8"/>
        <rFont val="Tahoma"/>
        <family val="2"/>
      </rPr>
      <t xml:space="preserve">รับ </t>
    </r>
    <r>
      <rPr>
        <sz val="12"/>
        <color indexed="8"/>
        <rFont val="MS Sans Serif"/>
        <family val="2"/>
      </rPr>
      <t xml:space="preserve">P=300 ton </t>
    </r>
    <r>
      <rPr>
        <sz val="12"/>
        <color indexed="8"/>
        <rFont val="Tahoma"/>
        <family val="2"/>
      </rPr>
      <t xml:space="preserve">ที่ </t>
    </r>
    <r>
      <rPr>
        <sz val="12"/>
        <color indexed="8"/>
        <rFont val="MS Sans Serif"/>
        <family val="2"/>
      </rPr>
      <t xml:space="preserve">centroid </t>
    </r>
    <r>
      <rPr>
        <sz val="12"/>
        <color indexed="8"/>
        <rFont val="Tahoma"/>
        <family val="2"/>
      </rPr>
      <t xml:space="preserve">กลุ่มเข็ม ปรากฏว่าเมื่อตอกเสร็จเนื่องจากอะไรก็แล้วแต่ เข็ม </t>
    </r>
    <r>
      <rPr>
        <sz val="12"/>
        <color indexed="8"/>
        <rFont val="MS Sans Serif"/>
        <family val="2"/>
      </rPr>
      <t xml:space="preserve">2 </t>
    </r>
    <r>
      <rPr>
        <sz val="12"/>
        <color indexed="8"/>
        <rFont val="Tahoma"/>
        <family val="2"/>
      </rPr>
      <t xml:space="preserve">ต้นเยื้องไปทางขวา </t>
    </r>
    <r>
      <rPr>
        <sz val="12"/>
        <color indexed="8"/>
        <rFont val="MS Sans Serif"/>
        <family val="2"/>
      </rPr>
      <t xml:space="preserve">50 cm </t>
    </r>
    <r>
      <rPr>
        <sz val="12"/>
        <color indexed="8"/>
        <rFont val="Tahoma"/>
        <family val="2"/>
      </rPr>
      <t>ในรูป</t>
    </r>
    <r>
      <rPr>
        <sz val="12"/>
        <color indexed="8"/>
        <rFont val="MS Sans Serif"/>
        <family val="2"/>
      </rPr>
      <t xml:space="preserve"> coordinate (x,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MS Sans Serif"/>
        <family val="2"/>
      </rPr>
      <t xml:space="preserve">y) </t>
    </r>
    <r>
      <rPr>
        <sz val="12"/>
        <color indexed="8"/>
        <rFont val="Tahoma"/>
        <family val="2"/>
      </rPr>
      <t>เป็นดังนี้</t>
    </r>
  </si>
  <si>
    <r>
      <t xml:space="preserve">(1.5, 1); (1,-1); (-1,-1); (-0.5,1) </t>
    </r>
    <r>
      <rPr>
        <sz val="12"/>
        <color indexed="10"/>
        <rFont val="Tahoma"/>
        <family val="2"/>
      </rPr>
      <t>ซึ่งมี</t>
    </r>
    <r>
      <rPr>
        <sz val="12"/>
        <color indexed="10"/>
        <rFont val="MS Sans Serif"/>
        <family val="2"/>
      </rPr>
      <t xml:space="preserve"> centroid </t>
    </r>
    <r>
      <rPr>
        <sz val="12"/>
        <color indexed="10"/>
        <rFont val="Tahoma"/>
        <family val="2"/>
      </rPr>
      <t>ใหม่อยู่ที่ (</t>
    </r>
    <r>
      <rPr>
        <sz val="12"/>
        <color indexed="10"/>
        <rFont val="MS Sans Serif"/>
        <family val="2"/>
      </rPr>
      <t xml:space="preserve">0.25,0) </t>
    </r>
    <r>
      <rPr>
        <sz val="12"/>
        <color indexed="10"/>
        <rFont val="Tahoma"/>
        <family val="2"/>
      </rPr>
      <t xml:space="preserve">ส่วน </t>
    </r>
    <r>
      <rPr>
        <sz val="12"/>
        <color indexed="10"/>
        <rFont val="MS Sans Serif"/>
        <family val="2"/>
      </rPr>
      <t xml:space="preserve">P=300 ton </t>
    </r>
    <r>
      <rPr>
        <sz val="12"/>
        <color indexed="10"/>
        <rFont val="Tahoma"/>
        <family val="2"/>
      </rPr>
      <t>ลงที่เดิมคือ</t>
    </r>
    <r>
      <rPr>
        <sz val="12"/>
        <color indexed="10"/>
        <rFont val="MS Sans Serif"/>
        <family val="2"/>
      </rPr>
      <t xml:space="preserve"> (0,0)</t>
    </r>
  </si>
  <si>
    <r>
      <t xml:space="preserve">ถ้าวิเคราะห์ด้วยสูตรตัวจริงจะได้ </t>
    </r>
    <r>
      <rPr>
        <sz val="12"/>
        <color indexed="10"/>
        <rFont val="MS Sans Serif"/>
        <family val="2"/>
      </rPr>
      <t xml:space="preserve">pile reaction </t>
    </r>
    <r>
      <rPr>
        <sz val="12"/>
        <color indexed="10"/>
        <rFont val="Tahoma"/>
        <family val="2"/>
      </rPr>
      <t>ดังนี้</t>
    </r>
    <r>
      <rPr>
        <sz val="12"/>
        <color indexed="10"/>
        <rFont val="MS Sans Serif"/>
        <family val="2"/>
      </rPr>
      <t xml:space="preserve"> (</t>
    </r>
    <r>
      <rPr>
        <sz val="12"/>
        <color indexed="10"/>
        <rFont val="Tahoma"/>
        <family val="2"/>
      </rPr>
      <t xml:space="preserve">เรียงตามตำแหน่งข้างบน) </t>
    </r>
    <r>
      <rPr>
        <sz val="12"/>
        <color indexed="10"/>
        <rFont val="MS Sans Serif"/>
        <family val="2"/>
      </rPr>
      <t>56.2, 56.2, 93.8, 93.8 ton</t>
    </r>
  </si>
  <si>
    <r>
      <t xml:space="preserve">ถ้าวิเคราะห์ด้วยสูตรในกระทู้จะได้ </t>
    </r>
    <r>
      <rPr>
        <sz val="12"/>
        <color indexed="10"/>
        <rFont val="MS Sans Serif"/>
        <family val="2"/>
      </rPr>
      <t xml:space="preserve">52.9, 61.8, 97.1, 88.2 ton </t>
    </r>
    <r>
      <rPr>
        <sz val="12"/>
        <color indexed="10"/>
        <rFont val="Tahoma"/>
        <family val="2"/>
      </rPr>
      <t xml:space="preserve">ซึ่งถ้ารวม </t>
    </r>
    <r>
      <rPr>
        <sz val="12"/>
        <color indexed="10"/>
        <rFont val="MS Sans Serif"/>
        <family val="2"/>
      </rPr>
      <t xml:space="preserve">M </t>
    </r>
    <r>
      <rPr>
        <sz val="12"/>
        <color indexed="10"/>
        <rFont val="Tahoma"/>
        <family val="2"/>
      </rPr>
      <t xml:space="preserve">เนื่องจาก </t>
    </r>
    <r>
      <rPr>
        <sz val="12"/>
        <color indexed="10"/>
        <rFont val="MS Sans Serif"/>
        <family val="2"/>
      </rPr>
      <t xml:space="preserve">pile reaction </t>
    </r>
    <r>
      <rPr>
        <sz val="12"/>
        <color indexed="10"/>
        <rFont val="Tahoma"/>
        <family val="2"/>
      </rPr>
      <t xml:space="preserve">นี้รอบแกน </t>
    </r>
    <r>
      <rPr>
        <sz val="12"/>
        <color indexed="10"/>
        <rFont val="MS Sans Serif"/>
        <family val="2"/>
      </rPr>
      <t xml:space="preserve">x </t>
    </r>
    <r>
      <rPr>
        <sz val="12"/>
        <color indexed="10"/>
        <rFont val="Tahoma"/>
        <family val="2"/>
      </rPr>
      <t>จะไม่ได้เท่ากับศูนย์</t>
    </r>
  </si>
  <si>
    <r>
      <t>ถ้าจิ้มเครื่องคิดเลขตามยาก อยากคิดในใจ ก็เอางี้</t>
    </r>
    <r>
      <rPr>
        <sz val="12"/>
        <color indexed="10"/>
        <rFont val="MS Sans Serif"/>
        <family val="2"/>
      </rPr>
      <t xml:space="preserve"> P=300 ton </t>
    </r>
    <r>
      <rPr>
        <sz val="12"/>
        <color indexed="10"/>
        <rFont val="Tahoma"/>
        <family val="2"/>
      </rPr>
      <t>กระทำที่ (</t>
    </r>
    <r>
      <rPr>
        <sz val="12"/>
        <color indexed="10"/>
        <rFont val="MS Sans Serif"/>
        <family val="2"/>
      </rPr>
      <t>0.25,0)</t>
    </r>
  </si>
  <si>
    <r>
      <t xml:space="preserve">สูตรจริง: </t>
    </r>
    <r>
      <rPr>
        <sz val="12"/>
        <color indexed="10"/>
        <rFont val="MS Sans Serif"/>
        <family val="2"/>
      </rPr>
      <t>131.2, -18.8, 18.8, 168.8 ton</t>
    </r>
  </si>
  <si>
    <r>
      <t xml:space="preserve">สูตรกระทู้: </t>
    </r>
    <r>
      <rPr>
        <sz val="12"/>
        <color indexed="10"/>
        <rFont val="MS Sans Serif"/>
        <family val="2"/>
      </rPr>
      <t>150.0, 0, 0, 150.0 ton</t>
    </r>
  </si>
  <si>
    <r>
      <t>สมเกียรติ ข</t>
    </r>
    <r>
      <rPr>
        <sz val="12"/>
        <color indexed="12"/>
        <rFont val="Times New Roman"/>
        <family val="1"/>
      </rPr>
      <t>: 52.94, 61.76, 97.06, 88.24 ton</t>
    </r>
  </si>
  <si>
    <t>พิจารณาระยะต่างๆ โดยยึดจุด CG. ของเสาเข็มเป็นหลัก</t>
  </si>
  <si>
    <t>พิกัดเสาเข็มและตอม่อ โดยยึดระยะจากตอม่อเป็นหลัก</t>
  </si>
  <si>
    <t>(w5, h5)=</t>
  </si>
  <si>
    <t>(w6, h6)=</t>
  </si>
  <si>
    <t>(w7, h7)=</t>
  </si>
  <si>
    <t>(w8, h8)=</t>
  </si>
  <si>
    <t>เป็นกรณีเฉพาะของการแก้ไขหน้างาน   ผู้นำไปใช้รับผิดชอบด้วยตนเอง ใช้ในกรณีมี Strap Beam มางัดแก้โมเมนต์</t>
  </si>
  <si>
    <t>เป็นกรณีเฉพาะของการออกแบบ  จัดทำโดย  ผู้นำไปใช้รับผิดชอบด้วยตนเอง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</si>
</sst>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9"/>
      <color indexed="15"/>
      <name val="Arial"/>
      <family val="2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18"/>
      <name val="Arial"/>
      <family val="2"/>
    </font>
    <font>
      <b/>
      <sz val="18"/>
      <name val="Arial"/>
      <family val="2"/>
    </font>
    <font>
      <b/>
      <sz val="10"/>
      <color indexed="20"/>
      <name val="Arial"/>
      <family val="2"/>
    </font>
    <font>
      <sz val="12"/>
      <color indexed="8"/>
      <name val="Tahoma"/>
      <family val="2"/>
    </font>
    <font>
      <sz val="12"/>
      <color indexed="8"/>
      <name val="MS Sans Serif"/>
      <family val="2"/>
    </font>
    <font>
      <sz val="12"/>
      <color indexed="8"/>
      <name val="Times New Roman"/>
      <family val="1"/>
    </font>
    <font>
      <sz val="12"/>
      <color indexed="10"/>
      <name val="MS Sans Serif"/>
      <family val="2"/>
    </font>
    <font>
      <sz val="12"/>
      <color indexed="10"/>
      <name val="Tahoma"/>
      <family val="2"/>
    </font>
    <font>
      <sz val="12"/>
      <color indexed="12"/>
      <name val="Tahoma"/>
      <family val="2"/>
    </font>
    <font>
      <sz val="12"/>
      <color indexed="12"/>
      <name val="Times New Roman"/>
      <family val="1"/>
    </font>
    <font>
      <b/>
      <u val="single"/>
      <sz val="10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43" fontId="0" fillId="0" borderId="0" xfId="0" applyNumberFormat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" fillId="0" borderId="0" xfId="0" applyFont="1" applyAlignment="1">
      <alignment/>
    </xf>
    <xf numFmtId="43" fontId="7" fillId="0" borderId="20" xfId="15" applyFont="1" applyBorder="1" applyAlignment="1">
      <alignment/>
    </xf>
    <xf numFmtId="43" fontId="7" fillId="0" borderId="0" xfId="15" applyFont="1" applyBorder="1" applyAlignment="1">
      <alignment/>
    </xf>
    <xf numFmtId="43" fontId="7" fillId="0" borderId="21" xfId="15" applyFont="1" applyBorder="1" applyAlignment="1">
      <alignment/>
    </xf>
    <xf numFmtId="0" fontId="9" fillId="0" borderId="0" xfId="0" applyFont="1" applyAlignment="1">
      <alignment/>
    </xf>
    <xf numFmtId="0" fontId="10" fillId="2" borderId="0" xfId="0" applyFont="1" applyFill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95250</xdr:rowOff>
    </xdr:from>
    <xdr:to>
      <xdr:col>9</xdr:col>
      <xdr:colOff>228600</xdr:colOff>
      <xdr:row>26</xdr:row>
      <xdr:rowOff>142875</xdr:rowOff>
    </xdr:to>
    <xdr:grpSp>
      <xdr:nvGrpSpPr>
        <xdr:cNvPr id="1" name="Group 103"/>
        <xdr:cNvGrpSpPr>
          <a:grpSpLocks/>
        </xdr:cNvGrpSpPr>
      </xdr:nvGrpSpPr>
      <xdr:grpSpPr>
        <a:xfrm>
          <a:off x="161925" y="714375"/>
          <a:ext cx="5553075" cy="4076700"/>
          <a:chOff x="17" y="75"/>
          <a:chExt cx="583" cy="428"/>
        </a:xfrm>
        <a:solidFill>
          <a:srgbClr val="FFFFFF"/>
        </a:solidFill>
      </xdr:grpSpPr>
      <xdr:grpSp>
        <xdr:nvGrpSpPr>
          <xdr:cNvPr id="2" name="Group 62"/>
          <xdr:cNvGrpSpPr>
            <a:grpSpLocks/>
          </xdr:cNvGrpSpPr>
        </xdr:nvGrpSpPr>
        <xdr:grpSpPr>
          <a:xfrm>
            <a:off x="17" y="75"/>
            <a:ext cx="583" cy="428"/>
            <a:chOff x="17" y="10"/>
            <a:chExt cx="583" cy="396"/>
          </a:xfrm>
          <a:solidFill>
            <a:srgbClr val="FFFFFF"/>
          </a:solidFill>
        </xdr:grpSpPr>
        <xdr:sp>
          <xdr:nvSpPr>
            <xdr:cNvPr id="3" name="Rectangle 61"/>
            <xdr:cNvSpPr>
              <a:spLocks/>
            </xdr:cNvSpPr>
          </xdr:nvSpPr>
          <xdr:spPr>
            <a:xfrm>
              <a:off x="17" y="10"/>
              <a:ext cx="567" cy="396"/>
            </a:xfrm>
            <a:prstGeom prst="rect">
              <a:avLst/>
            </a:prstGeom>
            <a:solidFill>
              <a:srgbClr val="CCFFCC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1"/>
            <xdr:cNvSpPr>
              <a:spLocks/>
            </xdr:cNvSpPr>
          </xdr:nvSpPr>
          <xdr:spPr>
            <a:xfrm>
              <a:off x="283" y="76"/>
              <a:ext cx="0" cy="298"/>
            </a:xfrm>
            <a:prstGeom prst="line">
              <a:avLst/>
            </a:prstGeom>
            <a:noFill/>
            <a:ln w="222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2"/>
            <xdr:cNvSpPr>
              <a:spLocks/>
            </xdr:cNvSpPr>
          </xdr:nvSpPr>
          <xdr:spPr>
            <a:xfrm>
              <a:off x="30" y="241"/>
              <a:ext cx="522" cy="0"/>
            </a:xfrm>
            <a:prstGeom prst="line">
              <a:avLst/>
            </a:prstGeom>
            <a:noFill/>
            <a:ln w="222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3"/>
            <xdr:cNvSpPr>
              <a:spLocks/>
            </xdr:cNvSpPr>
          </xdr:nvSpPr>
          <xdr:spPr>
            <a:xfrm>
              <a:off x="278" y="236"/>
              <a:ext cx="10" cy="10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TextBox 4"/>
            <xdr:cNvSpPr txBox="1">
              <a:spLocks noChangeArrowheads="1"/>
            </xdr:cNvSpPr>
          </xdr:nvSpPr>
          <xdr:spPr>
            <a:xfrm>
              <a:off x="319" y="170"/>
              <a:ext cx="51" cy="45"/>
            </a:xfrm>
            <a:prstGeom prst="rect">
              <a:avLst/>
            </a:prstGeom>
            <a:solidFill>
              <a:srgbClr val="800000"/>
            </a:solidFill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1" i="0" u="none" baseline="0">
                  <a:solidFill>
                    <a:srgbClr val="00FFFF"/>
                  </a:solidFill>
                  <a:latin typeface="Arial"/>
                  <a:ea typeface="Arial"/>
                  <a:cs typeface="Arial"/>
                </a:rPr>
                <a:t>column</a:t>
              </a:r>
            </a:p>
          </xdr:txBody>
        </xdr:sp>
        <xdr:sp>
          <xdr:nvSpPr>
            <xdr:cNvPr id="8" name="Line 22"/>
            <xdr:cNvSpPr>
              <a:spLocks/>
            </xdr:cNvSpPr>
          </xdr:nvSpPr>
          <xdr:spPr>
            <a:xfrm>
              <a:off x="343" y="152"/>
              <a:ext cx="0" cy="7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23"/>
            <xdr:cNvSpPr>
              <a:spLocks/>
            </xdr:cNvSpPr>
          </xdr:nvSpPr>
          <xdr:spPr>
            <a:xfrm>
              <a:off x="306" y="193"/>
              <a:ext cx="8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0" name="Group 9"/>
            <xdr:cNvGrpSpPr>
              <a:grpSpLocks/>
            </xdr:cNvGrpSpPr>
          </xdr:nvGrpSpPr>
          <xdr:grpSpPr>
            <a:xfrm>
              <a:off x="420" y="127"/>
              <a:ext cx="65" cy="64"/>
              <a:chOff x="620" y="67"/>
              <a:chExt cx="65" cy="64"/>
            </a:xfrm>
            <a:solidFill>
              <a:srgbClr val="FFFFFF"/>
            </a:solidFill>
          </xdr:grpSpPr>
          <xdr:sp>
            <xdr:nvSpPr>
              <xdr:cNvPr id="11" name="Rectangle 6"/>
              <xdr:cNvSpPr>
                <a:spLocks/>
              </xdr:cNvSpPr>
            </xdr:nvSpPr>
            <xdr:spPr>
              <a:xfrm>
                <a:off x="635" y="82"/>
                <a:ext cx="33" cy="33"/>
              </a:xfrm>
              <a:prstGeom prst="rect">
                <a:avLst/>
              </a:prstGeom>
              <a:solidFill>
                <a:srgbClr val="00FF00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Line 7"/>
              <xdr:cNvSpPr>
                <a:spLocks/>
              </xdr:cNvSpPr>
            </xdr:nvSpPr>
            <xdr:spPr>
              <a:xfrm>
                <a:off x="620" y="99"/>
                <a:ext cx="65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" name="Line 8"/>
              <xdr:cNvSpPr>
                <a:spLocks/>
              </xdr:cNvSpPr>
            </xdr:nvSpPr>
            <xdr:spPr>
              <a:xfrm>
                <a:off x="652" y="67"/>
                <a:ext cx="0" cy="6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4" name="TextBox 24"/>
            <xdr:cNvSpPr txBox="1">
              <a:spLocks noChangeArrowheads="1"/>
            </xdr:cNvSpPr>
          </xdr:nvSpPr>
          <xdr:spPr>
            <a:xfrm>
              <a:off x="471" y="138"/>
              <a:ext cx="31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R1</a:t>
              </a:r>
            </a:p>
          </xdr:txBody>
        </xdr:sp>
        <xdr:grpSp>
          <xdr:nvGrpSpPr>
            <xdr:cNvPr id="15" name="Group 14"/>
            <xdr:cNvGrpSpPr>
              <a:grpSpLocks/>
            </xdr:cNvGrpSpPr>
          </xdr:nvGrpSpPr>
          <xdr:grpSpPr>
            <a:xfrm>
              <a:off x="420" y="290"/>
              <a:ext cx="65" cy="64"/>
              <a:chOff x="620" y="67"/>
              <a:chExt cx="65" cy="64"/>
            </a:xfrm>
            <a:solidFill>
              <a:srgbClr val="FFFFFF"/>
            </a:solidFill>
          </xdr:grpSpPr>
          <xdr:sp>
            <xdr:nvSpPr>
              <xdr:cNvPr id="16" name="Rectangle 15"/>
              <xdr:cNvSpPr>
                <a:spLocks/>
              </xdr:cNvSpPr>
            </xdr:nvSpPr>
            <xdr:spPr>
              <a:xfrm>
                <a:off x="635" y="82"/>
                <a:ext cx="33" cy="33"/>
              </a:xfrm>
              <a:prstGeom prst="rect">
                <a:avLst/>
              </a:prstGeom>
              <a:solidFill>
                <a:srgbClr val="00FF00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" name="Line 16"/>
              <xdr:cNvSpPr>
                <a:spLocks/>
              </xdr:cNvSpPr>
            </xdr:nvSpPr>
            <xdr:spPr>
              <a:xfrm>
                <a:off x="620" y="99"/>
                <a:ext cx="65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" name="Line 17"/>
              <xdr:cNvSpPr>
                <a:spLocks/>
              </xdr:cNvSpPr>
            </xdr:nvSpPr>
            <xdr:spPr>
              <a:xfrm>
                <a:off x="652" y="67"/>
                <a:ext cx="0" cy="6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9" name="TextBox 25"/>
            <xdr:cNvSpPr txBox="1">
              <a:spLocks noChangeArrowheads="1"/>
            </xdr:cNvSpPr>
          </xdr:nvSpPr>
          <xdr:spPr>
            <a:xfrm>
              <a:off x="470" y="325"/>
              <a:ext cx="31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R2</a:t>
              </a:r>
            </a:p>
          </xdr:txBody>
        </xdr:sp>
        <xdr:grpSp>
          <xdr:nvGrpSpPr>
            <xdr:cNvPr id="20" name="Group 18"/>
            <xdr:cNvGrpSpPr>
              <a:grpSpLocks/>
            </xdr:cNvGrpSpPr>
          </xdr:nvGrpSpPr>
          <xdr:grpSpPr>
            <a:xfrm>
              <a:off x="110" y="282"/>
              <a:ext cx="65" cy="64"/>
              <a:chOff x="620" y="67"/>
              <a:chExt cx="65" cy="64"/>
            </a:xfrm>
            <a:solidFill>
              <a:srgbClr val="FFFFFF"/>
            </a:solidFill>
          </xdr:grpSpPr>
          <xdr:sp>
            <xdr:nvSpPr>
              <xdr:cNvPr id="21" name="Rectangle 19"/>
              <xdr:cNvSpPr>
                <a:spLocks/>
              </xdr:cNvSpPr>
            </xdr:nvSpPr>
            <xdr:spPr>
              <a:xfrm>
                <a:off x="635" y="82"/>
                <a:ext cx="33" cy="33"/>
              </a:xfrm>
              <a:prstGeom prst="rect">
                <a:avLst/>
              </a:prstGeom>
              <a:solidFill>
                <a:srgbClr val="00FF00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" name="Line 20"/>
              <xdr:cNvSpPr>
                <a:spLocks/>
              </xdr:cNvSpPr>
            </xdr:nvSpPr>
            <xdr:spPr>
              <a:xfrm>
                <a:off x="620" y="99"/>
                <a:ext cx="65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" name="Line 21"/>
              <xdr:cNvSpPr>
                <a:spLocks/>
              </xdr:cNvSpPr>
            </xdr:nvSpPr>
            <xdr:spPr>
              <a:xfrm>
                <a:off x="652" y="67"/>
                <a:ext cx="0" cy="6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4" name="TextBox 26"/>
            <xdr:cNvSpPr txBox="1">
              <a:spLocks noChangeArrowheads="1"/>
            </xdr:cNvSpPr>
          </xdr:nvSpPr>
          <xdr:spPr>
            <a:xfrm>
              <a:off x="100" y="317"/>
              <a:ext cx="31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R3</a:t>
              </a:r>
            </a:p>
          </xdr:txBody>
        </xdr:sp>
        <xdr:grpSp>
          <xdr:nvGrpSpPr>
            <xdr:cNvPr id="25" name="Group 10"/>
            <xdr:cNvGrpSpPr>
              <a:grpSpLocks/>
            </xdr:cNvGrpSpPr>
          </xdr:nvGrpSpPr>
          <xdr:grpSpPr>
            <a:xfrm>
              <a:off x="84" y="107"/>
              <a:ext cx="65" cy="64"/>
              <a:chOff x="620" y="67"/>
              <a:chExt cx="65" cy="64"/>
            </a:xfrm>
            <a:solidFill>
              <a:srgbClr val="FFFFFF"/>
            </a:solidFill>
          </xdr:grpSpPr>
          <xdr:sp>
            <xdr:nvSpPr>
              <xdr:cNvPr id="26" name="Rectangle 11"/>
              <xdr:cNvSpPr>
                <a:spLocks/>
              </xdr:cNvSpPr>
            </xdr:nvSpPr>
            <xdr:spPr>
              <a:xfrm>
                <a:off x="635" y="82"/>
                <a:ext cx="33" cy="33"/>
              </a:xfrm>
              <a:prstGeom prst="rect">
                <a:avLst/>
              </a:prstGeom>
              <a:solidFill>
                <a:srgbClr val="00FF00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" name="Line 12"/>
              <xdr:cNvSpPr>
                <a:spLocks/>
              </xdr:cNvSpPr>
            </xdr:nvSpPr>
            <xdr:spPr>
              <a:xfrm>
                <a:off x="620" y="99"/>
                <a:ext cx="65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" name="Line 13"/>
              <xdr:cNvSpPr>
                <a:spLocks/>
              </xdr:cNvSpPr>
            </xdr:nvSpPr>
            <xdr:spPr>
              <a:xfrm>
                <a:off x="652" y="67"/>
                <a:ext cx="0" cy="6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9" name="TextBox 27"/>
            <xdr:cNvSpPr txBox="1">
              <a:spLocks noChangeArrowheads="1"/>
            </xdr:cNvSpPr>
          </xdr:nvSpPr>
          <xdr:spPr>
            <a:xfrm>
              <a:off x="77" y="140"/>
              <a:ext cx="31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R4</a:t>
              </a:r>
            </a:p>
          </xdr:txBody>
        </xdr:sp>
        <xdr:sp>
          <xdr:nvSpPr>
            <xdr:cNvPr id="30" name="AutoShape 28"/>
            <xdr:cNvSpPr>
              <a:spLocks/>
            </xdr:cNvSpPr>
          </xdr:nvSpPr>
          <xdr:spPr>
            <a:xfrm>
              <a:off x="395" y="193"/>
              <a:ext cx="29" cy="47"/>
            </a:xfrm>
            <a:prstGeom prst="rightBrac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TextBox 32"/>
            <xdr:cNvSpPr txBox="1">
              <a:spLocks noChangeArrowheads="1"/>
            </xdr:cNvSpPr>
          </xdr:nvSpPr>
          <xdr:spPr>
            <a:xfrm>
              <a:off x="428" y="203"/>
              <a:ext cx="46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1" i="0" u="none" baseline="0">
                  <a:latin typeface="Arial"/>
                  <a:ea typeface="Arial"/>
                  <a:cs typeface="Arial"/>
                </a:rPr>
                <a:t>+ey</a:t>
              </a:r>
            </a:p>
          </xdr:txBody>
        </xdr:sp>
        <xdr:sp>
          <xdr:nvSpPr>
            <xdr:cNvPr id="32" name="AutoShape 34"/>
            <xdr:cNvSpPr>
              <a:spLocks/>
            </xdr:cNvSpPr>
          </xdr:nvSpPr>
          <xdr:spPr>
            <a:xfrm rot="16200000">
              <a:off x="284" y="131"/>
              <a:ext cx="58" cy="29"/>
            </a:xfrm>
            <a:prstGeom prst="rightBrac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TextBox 35"/>
            <xdr:cNvSpPr txBox="1">
              <a:spLocks noChangeArrowheads="1"/>
            </xdr:cNvSpPr>
          </xdr:nvSpPr>
          <xdr:spPr>
            <a:xfrm>
              <a:off x="296" y="105"/>
              <a:ext cx="46" cy="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1" i="0" u="none" baseline="0">
                  <a:latin typeface="Arial"/>
                  <a:ea typeface="Arial"/>
                  <a:cs typeface="Arial"/>
                </a:rPr>
                <a:t>+ex</a:t>
              </a:r>
            </a:p>
          </xdr:txBody>
        </xdr:sp>
        <xdr:sp>
          <xdr:nvSpPr>
            <xdr:cNvPr id="34" name="TextBox 40"/>
            <xdr:cNvSpPr txBox="1">
              <a:spLocks noChangeArrowheads="1"/>
            </xdr:cNvSpPr>
          </xdr:nvSpPr>
          <xdr:spPr>
            <a:xfrm>
              <a:off x="226" y="248"/>
              <a:ext cx="68" cy="4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C.G. of Pile</a:t>
              </a:r>
            </a:p>
          </xdr:txBody>
        </xdr:sp>
        <xdr:sp>
          <xdr:nvSpPr>
            <xdr:cNvPr id="35" name="AutoShape 41"/>
            <xdr:cNvSpPr>
              <a:spLocks/>
            </xdr:cNvSpPr>
          </xdr:nvSpPr>
          <xdr:spPr>
            <a:xfrm>
              <a:off x="504" y="159"/>
              <a:ext cx="29" cy="81"/>
            </a:xfrm>
            <a:prstGeom prst="rightBrac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AutoShape 42"/>
            <xdr:cNvSpPr>
              <a:spLocks/>
            </xdr:cNvSpPr>
          </xdr:nvSpPr>
          <xdr:spPr>
            <a:xfrm>
              <a:off x="503" y="243"/>
              <a:ext cx="29" cy="79"/>
            </a:xfrm>
            <a:prstGeom prst="rightBrac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AutoShape 43"/>
            <xdr:cNvSpPr>
              <a:spLocks/>
            </xdr:cNvSpPr>
          </xdr:nvSpPr>
          <xdr:spPr>
            <a:xfrm>
              <a:off x="74" y="241"/>
              <a:ext cx="25" cy="74"/>
            </a:xfrm>
            <a:prstGeom prst="leftBrac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AutoShape 44"/>
            <xdr:cNvSpPr>
              <a:spLocks/>
            </xdr:cNvSpPr>
          </xdr:nvSpPr>
          <xdr:spPr>
            <a:xfrm>
              <a:off x="47" y="140"/>
              <a:ext cx="25" cy="98"/>
            </a:xfrm>
            <a:prstGeom prst="leftBrac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TextBox 45"/>
            <xdr:cNvSpPr txBox="1">
              <a:spLocks noChangeArrowheads="1"/>
            </xdr:cNvSpPr>
          </xdr:nvSpPr>
          <xdr:spPr>
            <a:xfrm>
              <a:off x="536" y="192"/>
              <a:ext cx="42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Y1</a:t>
              </a:r>
            </a:p>
          </xdr:txBody>
        </xdr:sp>
        <xdr:sp>
          <xdr:nvSpPr>
            <xdr:cNvPr id="40" name="TextBox 46"/>
            <xdr:cNvSpPr txBox="1">
              <a:spLocks noChangeArrowheads="1"/>
            </xdr:cNvSpPr>
          </xdr:nvSpPr>
          <xdr:spPr>
            <a:xfrm>
              <a:off x="51" y="270"/>
              <a:ext cx="42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Y3</a:t>
              </a:r>
            </a:p>
          </xdr:txBody>
        </xdr:sp>
        <xdr:sp>
          <xdr:nvSpPr>
            <xdr:cNvPr id="41" name="TextBox 47"/>
            <xdr:cNvSpPr txBox="1">
              <a:spLocks noChangeArrowheads="1"/>
            </xdr:cNvSpPr>
          </xdr:nvSpPr>
          <xdr:spPr>
            <a:xfrm>
              <a:off x="22" y="180"/>
              <a:ext cx="42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Y4</a:t>
              </a:r>
            </a:p>
          </xdr:txBody>
        </xdr:sp>
        <xdr:sp>
          <xdr:nvSpPr>
            <xdr:cNvPr id="42" name="TextBox 48"/>
            <xdr:cNvSpPr txBox="1">
              <a:spLocks noChangeArrowheads="1"/>
            </xdr:cNvSpPr>
          </xdr:nvSpPr>
          <xdr:spPr>
            <a:xfrm>
              <a:off x="534" y="275"/>
              <a:ext cx="42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Y2</a:t>
              </a:r>
            </a:p>
          </xdr:txBody>
        </xdr:sp>
        <xdr:sp>
          <xdr:nvSpPr>
            <xdr:cNvPr id="43" name="AutoShape 50"/>
            <xdr:cNvSpPr>
              <a:spLocks/>
            </xdr:cNvSpPr>
          </xdr:nvSpPr>
          <xdr:spPr>
            <a:xfrm rot="10800000">
              <a:off x="187" y="30"/>
              <a:ext cx="96" cy="24"/>
            </a:xfrm>
            <a:prstGeom prst="borderCallout2">
              <a:avLst>
                <a:gd name="adj1" fmla="val -125000"/>
                <a:gd name="adj2" fmla="val -537500"/>
                <a:gd name="adj3" fmla="val -94796"/>
                <a:gd name="adj4" fmla="val -4"/>
                <a:gd name="adj5" fmla="val -58337"/>
                <a:gd name="adj6" fmla="val 0"/>
                <a:gd name="adj7" fmla="val -125000"/>
                <a:gd name="adj8" fmla="val -537500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P: Loading</a:t>
              </a:r>
            </a:p>
          </xdr:txBody>
        </xdr:sp>
        <xdr:sp>
          <xdr:nvSpPr>
            <xdr:cNvPr id="44" name="AutoShape 51"/>
            <xdr:cNvSpPr>
              <a:spLocks/>
            </xdr:cNvSpPr>
          </xdr:nvSpPr>
          <xdr:spPr>
            <a:xfrm rot="5400000">
              <a:off x="355" y="273"/>
              <a:ext cx="22" cy="167"/>
            </a:xfrm>
            <a:prstGeom prst="rightBrac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AutoShape 52"/>
            <xdr:cNvSpPr>
              <a:spLocks/>
            </xdr:cNvSpPr>
          </xdr:nvSpPr>
          <xdr:spPr>
            <a:xfrm rot="5400000">
              <a:off x="200" y="272"/>
              <a:ext cx="22" cy="138"/>
            </a:xfrm>
            <a:prstGeom prst="rightBrac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AutoShape 53"/>
            <xdr:cNvSpPr>
              <a:spLocks/>
            </xdr:cNvSpPr>
          </xdr:nvSpPr>
          <xdr:spPr>
            <a:xfrm rot="16200000">
              <a:off x="116" y="97"/>
              <a:ext cx="167" cy="22"/>
            </a:xfrm>
            <a:prstGeom prst="rightBrac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AutoShape 54"/>
            <xdr:cNvSpPr>
              <a:spLocks/>
            </xdr:cNvSpPr>
          </xdr:nvSpPr>
          <xdr:spPr>
            <a:xfrm rot="16200000">
              <a:off x="284" y="87"/>
              <a:ext cx="167" cy="22"/>
            </a:xfrm>
            <a:prstGeom prst="rightBrac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TextBox 55"/>
            <xdr:cNvSpPr txBox="1">
              <a:spLocks noChangeArrowheads="1"/>
            </xdr:cNvSpPr>
          </xdr:nvSpPr>
          <xdr:spPr>
            <a:xfrm>
              <a:off x="357" y="62"/>
              <a:ext cx="42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X1</a:t>
              </a:r>
            </a:p>
          </xdr:txBody>
        </xdr:sp>
        <xdr:sp>
          <xdr:nvSpPr>
            <xdr:cNvPr id="49" name="TextBox 56"/>
            <xdr:cNvSpPr txBox="1">
              <a:spLocks noChangeArrowheads="1"/>
            </xdr:cNvSpPr>
          </xdr:nvSpPr>
          <xdr:spPr>
            <a:xfrm>
              <a:off x="359" y="367"/>
              <a:ext cx="42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X2</a:t>
              </a:r>
            </a:p>
          </xdr:txBody>
        </xdr:sp>
        <xdr:sp>
          <xdr:nvSpPr>
            <xdr:cNvPr id="50" name="TextBox 57"/>
            <xdr:cNvSpPr txBox="1">
              <a:spLocks noChangeArrowheads="1"/>
            </xdr:cNvSpPr>
          </xdr:nvSpPr>
          <xdr:spPr>
            <a:xfrm>
              <a:off x="202" y="352"/>
              <a:ext cx="42" cy="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X3</a:t>
              </a:r>
            </a:p>
          </xdr:txBody>
        </xdr:sp>
        <xdr:sp>
          <xdr:nvSpPr>
            <xdr:cNvPr id="51" name="TextBox 58"/>
            <xdr:cNvSpPr txBox="1">
              <a:spLocks noChangeArrowheads="1"/>
            </xdr:cNvSpPr>
          </xdr:nvSpPr>
          <xdr:spPr>
            <a:xfrm>
              <a:off x="191" y="74"/>
              <a:ext cx="42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X4</a:t>
              </a:r>
            </a:p>
          </xdr:txBody>
        </xdr:sp>
        <xdr:sp>
          <xdr:nvSpPr>
            <xdr:cNvPr id="52" name="TextBox 59"/>
            <xdr:cNvSpPr txBox="1">
              <a:spLocks noChangeArrowheads="1"/>
            </xdr:cNvSpPr>
          </xdr:nvSpPr>
          <xdr:spPr>
            <a:xfrm>
              <a:off x="558" y="230"/>
              <a:ext cx="42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X</a:t>
              </a:r>
            </a:p>
          </xdr:txBody>
        </xdr:sp>
        <xdr:sp>
          <xdr:nvSpPr>
            <xdr:cNvPr id="53" name="TextBox 60"/>
            <xdr:cNvSpPr txBox="1">
              <a:spLocks noChangeArrowheads="1"/>
            </xdr:cNvSpPr>
          </xdr:nvSpPr>
          <xdr:spPr>
            <a:xfrm>
              <a:off x="262" y="66"/>
              <a:ext cx="42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Y</a:t>
              </a:r>
            </a:p>
          </xdr:txBody>
        </xdr:sp>
      </xdr:grpSp>
      <xdr:grpSp>
        <xdr:nvGrpSpPr>
          <xdr:cNvPr id="54" name="Group 83"/>
          <xdr:cNvGrpSpPr>
            <a:grpSpLocks/>
          </xdr:cNvGrpSpPr>
        </xdr:nvGrpSpPr>
        <xdr:grpSpPr>
          <a:xfrm>
            <a:off x="115" y="182"/>
            <a:ext cx="406" cy="317"/>
            <a:chOff x="115" y="182"/>
            <a:chExt cx="406" cy="317"/>
          </a:xfrm>
          <a:solidFill>
            <a:srgbClr val="FFFFFF"/>
          </a:solidFill>
        </xdr:grpSpPr>
        <xdr:sp>
          <xdr:nvSpPr>
            <xdr:cNvPr id="55" name="AutoShape 64"/>
            <xdr:cNvSpPr>
              <a:spLocks/>
            </xdr:cNvSpPr>
          </xdr:nvSpPr>
          <xdr:spPr>
            <a:xfrm>
              <a:off x="472" y="237"/>
              <a:ext cx="23" cy="36"/>
            </a:xfrm>
            <a:prstGeom prst="rightBrac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TextBox 65"/>
            <xdr:cNvSpPr txBox="1">
              <a:spLocks noChangeArrowheads="1"/>
            </xdr:cNvSpPr>
          </xdr:nvSpPr>
          <xdr:spPr>
            <a:xfrm>
              <a:off x="494" y="249"/>
              <a:ext cx="27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h1</a:t>
              </a:r>
            </a:p>
          </xdr:txBody>
        </xdr:sp>
        <xdr:sp>
          <xdr:nvSpPr>
            <xdr:cNvPr id="57" name="TextBox 67"/>
            <xdr:cNvSpPr txBox="1">
              <a:spLocks noChangeArrowheads="1"/>
            </xdr:cNvSpPr>
          </xdr:nvSpPr>
          <xdr:spPr>
            <a:xfrm>
              <a:off x="493" y="332"/>
              <a:ext cx="27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h2</a:t>
              </a:r>
            </a:p>
          </xdr:txBody>
        </xdr:sp>
        <xdr:sp>
          <xdr:nvSpPr>
            <xdr:cNvPr id="58" name="TextBox 68"/>
            <xdr:cNvSpPr txBox="1">
              <a:spLocks noChangeArrowheads="1"/>
            </xdr:cNvSpPr>
          </xdr:nvSpPr>
          <xdr:spPr>
            <a:xfrm>
              <a:off x="175" y="233"/>
              <a:ext cx="27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h3</a:t>
              </a:r>
            </a:p>
          </xdr:txBody>
        </xdr:sp>
        <xdr:sp>
          <xdr:nvSpPr>
            <xdr:cNvPr id="59" name="TextBox 69"/>
            <xdr:cNvSpPr txBox="1">
              <a:spLocks noChangeArrowheads="1"/>
            </xdr:cNvSpPr>
          </xdr:nvSpPr>
          <xdr:spPr>
            <a:xfrm>
              <a:off x="190" y="329"/>
              <a:ext cx="27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h4</a:t>
              </a:r>
            </a:p>
          </xdr:txBody>
        </xdr:sp>
        <xdr:sp>
          <xdr:nvSpPr>
            <xdr:cNvPr id="60" name="TextBox 70"/>
            <xdr:cNvSpPr txBox="1">
              <a:spLocks noChangeArrowheads="1"/>
            </xdr:cNvSpPr>
          </xdr:nvSpPr>
          <xdr:spPr>
            <a:xfrm>
              <a:off x="384" y="182"/>
              <a:ext cx="27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w1</a:t>
              </a:r>
            </a:p>
          </xdr:txBody>
        </xdr:sp>
        <xdr:sp>
          <xdr:nvSpPr>
            <xdr:cNvPr id="61" name="TextBox 71"/>
            <xdr:cNvSpPr txBox="1">
              <a:spLocks noChangeArrowheads="1"/>
            </xdr:cNvSpPr>
          </xdr:nvSpPr>
          <xdr:spPr>
            <a:xfrm>
              <a:off x="385" y="350"/>
              <a:ext cx="27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w2</a:t>
              </a:r>
            </a:p>
          </xdr:txBody>
        </xdr:sp>
        <xdr:sp>
          <xdr:nvSpPr>
            <xdr:cNvPr id="62" name="TextBox 72"/>
            <xdr:cNvSpPr txBox="1">
              <a:spLocks noChangeArrowheads="1"/>
            </xdr:cNvSpPr>
          </xdr:nvSpPr>
          <xdr:spPr>
            <a:xfrm>
              <a:off x="226" y="480"/>
              <a:ext cx="27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w3</a:t>
              </a:r>
            </a:p>
          </xdr:txBody>
        </xdr:sp>
        <xdr:sp>
          <xdr:nvSpPr>
            <xdr:cNvPr id="63" name="TextBox 73"/>
            <xdr:cNvSpPr txBox="1">
              <a:spLocks noChangeArrowheads="1"/>
            </xdr:cNvSpPr>
          </xdr:nvSpPr>
          <xdr:spPr>
            <a:xfrm>
              <a:off x="215" y="297"/>
              <a:ext cx="27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w4</a:t>
              </a:r>
            </a:p>
          </xdr:txBody>
        </xdr:sp>
        <xdr:sp>
          <xdr:nvSpPr>
            <xdr:cNvPr id="64" name="AutoShape 74"/>
            <xdr:cNvSpPr>
              <a:spLocks/>
            </xdr:cNvSpPr>
          </xdr:nvSpPr>
          <xdr:spPr>
            <a:xfrm>
              <a:off x="472" y="275"/>
              <a:ext cx="23" cy="135"/>
            </a:xfrm>
            <a:prstGeom prst="rightBrac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AutoShape 75"/>
            <xdr:cNvSpPr>
              <a:spLocks/>
            </xdr:cNvSpPr>
          </xdr:nvSpPr>
          <xdr:spPr>
            <a:xfrm>
              <a:off x="152" y="214"/>
              <a:ext cx="23" cy="58"/>
            </a:xfrm>
            <a:prstGeom prst="rightBrac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Line 76"/>
            <xdr:cNvSpPr>
              <a:spLocks/>
            </xdr:cNvSpPr>
          </xdr:nvSpPr>
          <xdr:spPr>
            <a:xfrm>
              <a:off x="121" y="273"/>
              <a:ext cx="17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AutoShape 77"/>
            <xdr:cNvSpPr>
              <a:spLocks/>
            </xdr:cNvSpPr>
          </xdr:nvSpPr>
          <xdr:spPr>
            <a:xfrm>
              <a:off x="164" y="275"/>
              <a:ext cx="23" cy="127"/>
            </a:xfrm>
            <a:prstGeom prst="rightBrac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AutoShape 78"/>
            <xdr:cNvSpPr>
              <a:spLocks/>
            </xdr:cNvSpPr>
          </xdr:nvSpPr>
          <xdr:spPr>
            <a:xfrm rot="16200000">
              <a:off x="344" y="201"/>
              <a:ext cx="105" cy="23"/>
            </a:xfrm>
            <a:prstGeom prst="rightBrac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" name="AutoShape 79"/>
            <xdr:cNvSpPr>
              <a:spLocks/>
            </xdr:cNvSpPr>
          </xdr:nvSpPr>
          <xdr:spPr>
            <a:xfrm rot="16200000">
              <a:off x="345" y="366"/>
              <a:ext cx="105" cy="23"/>
            </a:xfrm>
            <a:prstGeom prst="rightBrac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Line 80"/>
            <xdr:cNvSpPr>
              <a:spLocks/>
            </xdr:cNvSpPr>
          </xdr:nvSpPr>
          <xdr:spPr>
            <a:xfrm>
              <a:off x="343" y="314"/>
              <a:ext cx="0" cy="14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AutoShape 81"/>
            <xdr:cNvSpPr>
              <a:spLocks/>
            </xdr:cNvSpPr>
          </xdr:nvSpPr>
          <xdr:spPr>
            <a:xfrm rot="5400000">
              <a:off x="229" y="372"/>
              <a:ext cx="23" cy="199"/>
            </a:xfrm>
            <a:prstGeom prst="rightBrac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AutoShape 82"/>
            <xdr:cNvSpPr>
              <a:spLocks/>
            </xdr:cNvSpPr>
          </xdr:nvSpPr>
          <xdr:spPr>
            <a:xfrm rot="5400000">
              <a:off x="217" y="178"/>
              <a:ext cx="23" cy="227"/>
            </a:xfrm>
            <a:prstGeom prst="rightBrac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95250</xdr:rowOff>
    </xdr:from>
    <xdr:to>
      <xdr:col>9</xdr:col>
      <xdr:colOff>228600</xdr:colOff>
      <xdr:row>26</xdr:row>
      <xdr:rowOff>152400</xdr:rowOff>
    </xdr:to>
    <xdr:grpSp>
      <xdr:nvGrpSpPr>
        <xdr:cNvPr id="1" name="Group 74"/>
        <xdr:cNvGrpSpPr>
          <a:grpSpLocks/>
        </xdr:cNvGrpSpPr>
      </xdr:nvGrpSpPr>
      <xdr:grpSpPr>
        <a:xfrm>
          <a:off x="161925" y="714375"/>
          <a:ext cx="5553075" cy="3781425"/>
          <a:chOff x="17" y="75"/>
          <a:chExt cx="583" cy="397"/>
        </a:xfrm>
        <a:solidFill>
          <a:srgbClr val="FFFFFF"/>
        </a:solidFill>
      </xdr:grpSpPr>
      <xdr:grpSp>
        <xdr:nvGrpSpPr>
          <xdr:cNvPr id="2" name="Group 1"/>
          <xdr:cNvGrpSpPr>
            <a:grpSpLocks/>
          </xdr:cNvGrpSpPr>
        </xdr:nvGrpSpPr>
        <xdr:grpSpPr>
          <a:xfrm>
            <a:off x="17" y="75"/>
            <a:ext cx="583" cy="396"/>
            <a:chOff x="17" y="10"/>
            <a:chExt cx="583" cy="396"/>
          </a:xfrm>
          <a:solidFill>
            <a:srgbClr val="FFFFFF"/>
          </a:solidFill>
        </xdr:grpSpPr>
        <xdr:sp>
          <xdr:nvSpPr>
            <xdr:cNvPr id="3" name="Rectangle 2"/>
            <xdr:cNvSpPr>
              <a:spLocks/>
            </xdr:cNvSpPr>
          </xdr:nvSpPr>
          <xdr:spPr>
            <a:xfrm>
              <a:off x="17" y="10"/>
              <a:ext cx="567" cy="396"/>
            </a:xfrm>
            <a:prstGeom prst="rect">
              <a:avLst/>
            </a:prstGeom>
            <a:solidFill>
              <a:srgbClr val="CCFFCC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3"/>
            <xdr:cNvSpPr>
              <a:spLocks/>
            </xdr:cNvSpPr>
          </xdr:nvSpPr>
          <xdr:spPr>
            <a:xfrm>
              <a:off x="283" y="76"/>
              <a:ext cx="0" cy="298"/>
            </a:xfrm>
            <a:prstGeom prst="line">
              <a:avLst/>
            </a:prstGeom>
            <a:noFill/>
            <a:ln w="222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"/>
            <xdr:cNvSpPr>
              <a:spLocks/>
            </xdr:cNvSpPr>
          </xdr:nvSpPr>
          <xdr:spPr>
            <a:xfrm>
              <a:off x="30" y="241"/>
              <a:ext cx="522" cy="0"/>
            </a:xfrm>
            <a:prstGeom prst="line">
              <a:avLst/>
            </a:prstGeom>
            <a:noFill/>
            <a:ln w="222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5"/>
            <xdr:cNvSpPr>
              <a:spLocks/>
            </xdr:cNvSpPr>
          </xdr:nvSpPr>
          <xdr:spPr>
            <a:xfrm>
              <a:off x="278" y="236"/>
              <a:ext cx="10" cy="10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TextBox 6"/>
            <xdr:cNvSpPr txBox="1">
              <a:spLocks noChangeArrowheads="1"/>
            </xdr:cNvSpPr>
          </xdr:nvSpPr>
          <xdr:spPr>
            <a:xfrm>
              <a:off x="319" y="170"/>
              <a:ext cx="51" cy="45"/>
            </a:xfrm>
            <a:prstGeom prst="rect">
              <a:avLst/>
            </a:prstGeom>
            <a:solidFill>
              <a:srgbClr val="800000"/>
            </a:solidFill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1" i="0" u="none" baseline="0">
                  <a:solidFill>
                    <a:srgbClr val="00FFFF"/>
                  </a:solidFill>
                  <a:latin typeface="Arial"/>
                  <a:ea typeface="Arial"/>
                  <a:cs typeface="Arial"/>
                </a:rPr>
                <a:t>column</a:t>
              </a:r>
            </a:p>
          </xdr:txBody>
        </xdr:sp>
        <xdr:sp>
          <xdr:nvSpPr>
            <xdr:cNvPr id="8" name="Line 7"/>
            <xdr:cNvSpPr>
              <a:spLocks/>
            </xdr:cNvSpPr>
          </xdr:nvSpPr>
          <xdr:spPr>
            <a:xfrm>
              <a:off x="343" y="152"/>
              <a:ext cx="0" cy="7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8"/>
            <xdr:cNvSpPr>
              <a:spLocks/>
            </xdr:cNvSpPr>
          </xdr:nvSpPr>
          <xdr:spPr>
            <a:xfrm>
              <a:off x="306" y="193"/>
              <a:ext cx="8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0" name="Group 9"/>
            <xdr:cNvGrpSpPr>
              <a:grpSpLocks/>
            </xdr:cNvGrpSpPr>
          </xdr:nvGrpSpPr>
          <xdr:grpSpPr>
            <a:xfrm>
              <a:off x="420" y="127"/>
              <a:ext cx="65" cy="64"/>
              <a:chOff x="620" y="67"/>
              <a:chExt cx="65" cy="64"/>
            </a:xfrm>
            <a:solidFill>
              <a:srgbClr val="FFFFFF"/>
            </a:solidFill>
          </xdr:grpSpPr>
          <xdr:sp>
            <xdr:nvSpPr>
              <xdr:cNvPr id="11" name="Rectangle 10"/>
              <xdr:cNvSpPr>
                <a:spLocks/>
              </xdr:cNvSpPr>
            </xdr:nvSpPr>
            <xdr:spPr>
              <a:xfrm>
                <a:off x="635" y="82"/>
                <a:ext cx="33" cy="33"/>
              </a:xfrm>
              <a:prstGeom prst="rect">
                <a:avLst/>
              </a:prstGeom>
              <a:solidFill>
                <a:srgbClr val="00FF00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Line 11"/>
              <xdr:cNvSpPr>
                <a:spLocks/>
              </xdr:cNvSpPr>
            </xdr:nvSpPr>
            <xdr:spPr>
              <a:xfrm>
                <a:off x="620" y="99"/>
                <a:ext cx="65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" name="Line 12"/>
              <xdr:cNvSpPr>
                <a:spLocks/>
              </xdr:cNvSpPr>
            </xdr:nvSpPr>
            <xdr:spPr>
              <a:xfrm>
                <a:off x="652" y="67"/>
                <a:ext cx="0" cy="6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4" name="TextBox 13"/>
            <xdr:cNvSpPr txBox="1">
              <a:spLocks noChangeArrowheads="1"/>
            </xdr:cNvSpPr>
          </xdr:nvSpPr>
          <xdr:spPr>
            <a:xfrm>
              <a:off x="471" y="138"/>
              <a:ext cx="31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R1</a:t>
              </a:r>
            </a:p>
          </xdr:txBody>
        </xdr:sp>
        <xdr:grpSp>
          <xdr:nvGrpSpPr>
            <xdr:cNvPr id="15" name="Group 14"/>
            <xdr:cNvGrpSpPr>
              <a:grpSpLocks/>
            </xdr:cNvGrpSpPr>
          </xdr:nvGrpSpPr>
          <xdr:grpSpPr>
            <a:xfrm>
              <a:off x="420" y="290"/>
              <a:ext cx="65" cy="64"/>
              <a:chOff x="620" y="67"/>
              <a:chExt cx="65" cy="64"/>
            </a:xfrm>
            <a:solidFill>
              <a:srgbClr val="FFFFFF"/>
            </a:solidFill>
          </xdr:grpSpPr>
          <xdr:sp>
            <xdr:nvSpPr>
              <xdr:cNvPr id="16" name="Rectangle 15"/>
              <xdr:cNvSpPr>
                <a:spLocks/>
              </xdr:cNvSpPr>
            </xdr:nvSpPr>
            <xdr:spPr>
              <a:xfrm>
                <a:off x="635" y="82"/>
                <a:ext cx="33" cy="33"/>
              </a:xfrm>
              <a:prstGeom prst="rect">
                <a:avLst/>
              </a:prstGeom>
              <a:solidFill>
                <a:srgbClr val="00FF00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" name="Line 16"/>
              <xdr:cNvSpPr>
                <a:spLocks/>
              </xdr:cNvSpPr>
            </xdr:nvSpPr>
            <xdr:spPr>
              <a:xfrm>
                <a:off x="620" y="99"/>
                <a:ext cx="65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" name="Line 17"/>
              <xdr:cNvSpPr>
                <a:spLocks/>
              </xdr:cNvSpPr>
            </xdr:nvSpPr>
            <xdr:spPr>
              <a:xfrm>
                <a:off x="652" y="67"/>
                <a:ext cx="0" cy="6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9" name="TextBox 18"/>
            <xdr:cNvSpPr txBox="1">
              <a:spLocks noChangeArrowheads="1"/>
            </xdr:cNvSpPr>
          </xdr:nvSpPr>
          <xdr:spPr>
            <a:xfrm>
              <a:off x="470" y="325"/>
              <a:ext cx="31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R2</a:t>
              </a:r>
            </a:p>
          </xdr:txBody>
        </xdr:sp>
        <xdr:grpSp>
          <xdr:nvGrpSpPr>
            <xdr:cNvPr id="20" name="Group 19"/>
            <xdr:cNvGrpSpPr>
              <a:grpSpLocks/>
            </xdr:cNvGrpSpPr>
          </xdr:nvGrpSpPr>
          <xdr:grpSpPr>
            <a:xfrm>
              <a:off x="110" y="282"/>
              <a:ext cx="65" cy="64"/>
              <a:chOff x="620" y="67"/>
              <a:chExt cx="65" cy="64"/>
            </a:xfrm>
            <a:solidFill>
              <a:srgbClr val="FFFFFF"/>
            </a:solidFill>
          </xdr:grpSpPr>
          <xdr:sp>
            <xdr:nvSpPr>
              <xdr:cNvPr id="21" name="Rectangle 20"/>
              <xdr:cNvSpPr>
                <a:spLocks/>
              </xdr:cNvSpPr>
            </xdr:nvSpPr>
            <xdr:spPr>
              <a:xfrm>
                <a:off x="635" y="82"/>
                <a:ext cx="33" cy="33"/>
              </a:xfrm>
              <a:prstGeom prst="rect">
                <a:avLst/>
              </a:prstGeom>
              <a:solidFill>
                <a:srgbClr val="00FF00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" name="Line 21"/>
              <xdr:cNvSpPr>
                <a:spLocks/>
              </xdr:cNvSpPr>
            </xdr:nvSpPr>
            <xdr:spPr>
              <a:xfrm>
                <a:off x="620" y="99"/>
                <a:ext cx="65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" name="Line 22"/>
              <xdr:cNvSpPr>
                <a:spLocks/>
              </xdr:cNvSpPr>
            </xdr:nvSpPr>
            <xdr:spPr>
              <a:xfrm>
                <a:off x="652" y="67"/>
                <a:ext cx="0" cy="6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4" name="TextBox 23"/>
            <xdr:cNvSpPr txBox="1">
              <a:spLocks noChangeArrowheads="1"/>
            </xdr:cNvSpPr>
          </xdr:nvSpPr>
          <xdr:spPr>
            <a:xfrm>
              <a:off x="100" y="317"/>
              <a:ext cx="31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R3</a:t>
              </a:r>
            </a:p>
          </xdr:txBody>
        </xdr:sp>
        <xdr:grpSp>
          <xdr:nvGrpSpPr>
            <xdr:cNvPr id="25" name="Group 24"/>
            <xdr:cNvGrpSpPr>
              <a:grpSpLocks/>
            </xdr:cNvGrpSpPr>
          </xdr:nvGrpSpPr>
          <xdr:grpSpPr>
            <a:xfrm>
              <a:off x="84" y="107"/>
              <a:ext cx="65" cy="64"/>
              <a:chOff x="620" y="67"/>
              <a:chExt cx="65" cy="64"/>
            </a:xfrm>
            <a:solidFill>
              <a:srgbClr val="FFFFFF"/>
            </a:solidFill>
          </xdr:grpSpPr>
          <xdr:sp>
            <xdr:nvSpPr>
              <xdr:cNvPr id="26" name="Rectangle 25"/>
              <xdr:cNvSpPr>
                <a:spLocks/>
              </xdr:cNvSpPr>
            </xdr:nvSpPr>
            <xdr:spPr>
              <a:xfrm>
                <a:off x="635" y="82"/>
                <a:ext cx="33" cy="33"/>
              </a:xfrm>
              <a:prstGeom prst="rect">
                <a:avLst/>
              </a:prstGeom>
              <a:solidFill>
                <a:srgbClr val="00FF00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" name="Line 26"/>
              <xdr:cNvSpPr>
                <a:spLocks/>
              </xdr:cNvSpPr>
            </xdr:nvSpPr>
            <xdr:spPr>
              <a:xfrm>
                <a:off x="620" y="99"/>
                <a:ext cx="65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" name="Line 27"/>
              <xdr:cNvSpPr>
                <a:spLocks/>
              </xdr:cNvSpPr>
            </xdr:nvSpPr>
            <xdr:spPr>
              <a:xfrm>
                <a:off x="652" y="67"/>
                <a:ext cx="0" cy="6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9" name="TextBox 28"/>
            <xdr:cNvSpPr txBox="1">
              <a:spLocks noChangeArrowheads="1"/>
            </xdr:cNvSpPr>
          </xdr:nvSpPr>
          <xdr:spPr>
            <a:xfrm>
              <a:off x="77" y="140"/>
              <a:ext cx="31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R4</a:t>
              </a:r>
            </a:p>
          </xdr:txBody>
        </xdr:sp>
        <xdr:sp>
          <xdr:nvSpPr>
            <xdr:cNvPr id="30" name="AutoShape 29"/>
            <xdr:cNvSpPr>
              <a:spLocks/>
            </xdr:cNvSpPr>
          </xdr:nvSpPr>
          <xdr:spPr>
            <a:xfrm>
              <a:off x="395" y="193"/>
              <a:ext cx="29" cy="47"/>
            </a:xfrm>
            <a:prstGeom prst="rightBrac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TextBox 30"/>
            <xdr:cNvSpPr txBox="1">
              <a:spLocks noChangeArrowheads="1"/>
            </xdr:cNvSpPr>
          </xdr:nvSpPr>
          <xdr:spPr>
            <a:xfrm>
              <a:off x="428" y="203"/>
              <a:ext cx="46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1" i="0" u="none" baseline="0">
                  <a:latin typeface="Arial"/>
                  <a:ea typeface="Arial"/>
                  <a:cs typeface="Arial"/>
                </a:rPr>
                <a:t>+ey</a:t>
              </a:r>
            </a:p>
          </xdr:txBody>
        </xdr:sp>
        <xdr:sp>
          <xdr:nvSpPr>
            <xdr:cNvPr id="32" name="AutoShape 31"/>
            <xdr:cNvSpPr>
              <a:spLocks/>
            </xdr:cNvSpPr>
          </xdr:nvSpPr>
          <xdr:spPr>
            <a:xfrm rot="16200000">
              <a:off x="284" y="131"/>
              <a:ext cx="58" cy="29"/>
            </a:xfrm>
            <a:prstGeom prst="rightBrac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TextBox 32"/>
            <xdr:cNvSpPr txBox="1">
              <a:spLocks noChangeArrowheads="1"/>
            </xdr:cNvSpPr>
          </xdr:nvSpPr>
          <xdr:spPr>
            <a:xfrm>
              <a:off x="296" y="105"/>
              <a:ext cx="46" cy="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1" i="0" u="none" baseline="0">
                  <a:latin typeface="Arial"/>
                  <a:ea typeface="Arial"/>
                  <a:cs typeface="Arial"/>
                </a:rPr>
                <a:t>+ex</a:t>
              </a:r>
            </a:p>
          </xdr:txBody>
        </xdr:sp>
        <xdr:sp>
          <xdr:nvSpPr>
            <xdr:cNvPr id="34" name="TextBox 33"/>
            <xdr:cNvSpPr txBox="1">
              <a:spLocks noChangeArrowheads="1"/>
            </xdr:cNvSpPr>
          </xdr:nvSpPr>
          <xdr:spPr>
            <a:xfrm>
              <a:off x="226" y="248"/>
              <a:ext cx="68" cy="4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C.G. of Pile</a:t>
              </a:r>
            </a:p>
          </xdr:txBody>
        </xdr:sp>
        <xdr:sp>
          <xdr:nvSpPr>
            <xdr:cNvPr id="35" name="AutoShape 34"/>
            <xdr:cNvSpPr>
              <a:spLocks/>
            </xdr:cNvSpPr>
          </xdr:nvSpPr>
          <xdr:spPr>
            <a:xfrm>
              <a:off x="504" y="159"/>
              <a:ext cx="29" cy="81"/>
            </a:xfrm>
            <a:prstGeom prst="rightBrac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AutoShape 35"/>
            <xdr:cNvSpPr>
              <a:spLocks/>
            </xdr:cNvSpPr>
          </xdr:nvSpPr>
          <xdr:spPr>
            <a:xfrm>
              <a:off x="503" y="243"/>
              <a:ext cx="29" cy="79"/>
            </a:xfrm>
            <a:prstGeom prst="rightBrac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AutoShape 36"/>
            <xdr:cNvSpPr>
              <a:spLocks/>
            </xdr:cNvSpPr>
          </xdr:nvSpPr>
          <xdr:spPr>
            <a:xfrm>
              <a:off x="74" y="241"/>
              <a:ext cx="25" cy="74"/>
            </a:xfrm>
            <a:prstGeom prst="leftBrac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AutoShape 37"/>
            <xdr:cNvSpPr>
              <a:spLocks/>
            </xdr:cNvSpPr>
          </xdr:nvSpPr>
          <xdr:spPr>
            <a:xfrm>
              <a:off x="47" y="140"/>
              <a:ext cx="25" cy="98"/>
            </a:xfrm>
            <a:prstGeom prst="leftBrac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TextBox 38"/>
            <xdr:cNvSpPr txBox="1">
              <a:spLocks noChangeArrowheads="1"/>
            </xdr:cNvSpPr>
          </xdr:nvSpPr>
          <xdr:spPr>
            <a:xfrm>
              <a:off x="536" y="192"/>
              <a:ext cx="42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Y1</a:t>
              </a:r>
            </a:p>
          </xdr:txBody>
        </xdr:sp>
        <xdr:sp>
          <xdr:nvSpPr>
            <xdr:cNvPr id="40" name="TextBox 39"/>
            <xdr:cNvSpPr txBox="1">
              <a:spLocks noChangeArrowheads="1"/>
            </xdr:cNvSpPr>
          </xdr:nvSpPr>
          <xdr:spPr>
            <a:xfrm>
              <a:off x="51" y="270"/>
              <a:ext cx="42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Y3</a:t>
              </a:r>
            </a:p>
          </xdr:txBody>
        </xdr:sp>
        <xdr:sp>
          <xdr:nvSpPr>
            <xdr:cNvPr id="41" name="TextBox 40"/>
            <xdr:cNvSpPr txBox="1">
              <a:spLocks noChangeArrowheads="1"/>
            </xdr:cNvSpPr>
          </xdr:nvSpPr>
          <xdr:spPr>
            <a:xfrm>
              <a:off x="22" y="180"/>
              <a:ext cx="42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Y4</a:t>
              </a:r>
            </a:p>
          </xdr:txBody>
        </xdr:sp>
        <xdr:sp>
          <xdr:nvSpPr>
            <xdr:cNvPr id="42" name="TextBox 41"/>
            <xdr:cNvSpPr txBox="1">
              <a:spLocks noChangeArrowheads="1"/>
            </xdr:cNvSpPr>
          </xdr:nvSpPr>
          <xdr:spPr>
            <a:xfrm>
              <a:off x="534" y="275"/>
              <a:ext cx="42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Y2</a:t>
              </a:r>
            </a:p>
          </xdr:txBody>
        </xdr:sp>
        <xdr:sp>
          <xdr:nvSpPr>
            <xdr:cNvPr id="43" name="AutoShape 42"/>
            <xdr:cNvSpPr>
              <a:spLocks/>
            </xdr:cNvSpPr>
          </xdr:nvSpPr>
          <xdr:spPr>
            <a:xfrm rot="10800000">
              <a:off x="187" y="30"/>
              <a:ext cx="96" cy="24"/>
            </a:xfrm>
            <a:prstGeom prst="borderCallout2">
              <a:avLst>
                <a:gd name="adj1" fmla="val -125000"/>
                <a:gd name="adj2" fmla="val -537500"/>
                <a:gd name="adj3" fmla="val -94796"/>
                <a:gd name="adj4" fmla="val -4"/>
                <a:gd name="adj5" fmla="val -58337"/>
                <a:gd name="adj6" fmla="val 0"/>
                <a:gd name="adj7" fmla="val -125000"/>
                <a:gd name="adj8" fmla="val -537500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P: Loading</a:t>
              </a:r>
            </a:p>
          </xdr:txBody>
        </xdr:sp>
        <xdr:sp>
          <xdr:nvSpPr>
            <xdr:cNvPr id="44" name="AutoShape 43"/>
            <xdr:cNvSpPr>
              <a:spLocks/>
            </xdr:cNvSpPr>
          </xdr:nvSpPr>
          <xdr:spPr>
            <a:xfrm rot="5400000">
              <a:off x="355" y="273"/>
              <a:ext cx="22" cy="167"/>
            </a:xfrm>
            <a:prstGeom prst="rightBrac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AutoShape 44"/>
            <xdr:cNvSpPr>
              <a:spLocks/>
            </xdr:cNvSpPr>
          </xdr:nvSpPr>
          <xdr:spPr>
            <a:xfrm rot="5400000">
              <a:off x="200" y="272"/>
              <a:ext cx="22" cy="138"/>
            </a:xfrm>
            <a:prstGeom prst="rightBrac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AutoShape 45"/>
            <xdr:cNvSpPr>
              <a:spLocks/>
            </xdr:cNvSpPr>
          </xdr:nvSpPr>
          <xdr:spPr>
            <a:xfrm rot="16200000">
              <a:off x="116" y="97"/>
              <a:ext cx="167" cy="22"/>
            </a:xfrm>
            <a:prstGeom prst="rightBrac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AutoShape 46"/>
            <xdr:cNvSpPr>
              <a:spLocks/>
            </xdr:cNvSpPr>
          </xdr:nvSpPr>
          <xdr:spPr>
            <a:xfrm rot="16200000">
              <a:off x="284" y="87"/>
              <a:ext cx="167" cy="22"/>
            </a:xfrm>
            <a:prstGeom prst="rightBrac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TextBox 47"/>
            <xdr:cNvSpPr txBox="1">
              <a:spLocks noChangeArrowheads="1"/>
            </xdr:cNvSpPr>
          </xdr:nvSpPr>
          <xdr:spPr>
            <a:xfrm>
              <a:off x="357" y="62"/>
              <a:ext cx="42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X1</a:t>
              </a:r>
            </a:p>
          </xdr:txBody>
        </xdr:sp>
        <xdr:sp>
          <xdr:nvSpPr>
            <xdr:cNvPr id="49" name="TextBox 48"/>
            <xdr:cNvSpPr txBox="1">
              <a:spLocks noChangeArrowheads="1"/>
            </xdr:cNvSpPr>
          </xdr:nvSpPr>
          <xdr:spPr>
            <a:xfrm>
              <a:off x="359" y="367"/>
              <a:ext cx="42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X2</a:t>
              </a:r>
            </a:p>
          </xdr:txBody>
        </xdr:sp>
        <xdr:sp>
          <xdr:nvSpPr>
            <xdr:cNvPr id="50" name="TextBox 49"/>
            <xdr:cNvSpPr txBox="1">
              <a:spLocks noChangeArrowheads="1"/>
            </xdr:cNvSpPr>
          </xdr:nvSpPr>
          <xdr:spPr>
            <a:xfrm>
              <a:off x="202" y="352"/>
              <a:ext cx="42" cy="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X3</a:t>
              </a:r>
            </a:p>
          </xdr:txBody>
        </xdr:sp>
        <xdr:sp>
          <xdr:nvSpPr>
            <xdr:cNvPr id="51" name="TextBox 50"/>
            <xdr:cNvSpPr txBox="1">
              <a:spLocks noChangeArrowheads="1"/>
            </xdr:cNvSpPr>
          </xdr:nvSpPr>
          <xdr:spPr>
            <a:xfrm>
              <a:off x="191" y="74"/>
              <a:ext cx="42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X4</a:t>
              </a:r>
            </a:p>
          </xdr:txBody>
        </xdr:sp>
        <xdr:sp>
          <xdr:nvSpPr>
            <xdr:cNvPr id="52" name="TextBox 51"/>
            <xdr:cNvSpPr txBox="1">
              <a:spLocks noChangeArrowheads="1"/>
            </xdr:cNvSpPr>
          </xdr:nvSpPr>
          <xdr:spPr>
            <a:xfrm>
              <a:off x="558" y="230"/>
              <a:ext cx="42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X</a:t>
              </a:r>
            </a:p>
          </xdr:txBody>
        </xdr:sp>
        <xdr:sp>
          <xdr:nvSpPr>
            <xdr:cNvPr id="53" name="TextBox 52"/>
            <xdr:cNvSpPr txBox="1">
              <a:spLocks noChangeArrowheads="1"/>
            </xdr:cNvSpPr>
          </xdr:nvSpPr>
          <xdr:spPr>
            <a:xfrm>
              <a:off x="262" y="66"/>
              <a:ext cx="42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Y</a:t>
              </a:r>
            </a:p>
          </xdr:txBody>
        </xdr:sp>
      </xdr:grpSp>
      <xdr:grpSp>
        <xdr:nvGrpSpPr>
          <xdr:cNvPr id="54" name="Group 55"/>
          <xdr:cNvGrpSpPr>
            <a:grpSpLocks/>
          </xdr:cNvGrpSpPr>
        </xdr:nvGrpSpPr>
        <xdr:grpSpPr>
          <a:xfrm>
            <a:off x="115" y="175"/>
            <a:ext cx="406" cy="297"/>
            <a:chOff x="115" y="182"/>
            <a:chExt cx="406" cy="317"/>
          </a:xfrm>
          <a:solidFill>
            <a:srgbClr val="FFFFFF"/>
          </a:solidFill>
        </xdr:grpSpPr>
        <xdr:sp>
          <xdr:nvSpPr>
            <xdr:cNvPr id="55" name="AutoShape 56"/>
            <xdr:cNvSpPr>
              <a:spLocks/>
            </xdr:cNvSpPr>
          </xdr:nvSpPr>
          <xdr:spPr>
            <a:xfrm>
              <a:off x="472" y="237"/>
              <a:ext cx="23" cy="36"/>
            </a:xfrm>
            <a:prstGeom prst="rightBrac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TextBox 57"/>
            <xdr:cNvSpPr txBox="1">
              <a:spLocks noChangeArrowheads="1"/>
            </xdr:cNvSpPr>
          </xdr:nvSpPr>
          <xdr:spPr>
            <a:xfrm>
              <a:off x="494" y="249"/>
              <a:ext cx="27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h1</a:t>
              </a:r>
            </a:p>
          </xdr:txBody>
        </xdr:sp>
        <xdr:sp>
          <xdr:nvSpPr>
            <xdr:cNvPr id="57" name="TextBox 58"/>
            <xdr:cNvSpPr txBox="1">
              <a:spLocks noChangeArrowheads="1"/>
            </xdr:cNvSpPr>
          </xdr:nvSpPr>
          <xdr:spPr>
            <a:xfrm>
              <a:off x="493" y="332"/>
              <a:ext cx="27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h2</a:t>
              </a:r>
            </a:p>
          </xdr:txBody>
        </xdr:sp>
        <xdr:sp>
          <xdr:nvSpPr>
            <xdr:cNvPr id="58" name="TextBox 59"/>
            <xdr:cNvSpPr txBox="1">
              <a:spLocks noChangeArrowheads="1"/>
            </xdr:cNvSpPr>
          </xdr:nvSpPr>
          <xdr:spPr>
            <a:xfrm>
              <a:off x="175" y="233"/>
              <a:ext cx="27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h3</a:t>
              </a:r>
            </a:p>
          </xdr:txBody>
        </xdr:sp>
        <xdr:sp>
          <xdr:nvSpPr>
            <xdr:cNvPr id="59" name="TextBox 60"/>
            <xdr:cNvSpPr txBox="1">
              <a:spLocks noChangeArrowheads="1"/>
            </xdr:cNvSpPr>
          </xdr:nvSpPr>
          <xdr:spPr>
            <a:xfrm>
              <a:off x="190" y="329"/>
              <a:ext cx="27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h4</a:t>
              </a:r>
            </a:p>
          </xdr:txBody>
        </xdr:sp>
        <xdr:sp>
          <xdr:nvSpPr>
            <xdr:cNvPr id="60" name="TextBox 61"/>
            <xdr:cNvSpPr txBox="1">
              <a:spLocks noChangeArrowheads="1"/>
            </xdr:cNvSpPr>
          </xdr:nvSpPr>
          <xdr:spPr>
            <a:xfrm>
              <a:off x="384" y="182"/>
              <a:ext cx="27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w1</a:t>
              </a:r>
            </a:p>
          </xdr:txBody>
        </xdr:sp>
        <xdr:sp>
          <xdr:nvSpPr>
            <xdr:cNvPr id="61" name="TextBox 62"/>
            <xdr:cNvSpPr txBox="1">
              <a:spLocks noChangeArrowheads="1"/>
            </xdr:cNvSpPr>
          </xdr:nvSpPr>
          <xdr:spPr>
            <a:xfrm>
              <a:off x="385" y="350"/>
              <a:ext cx="27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w2</a:t>
              </a:r>
            </a:p>
          </xdr:txBody>
        </xdr:sp>
        <xdr:sp>
          <xdr:nvSpPr>
            <xdr:cNvPr id="62" name="TextBox 63"/>
            <xdr:cNvSpPr txBox="1">
              <a:spLocks noChangeArrowheads="1"/>
            </xdr:cNvSpPr>
          </xdr:nvSpPr>
          <xdr:spPr>
            <a:xfrm>
              <a:off x="226" y="480"/>
              <a:ext cx="27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w3</a:t>
              </a:r>
            </a:p>
          </xdr:txBody>
        </xdr:sp>
        <xdr:sp>
          <xdr:nvSpPr>
            <xdr:cNvPr id="63" name="TextBox 64"/>
            <xdr:cNvSpPr txBox="1">
              <a:spLocks noChangeArrowheads="1"/>
            </xdr:cNvSpPr>
          </xdr:nvSpPr>
          <xdr:spPr>
            <a:xfrm>
              <a:off x="215" y="297"/>
              <a:ext cx="27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w4</a:t>
              </a:r>
            </a:p>
          </xdr:txBody>
        </xdr:sp>
        <xdr:sp>
          <xdr:nvSpPr>
            <xdr:cNvPr id="64" name="AutoShape 65"/>
            <xdr:cNvSpPr>
              <a:spLocks/>
            </xdr:cNvSpPr>
          </xdr:nvSpPr>
          <xdr:spPr>
            <a:xfrm>
              <a:off x="472" y="275"/>
              <a:ext cx="23" cy="135"/>
            </a:xfrm>
            <a:prstGeom prst="rightBrac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AutoShape 66"/>
            <xdr:cNvSpPr>
              <a:spLocks/>
            </xdr:cNvSpPr>
          </xdr:nvSpPr>
          <xdr:spPr>
            <a:xfrm>
              <a:off x="152" y="214"/>
              <a:ext cx="23" cy="58"/>
            </a:xfrm>
            <a:prstGeom prst="rightBrac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Line 67"/>
            <xdr:cNvSpPr>
              <a:spLocks/>
            </xdr:cNvSpPr>
          </xdr:nvSpPr>
          <xdr:spPr>
            <a:xfrm>
              <a:off x="121" y="273"/>
              <a:ext cx="17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AutoShape 68"/>
            <xdr:cNvSpPr>
              <a:spLocks/>
            </xdr:cNvSpPr>
          </xdr:nvSpPr>
          <xdr:spPr>
            <a:xfrm>
              <a:off x="164" y="275"/>
              <a:ext cx="23" cy="127"/>
            </a:xfrm>
            <a:prstGeom prst="rightBrac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AutoShape 69"/>
            <xdr:cNvSpPr>
              <a:spLocks/>
            </xdr:cNvSpPr>
          </xdr:nvSpPr>
          <xdr:spPr>
            <a:xfrm rot="16200000">
              <a:off x="344" y="201"/>
              <a:ext cx="105" cy="23"/>
            </a:xfrm>
            <a:prstGeom prst="rightBrac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" name="AutoShape 70"/>
            <xdr:cNvSpPr>
              <a:spLocks/>
            </xdr:cNvSpPr>
          </xdr:nvSpPr>
          <xdr:spPr>
            <a:xfrm rot="16200000">
              <a:off x="345" y="366"/>
              <a:ext cx="105" cy="23"/>
            </a:xfrm>
            <a:prstGeom prst="rightBrac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Line 71"/>
            <xdr:cNvSpPr>
              <a:spLocks/>
            </xdr:cNvSpPr>
          </xdr:nvSpPr>
          <xdr:spPr>
            <a:xfrm>
              <a:off x="343" y="314"/>
              <a:ext cx="0" cy="14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AutoShape 72"/>
            <xdr:cNvSpPr>
              <a:spLocks/>
            </xdr:cNvSpPr>
          </xdr:nvSpPr>
          <xdr:spPr>
            <a:xfrm rot="5400000">
              <a:off x="229" y="372"/>
              <a:ext cx="23" cy="199"/>
            </a:xfrm>
            <a:prstGeom prst="rightBrac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AutoShape 73"/>
            <xdr:cNvSpPr>
              <a:spLocks/>
            </xdr:cNvSpPr>
          </xdr:nvSpPr>
          <xdr:spPr>
            <a:xfrm rot="5400000">
              <a:off x="217" y="178"/>
              <a:ext cx="23" cy="227"/>
            </a:xfrm>
            <a:prstGeom prst="rightBrac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4"/>
  <sheetViews>
    <sheetView tabSelected="1" workbookViewId="0" topLeftCell="A1">
      <selection activeCell="B3" sqref="B3"/>
    </sheetView>
  </sheetViews>
  <sheetFormatPr defaultColWidth="9.140625" defaultRowHeight="12.75"/>
  <sheetData>
    <row r="2" ht="23.25">
      <c r="B2" s="34" t="s">
        <v>37</v>
      </c>
    </row>
    <row r="3" ht="12.75">
      <c r="B3" t="s">
        <v>66</v>
      </c>
    </row>
    <row r="5" ht="15.75">
      <c r="L5" s="36" t="s">
        <v>52</v>
      </c>
    </row>
    <row r="7" ht="15.75">
      <c r="L7" s="37" t="s">
        <v>53</v>
      </c>
    </row>
    <row r="9" ht="15.75">
      <c r="L9" s="38" t="s">
        <v>54</v>
      </c>
    </row>
    <row r="10" ht="15.75">
      <c r="L10" s="38" t="s">
        <v>55</v>
      </c>
    </row>
    <row r="12" ht="15.75">
      <c r="L12" s="38" t="s">
        <v>56</v>
      </c>
    </row>
    <row r="13" ht="15.75">
      <c r="L13" s="38" t="s">
        <v>57</v>
      </c>
    </row>
    <row r="14" ht="15.75">
      <c r="L14" s="38" t="s">
        <v>58</v>
      </c>
    </row>
    <row r="15" ht="15.75">
      <c r="L15" s="39" t="s">
        <v>59</v>
      </c>
    </row>
    <row r="30" ht="12.75">
      <c r="A30" s="40" t="s">
        <v>61</v>
      </c>
    </row>
    <row r="31" spans="4:5" ht="12.75">
      <c r="D31" s="1" t="s">
        <v>19</v>
      </c>
      <c r="E31" s="1" t="s">
        <v>20</v>
      </c>
    </row>
    <row r="32" spans="2:6" ht="12.75">
      <c r="B32" t="s">
        <v>22</v>
      </c>
      <c r="D32" s="19">
        <v>0</v>
      </c>
      <c r="E32" s="19">
        <v>0</v>
      </c>
      <c r="F32" t="s">
        <v>26</v>
      </c>
    </row>
    <row r="33" spans="2:6" ht="12.75">
      <c r="B33" t="s">
        <v>30</v>
      </c>
      <c r="D33" s="41">
        <v>1.5</v>
      </c>
      <c r="E33" s="41">
        <v>1</v>
      </c>
      <c r="F33" t="s">
        <v>26</v>
      </c>
    </row>
    <row r="34" spans="2:6" ht="12.75">
      <c r="B34" t="s">
        <v>31</v>
      </c>
      <c r="D34" s="41">
        <v>1</v>
      </c>
      <c r="E34" s="41">
        <v>-1</v>
      </c>
      <c r="F34" t="s">
        <v>26</v>
      </c>
    </row>
    <row r="35" spans="2:6" ht="12.75">
      <c r="B35" t="s">
        <v>32</v>
      </c>
      <c r="D35" s="41">
        <v>-1</v>
      </c>
      <c r="E35" s="41">
        <v>-1</v>
      </c>
      <c r="F35" t="s">
        <v>26</v>
      </c>
    </row>
    <row r="36" spans="2:6" ht="12.75">
      <c r="B36" t="s">
        <v>33</v>
      </c>
      <c r="D36" s="41">
        <v>-0.5</v>
      </c>
      <c r="E36" s="41">
        <v>1</v>
      </c>
      <c r="F36" t="s">
        <v>26</v>
      </c>
    </row>
    <row r="37" spans="2:5" ht="12.75">
      <c r="B37">
        <v>5</v>
      </c>
      <c r="D37" s="41"/>
      <c r="E37" s="41"/>
    </row>
    <row r="38" spans="2:5" ht="12.75">
      <c r="B38">
        <v>6</v>
      </c>
      <c r="D38" s="41"/>
      <c r="E38" s="41"/>
    </row>
    <row r="39" spans="2:5" ht="12.75">
      <c r="B39">
        <v>7</v>
      </c>
      <c r="D39" s="41"/>
      <c r="E39" s="41"/>
    </row>
    <row r="40" spans="2:5" ht="12.75">
      <c r="B40">
        <v>8</v>
      </c>
      <c r="D40" s="41"/>
      <c r="E40" s="41"/>
    </row>
    <row r="41" ht="13.5" thickBot="1"/>
    <row r="42" spans="2:6" ht="13.5" thickBot="1">
      <c r="B42" s="11" t="s">
        <v>21</v>
      </c>
      <c r="C42" s="12"/>
      <c r="D42" s="12">
        <f>SUM(D33:D40)</f>
        <v>1</v>
      </c>
      <c r="E42" s="12">
        <f>SUM(E33:E40)</f>
        <v>0</v>
      </c>
      <c r="F42" s="13"/>
    </row>
    <row r="43" spans="2:6" ht="12.75">
      <c r="B43" t="s">
        <v>23</v>
      </c>
      <c r="D43" s="41">
        <v>4</v>
      </c>
      <c r="E43" s="18"/>
      <c r="F43" t="s">
        <v>27</v>
      </c>
    </row>
    <row r="44" spans="2:6" ht="12.75">
      <c r="B44" t="s">
        <v>24</v>
      </c>
      <c r="D44" s="41">
        <v>300</v>
      </c>
      <c r="F44" t="s">
        <v>25</v>
      </c>
    </row>
    <row r="45" spans="2:6" ht="12.75">
      <c r="B45" t="s">
        <v>28</v>
      </c>
      <c r="D45" s="20">
        <f>D44/D43</f>
        <v>75</v>
      </c>
      <c r="F45" t="s">
        <v>29</v>
      </c>
    </row>
    <row r="46" spans="2:6" ht="12.75">
      <c r="B46" t="s">
        <v>34</v>
      </c>
      <c r="D46" s="20">
        <f>SUM(D33:D40)/D43</f>
        <v>0.25</v>
      </c>
      <c r="F46" t="s">
        <v>26</v>
      </c>
    </row>
    <row r="47" spans="2:6" ht="12.75">
      <c r="B47" t="s">
        <v>35</v>
      </c>
      <c r="D47" s="20">
        <f>SUM(E33:E40)/D43</f>
        <v>0</v>
      </c>
      <c r="F47" t="s">
        <v>26</v>
      </c>
    </row>
    <row r="51" ht="12.75">
      <c r="A51" s="40" t="s">
        <v>60</v>
      </c>
    </row>
    <row r="52" spans="2:6" ht="12.75">
      <c r="B52" t="s">
        <v>0</v>
      </c>
      <c r="D52">
        <f>D44</f>
        <v>300</v>
      </c>
      <c r="F52" t="s">
        <v>38</v>
      </c>
    </row>
    <row r="53" spans="2:6" ht="12.75">
      <c r="B53" t="s">
        <v>1</v>
      </c>
      <c r="D53">
        <f>D43</f>
        <v>4</v>
      </c>
      <c r="F53" t="s">
        <v>27</v>
      </c>
    </row>
    <row r="54" spans="2:6" ht="12.75">
      <c r="B54" t="s">
        <v>8</v>
      </c>
      <c r="D54">
        <f>-D46</f>
        <v>-0.25</v>
      </c>
      <c r="F54" t="s">
        <v>26</v>
      </c>
    </row>
    <row r="55" spans="2:6" ht="13.5" thickBot="1">
      <c r="B55" t="s">
        <v>9</v>
      </c>
      <c r="D55">
        <f>-D47</f>
        <v>0</v>
      </c>
      <c r="F55" t="s">
        <v>26</v>
      </c>
    </row>
    <row r="56" spans="3:6" ht="13.5" thickBot="1">
      <c r="C56" s="43" t="s">
        <v>11</v>
      </c>
      <c r="D56" s="44"/>
      <c r="E56" s="44"/>
      <c r="F56" s="45"/>
    </row>
    <row r="57" spans="2:6" ht="13.5" thickBot="1">
      <c r="B57" s="2" t="s">
        <v>10</v>
      </c>
      <c r="C57" s="14" t="s">
        <v>15</v>
      </c>
      <c r="D57" s="21" t="s">
        <v>16</v>
      </c>
      <c r="E57" s="25" t="s">
        <v>17</v>
      </c>
      <c r="F57" s="25" t="s">
        <v>18</v>
      </c>
    </row>
    <row r="58" spans="2:6" ht="12.75">
      <c r="B58" s="2" t="s">
        <v>2</v>
      </c>
      <c r="C58" s="15">
        <f>D33-$D$46</f>
        <v>1.25</v>
      </c>
      <c r="D58" s="22">
        <f>E33-$D$47</f>
        <v>1</v>
      </c>
      <c r="E58" s="26">
        <f aca="true" t="shared" si="0" ref="E58:F65">C58^2</f>
        <v>1.5625</v>
      </c>
      <c r="F58" s="26">
        <f t="shared" si="0"/>
        <v>1</v>
      </c>
    </row>
    <row r="59" spans="2:6" ht="12.75">
      <c r="B59" s="3" t="s">
        <v>3</v>
      </c>
      <c r="C59" s="16">
        <f>D34-$D$46</f>
        <v>0.75</v>
      </c>
      <c r="D59" s="23">
        <f>E34-$D$47</f>
        <v>-1</v>
      </c>
      <c r="E59" s="27">
        <f t="shared" si="0"/>
        <v>0.5625</v>
      </c>
      <c r="F59" s="27">
        <f t="shared" si="0"/>
        <v>1</v>
      </c>
    </row>
    <row r="60" spans="2:6" ht="12.75">
      <c r="B60" s="3" t="s">
        <v>4</v>
      </c>
      <c r="C60" s="16">
        <f>D35-$D$46</f>
        <v>-1.25</v>
      </c>
      <c r="D60" s="23">
        <f>E35-$D$47</f>
        <v>-1</v>
      </c>
      <c r="E60" s="27">
        <f t="shared" si="0"/>
        <v>1.5625</v>
      </c>
      <c r="F60" s="27">
        <f t="shared" si="0"/>
        <v>1</v>
      </c>
    </row>
    <row r="61" spans="2:6" ht="13.5" thickBot="1">
      <c r="B61" s="5" t="s">
        <v>5</v>
      </c>
      <c r="C61" s="17">
        <f>D36-$D$46</f>
        <v>-0.75</v>
      </c>
      <c r="D61" s="24">
        <f>E36-$D$47</f>
        <v>1</v>
      </c>
      <c r="E61" s="28">
        <f t="shared" si="0"/>
        <v>0.5625</v>
      </c>
      <c r="F61" s="28">
        <f t="shared" si="0"/>
        <v>1</v>
      </c>
    </row>
    <row r="62" spans="2:6" ht="12.75">
      <c r="B62" s="3" t="s">
        <v>43</v>
      </c>
      <c r="C62" s="16">
        <f>IF($D$53&gt;4,(D37-$D$46),0)</f>
        <v>0</v>
      </c>
      <c r="D62" s="23">
        <f>IF($D$53&gt;4,(E37-$D$47),0)</f>
        <v>0</v>
      </c>
      <c r="E62" s="27">
        <f t="shared" si="0"/>
        <v>0</v>
      </c>
      <c r="F62" s="27">
        <f t="shared" si="0"/>
        <v>0</v>
      </c>
    </row>
    <row r="63" spans="2:6" ht="12.75">
      <c r="B63" s="3" t="s">
        <v>44</v>
      </c>
      <c r="C63" s="16">
        <f>IF($D$53&gt;5,(D38-$D$46),0)</f>
        <v>0</v>
      </c>
      <c r="D63" s="23">
        <f>IF($D$53&gt;5,(E38-$D$47),0)</f>
        <v>0</v>
      </c>
      <c r="E63" s="27">
        <f t="shared" si="0"/>
        <v>0</v>
      </c>
      <c r="F63" s="27">
        <f t="shared" si="0"/>
        <v>0</v>
      </c>
    </row>
    <row r="64" spans="2:6" ht="12.75">
      <c r="B64" s="3" t="s">
        <v>45</v>
      </c>
      <c r="C64" s="16">
        <f>IF($D$53&gt;6,(D39-$D$46),0)</f>
        <v>0</v>
      </c>
      <c r="D64" s="23">
        <f>IF($D$53&gt;6,(E39-$D$47),0)</f>
        <v>0</v>
      </c>
      <c r="E64" s="27">
        <f t="shared" si="0"/>
        <v>0</v>
      </c>
      <c r="F64" s="27">
        <f t="shared" si="0"/>
        <v>0</v>
      </c>
    </row>
    <row r="65" spans="2:6" ht="13.5" thickBot="1">
      <c r="B65" s="3" t="s">
        <v>46</v>
      </c>
      <c r="C65" s="16">
        <f>IF($D$53&gt;7,(D40-$D$46),0)</f>
        <v>0</v>
      </c>
      <c r="D65" s="23">
        <f>IF($D$53&gt;7,(E40-$D$47),0)</f>
        <v>0</v>
      </c>
      <c r="E65" s="27">
        <f t="shared" si="0"/>
        <v>0</v>
      </c>
      <c r="F65" s="27">
        <f t="shared" si="0"/>
        <v>0</v>
      </c>
    </row>
    <row r="66" spans="2:6" ht="13.5" thickBot="1">
      <c r="B66" s="11" t="s">
        <v>6</v>
      </c>
      <c r="C66" s="12"/>
      <c r="D66" s="12"/>
      <c r="E66" s="29">
        <f>SUM(E58:E65)</f>
        <v>4.25</v>
      </c>
      <c r="F66" s="29">
        <f>SUM(F58:F65)</f>
        <v>4</v>
      </c>
    </row>
    <row r="67" ht="12.75">
      <c r="P67">
        <f>1.5-0.25</f>
        <v>1.25</v>
      </c>
    </row>
    <row r="69" spans="2:6" ht="12.75">
      <c r="B69" t="s">
        <v>7</v>
      </c>
      <c r="E69">
        <f>D52/D53</f>
        <v>75</v>
      </c>
      <c r="F69" t="s">
        <v>25</v>
      </c>
    </row>
    <row r="70" spans="2:6" ht="12.75">
      <c r="B70" t="s">
        <v>12</v>
      </c>
      <c r="E70" s="35">
        <f>D52*D55</f>
        <v>0</v>
      </c>
      <c r="F70" t="s">
        <v>36</v>
      </c>
    </row>
    <row r="71" spans="2:6" ht="12.75">
      <c r="B71" t="s">
        <v>13</v>
      </c>
      <c r="E71" s="35">
        <f>D52*D54</f>
        <v>-75</v>
      </c>
      <c r="F71" t="s">
        <v>36</v>
      </c>
    </row>
    <row r="73" ht="13.5" thickBot="1">
      <c r="B73" s="30" t="s">
        <v>51</v>
      </c>
    </row>
    <row r="74" spans="3:4" ht="13.5" thickBot="1">
      <c r="C74" s="8" t="s">
        <v>15</v>
      </c>
      <c r="D74" s="9" t="s">
        <v>16</v>
      </c>
    </row>
    <row r="75" spans="2:8" ht="12.75">
      <c r="B75" t="s">
        <v>2</v>
      </c>
      <c r="C75">
        <f aca="true" t="shared" si="1" ref="C75:D82">C58</f>
        <v>1.25</v>
      </c>
      <c r="D75">
        <f t="shared" si="1"/>
        <v>1</v>
      </c>
      <c r="F75" s="2" t="s">
        <v>39</v>
      </c>
      <c r="G75" s="31">
        <f>$E$69+($E$70*D75)/$F$66+$E$71*C75/$E$66</f>
        <v>52.94117647058823</v>
      </c>
      <c r="H75" s="7" t="s">
        <v>25</v>
      </c>
    </row>
    <row r="76" spans="2:8" ht="12.75">
      <c r="B76" t="s">
        <v>3</v>
      </c>
      <c r="C76">
        <f t="shared" si="1"/>
        <v>0.75</v>
      </c>
      <c r="D76">
        <f t="shared" si="1"/>
        <v>-1</v>
      </c>
      <c r="F76" s="3" t="s">
        <v>40</v>
      </c>
      <c r="G76" s="32">
        <f>$E$69+($E$70*D76)/$F$66+$E$71*C76/$E$66</f>
        <v>61.76470588235294</v>
      </c>
      <c r="H76" s="4" t="s">
        <v>25</v>
      </c>
    </row>
    <row r="77" spans="2:8" ht="12.75">
      <c r="B77" t="s">
        <v>4</v>
      </c>
      <c r="C77">
        <f t="shared" si="1"/>
        <v>-1.25</v>
      </c>
      <c r="D77">
        <f t="shared" si="1"/>
        <v>-1</v>
      </c>
      <c r="F77" s="3" t="s">
        <v>41</v>
      </c>
      <c r="G77" s="32">
        <f>$E$69+($E$70*D77)/$F$66+$E$71*C77/$E$66</f>
        <v>97.05882352941177</v>
      </c>
      <c r="H77" s="4" t="s">
        <v>25</v>
      </c>
    </row>
    <row r="78" spans="2:8" ht="13.5" thickBot="1">
      <c r="B78" t="s">
        <v>5</v>
      </c>
      <c r="C78">
        <f t="shared" si="1"/>
        <v>-0.75</v>
      </c>
      <c r="D78">
        <f t="shared" si="1"/>
        <v>1</v>
      </c>
      <c r="F78" s="5" t="s">
        <v>42</v>
      </c>
      <c r="G78" s="33">
        <f>$E$69+($E$70*D78)/$F$66+$E$71*C78/$E$66</f>
        <v>88.23529411764706</v>
      </c>
      <c r="H78" s="6" t="s">
        <v>25</v>
      </c>
    </row>
    <row r="79" spans="2:8" ht="12.75">
      <c r="B79" t="s">
        <v>43</v>
      </c>
      <c r="C79">
        <f t="shared" si="1"/>
        <v>0</v>
      </c>
      <c r="D79">
        <f t="shared" si="1"/>
        <v>0</v>
      </c>
      <c r="F79" s="2" t="s">
        <v>47</v>
      </c>
      <c r="G79" s="31">
        <f>IF(D53&gt;=5,($E$69+($E$70*D79)/$F$66+$E$71*C79/$E$66),0)</f>
        <v>0</v>
      </c>
      <c r="H79" s="7" t="s">
        <v>25</v>
      </c>
    </row>
    <row r="80" spans="2:8" ht="12.75">
      <c r="B80" t="s">
        <v>44</v>
      </c>
      <c r="C80">
        <f t="shared" si="1"/>
        <v>0</v>
      </c>
      <c r="D80">
        <f t="shared" si="1"/>
        <v>0</v>
      </c>
      <c r="F80" s="3" t="s">
        <v>48</v>
      </c>
      <c r="G80" s="32">
        <f>IF(D53&gt;=6,($E$69+($E$70*D80)/$F$66+$E$71*C80/$E$66),0)</f>
        <v>0</v>
      </c>
      <c r="H80" s="4" t="s">
        <v>25</v>
      </c>
    </row>
    <row r="81" spans="2:8" ht="12.75">
      <c r="B81" t="s">
        <v>45</v>
      </c>
      <c r="C81">
        <f t="shared" si="1"/>
        <v>0</v>
      </c>
      <c r="D81">
        <f t="shared" si="1"/>
        <v>0</v>
      </c>
      <c r="F81" s="3" t="s">
        <v>49</v>
      </c>
      <c r="G81" s="32">
        <f>IF(D53&gt;=7,($E$69+($E$70*D81)/$F$66+$E$71*C81/$E$66),0)</f>
        <v>0</v>
      </c>
      <c r="H81" s="4" t="s">
        <v>25</v>
      </c>
    </row>
    <row r="82" spans="2:8" ht="13.5" thickBot="1">
      <c r="B82" t="s">
        <v>46</v>
      </c>
      <c r="C82">
        <f t="shared" si="1"/>
        <v>0</v>
      </c>
      <c r="D82">
        <f t="shared" si="1"/>
        <v>0</v>
      </c>
      <c r="F82" s="5" t="s">
        <v>50</v>
      </c>
      <c r="G82" s="33">
        <f>IF(D53&gt;=8,($E$69+($E$70*D82)/$F$66+$E$71*C82/$E$66),0)</f>
        <v>0</v>
      </c>
      <c r="H82" s="6" t="s">
        <v>25</v>
      </c>
    </row>
    <row r="84" spans="6:8" ht="12.75">
      <c r="F84" t="s">
        <v>14</v>
      </c>
      <c r="G84" s="10">
        <f>SUM(G75:G83)</f>
        <v>300</v>
      </c>
      <c r="H84" t="s">
        <v>25</v>
      </c>
    </row>
  </sheetData>
  <sheetProtection/>
  <mergeCells count="1">
    <mergeCell ref="C56:F5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4"/>
  <sheetViews>
    <sheetView workbookViewId="0" topLeftCell="A64">
      <selection activeCell="L8" sqref="L8"/>
    </sheetView>
  </sheetViews>
  <sheetFormatPr defaultColWidth="9.140625" defaultRowHeight="12.75"/>
  <sheetData>
    <row r="2" ht="23.25">
      <c r="B2" s="34" t="s">
        <v>37</v>
      </c>
    </row>
    <row r="3" ht="12.75">
      <c r="B3" t="s">
        <v>67</v>
      </c>
    </row>
    <row r="30" ht="12.75">
      <c r="A30" s="40" t="s">
        <v>61</v>
      </c>
    </row>
    <row r="31" spans="4:5" ht="12.75">
      <c r="D31" s="1" t="s">
        <v>19</v>
      </c>
      <c r="E31" s="1" t="s">
        <v>20</v>
      </c>
    </row>
    <row r="32" spans="2:6" ht="12.75">
      <c r="B32" t="s">
        <v>22</v>
      </c>
      <c r="D32" s="19">
        <v>0</v>
      </c>
      <c r="E32" s="19">
        <v>0</v>
      </c>
      <c r="F32" t="s">
        <v>26</v>
      </c>
    </row>
    <row r="33" spans="2:6" ht="12.75">
      <c r="B33" t="s">
        <v>30</v>
      </c>
      <c r="D33" s="41">
        <v>-2.545</v>
      </c>
      <c r="E33" s="41">
        <v>0</v>
      </c>
      <c r="F33" t="s">
        <v>26</v>
      </c>
    </row>
    <row r="34" spans="2:6" ht="12.75">
      <c r="B34" t="s">
        <v>31</v>
      </c>
      <c r="D34" s="41">
        <v>-1.272</v>
      </c>
      <c r="E34" s="41">
        <v>1.272</v>
      </c>
      <c r="F34" t="s">
        <v>26</v>
      </c>
    </row>
    <row r="35" spans="2:6" ht="12.75">
      <c r="B35" t="s">
        <v>32</v>
      </c>
      <c r="D35" s="41">
        <v>0</v>
      </c>
      <c r="E35" s="41">
        <v>2.545</v>
      </c>
      <c r="F35" t="s">
        <v>26</v>
      </c>
    </row>
    <row r="36" spans="2:6" ht="12.75">
      <c r="B36" t="s">
        <v>33</v>
      </c>
      <c r="D36" s="41">
        <v>1.272</v>
      </c>
      <c r="E36" s="41">
        <v>1.272</v>
      </c>
      <c r="F36" t="s">
        <v>26</v>
      </c>
    </row>
    <row r="37" spans="2:5" ht="12.75">
      <c r="B37" t="s">
        <v>62</v>
      </c>
      <c r="D37" s="41">
        <v>2.545</v>
      </c>
      <c r="E37" s="41">
        <v>0</v>
      </c>
    </row>
    <row r="38" spans="2:5" ht="12.75">
      <c r="B38" t="s">
        <v>63</v>
      </c>
      <c r="D38" s="41">
        <v>1.272</v>
      </c>
      <c r="E38" s="41">
        <v>-1.272</v>
      </c>
    </row>
    <row r="39" spans="2:5" ht="12.75">
      <c r="B39" t="s">
        <v>64</v>
      </c>
      <c r="D39" s="41">
        <v>0</v>
      </c>
      <c r="E39" s="41">
        <v>-2.545</v>
      </c>
    </row>
    <row r="40" spans="2:5" ht="12.75">
      <c r="B40" t="s">
        <v>65</v>
      </c>
      <c r="D40" s="41">
        <v>-1.272</v>
      </c>
      <c r="E40" s="41">
        <v>-1.272</v>
      </c>
    </row>
    <row r="41" ht="13.5" thickBot="1"/>
    <row r="42" spans="2:6" ht="13.5" thickBot="1">
      <c r="B42" s="11" t="s">
        <v>21</v>
      </c>
      <c r="C42" s="12"/>
      <c r="D42" s="12">
        <f>SUM(D33:D40)</f>
        <v>0</v>
      </c>
      <c r="E42" s="12">
        <f>SUM(E33:E40)</f>
        <v>0</v>
      </c>
      <c r="F42" s="13"/>
    </row>
    <row r="43" spans="2:6" ht="12.75">
      <c r="B43" t="s">
        <v>23</v>
      </c>
      <c r="D43" s="41">
        <v>8</v>
      </c>
      <c r="E43" s="18"/>
      <c r="F43" t="s">
        <v>27</v>
      </c>
    </row>
    <row r="44" spans="2:6" ht="12.75">
      <c r="B44" t="s">
        <v>24</v>
      </c>
      <c r="D44" s="41">
        <v>148.81</v>
      </c>
      <c r="F44" t="s">
        <v>25</v>
      </c>
    </row>
    <row r="45" spans="2:6" ht="12.75">
      <c r="B45" t="s">
        <v>28</v>
      </c>
      <c r="D45" s="20">
        <f>D44/D43</f>
        <v>18.60125</v>
      </c>
      <c r="F45" t="s">
        <v>29</v>
      </c>
    </row>
    <row r="46" spans="2:6" ht="12.75">
      <c r="B46" t="s">
        <v>34</v>
      </c>
      <c r="D46" s="20">
        <f>SUM(D33:D40)/D43</f>
        <v>0</v>
      </c>
      <c r="F46" t="s">
        <v>26</v>
      </c>
    </row>
    <row r="47" spans="2:6" ht="12.75">
      <c r="B47" t="s">
        <v>35</v>
      </c>
      <c r="D47" s="20">
        <f>SUM(E33:E40)/D43</f>
        <v>0</v>
      </c>
      <c r="F47" t="s">
        <v>26</v>
      </c>
    </row>
    <row r="51" ht="12.75">
      <c r="A51" s="40" t="s">
        <v>60</v>
      </c>
    </row>
    <row r="52" spans="2:6" ht="12.75">
      <c r="B52" t="s">
        <v>0</v>
      </c>
      <c r="D52">
        <f>D44</f>
        <v>148.81</v>
      </c>
      <c r="F52" t="s">
        <v>38</v>
      </c>
    </row>
    <row r="53" spans="2:6" ht="12.75">
      <c r="B53" t="s">
        <v>1</v>
      </c>
      <c r="D53">
        <f>D43</f>
        <v>8</v>
      </c>
      <c r="F53" t="s">
        <v>27</v>
      </c>
    </row>
    <row r="54" spans="2:6" ht="12.75">
      <c r="B54" t="s">
        <v>8</v>
      </c>
      <c r="D54">
        <f>-D46</f>
        <v>0</v>
      </c>
      <c r="F54" t="s">
        <v>26</v>
      </c>
    </row>
    <row r="55" spans="2:6" ht="13.5" thickBot="1">
      <c r="B55" t="s">
        <v>9</v>
      </c>
      <c r="D55">
        <f>-D47</f>
        <v>0</v>
      </c>
      <c r="F55" t="s">
        <v>26</v>
      </c>
    </row>
    <row r="56" spans="3:6" ht="13.5" thickBot="1">
      <c r="C56" s="43" t="s">
        <v>11</v>
      </c>
      <c r="D56" s="44"/>
      <c r="E56" s="44"/>
      <c r="F56" s="45"/>
    </row>
    <row r="57" spans="2:6" ht="13.5" thickBot="1">
      <c r="B57" s="2" t="s">
        <v>10</v>
      </c>
      <c r="C57" s="14" t="s">
        <v>15</v>
      </c>
      <c r="D57" s="21" t="s">
        <v>16</v>
      </c>
      <c r="E57" s="25" t="s">
        <v>17</v>
      </c>
      <c r="F57" s="25" t="s">
        <v>18</v>
      </c>
    </row>
    <row r="58" spans="2:6" ht="12.75">
      <c r="B58" s="2" t="s">
        <v>2</v>
      </c>
      <c r="C58" s="15">
        <f>D33-$D$46</f>
        <v>-2.545</v>
      </c>
      <c r="D58" s="22">
        <f>E33-$D$47</f>
        <v>0</v>
      </c>
      <c r="E58" s="26">
        <f>C58^2</f>
        <v>6.477024999999999</v>
      </c>
      <c r="F58" s="26">
        <f>D58^2</f>
        <v>0</v>
      </c>
    </row>
    <row r="59" spans="2:6" ht="12.75">
      <c r="B59" s="3" t="s">
        <v>3</v>
      </c>
      <c r="C59" s="16">
        <f>D34-$D$46</f>
        <v>-1.272</v>
      </c>
      <c r="D59" s="23">
        <f>E34-$D$47</f>
        <v>1.272</v>
      </c>
      <c r="E59" s="27">
        <f aca="true" t="shared" si="0" ref="E59:F65">C59^2</f>
        <v>1.617984</v>
      </c>
      <c r="F59" s="27">
        <f t="shared" si="0"/>
        <v>1.617984</v>
      </c>
    </row>
    <row r="60" spans="2:6" ht="12.75">
      <c r="B60" s="3" t="s">
        <v>4</v>
      </c>
      <c r="C60" s="16">
        <f>D35-$D$46</f>
        <v>0</v>
      </c>
      <c r="D60" s="23">
        <f>E35-$D$47</f>
        <v>2.545</v>
      </c>
      <c r="E60" s="27">
        <f t="shared" si="0"/>
        <v>0</v>
      </c>
      <c r="F60" s="27">
        <f t="shared" si="0"/>
        <v>6.477024999999999</v>
      </c>
    </row>
    <row r="61" spans="2:6" ht="12.75">
      <c r="B61" s="3" t="s">
        <v>5</v>
      </c>
      <c r="C61" s="16">
        <f>D36-$D$46</f>
        <v>1.272</v>
      </c>
      <c r="D61" s="23">
        <f>E36-$D$47</f>
        <v>1.272</v>
      </c>
      <c r="E61" s="27">
        <f t="shared" si="0"/>
        <v>1.617984</v>
      </c>
      <c r="F61" s="27">
        <f t="shared" si="0"/>
        <v>1.617984</v>
      </c>
    </row>
    <row r="62" spans="2:6" ht="12.75">
      <c r="B62" s="3" t="s">
        <v>43</v>
      </c>
      <c r="C62" s="16">
        <f>IF($D$53&gt;4,(D37-$D$46),0)</f>
        <v>2.545</v>
      </c>
      <c r="D62" s="23">
        <f>IF($D$53&gt;4,(E37-$D$47),0)</f>
        <v>0</v>
      </c>
      <c r="E62" s="27">
        <f t="shared" si="0"/>
        <v>6.477024999999999</v>
      </c>
      <c r="F62" s="27">
        <f t="shared" si="0"/>
        <v>0</v>
      </c>
    </row>
    <row r="63" spans="2:6" ht="12.75">
      <c r="B63" s="3" t="s">
        <v>44</v>
      </c>
      <c r="C63" s="16">
        <f>IF($D$53&gt;5,(D38-$D$46),0)</f>
        <v>1.272</v>
      </c>
      <c r="D63" s="23">
        <f>IF($D$53&gt;5,(E38-$D$47),0)</f>
        <v>-1.272</v>
      </c>
      <c r="E63" s="27">
        <f t="shared" si="0"/>
        <v>1.617984</v>
      </c>
      <c r="F63" s="27">
        <f t="shared" si="0"/>
        <v>1.617984</v>
      </c>
    </row>
    <row r="64" spans="2:6" ht="12.75">
      <c r="B64" s="3" t="s">
        <v>45</v>
      </c>
      <c r="C64" s="16">
        <f>IF($D$53&gt;6,(D39-$D$46),0)</f>
        <v>0</v>
      </c>
      <c r="D64" s="23">
        <f>IF($D$53&gt;6,(E39-$D$47),0)</f>
        <v>-2.545</v>
      </c>
      <c r="E64" s="27">
        <f t="shared" si="0"/>
        <v>0</v>
      </c>
      <c r="F64" s="27">
        <f t="shared" si="0"/>
        <v>6.477024999999999</v>
      </c>
    </row>
    <row r="65" spans="2:6" ht="13.5" thickBot="1">
      <c r="B65" s="3" t="s">
        <v>46</v>
      </c>
      <c r="C65" s="16">
        <f>IF($D$53&gt;7,(D40-$D$46),0)</f>
        <v>-1.272</v>
      </c>
      <c r="D65" s="23">
        <f>IF($D$53&gt;7,(E40-$D$47),0)</f>
        <v>-1.272</v>
      </c>
      <c r="E65" s="27">
        <f t="shared" si="0"/>
        <v>1.617984</v>
      </c>
      <c r="F65" s="27">
        <f t="shared" si="0"/>
        <v>1.617984</v>
      </c>
    </row>
    <row r="66" spans="2:6" ht="13.5" thickBot="1">
      <c r="B66" s="11" t="s">
        <v>6</v>
      </c>
      <c r="C66" s="12"/>
      <c r="D66" s="12"/>
      <c r="E66" s="29">
        <f>SUM(E58:E65)</f>
        <v>19.425985999999998</v>
      </c>
      <c r="F66" s="29">
        <f>SUM(F58:F65)</f>
        <v>19.425985999999998</v>
      </c>
    </row>
    <row r="69" spans="2:6" ht="12.75">
      <c r="B69" t="s">
        <v>7</v>
      </c>
      <c r="E69">
        <f>D52/D53</f>
        <v>18.60125</v>
      </c>
      <c r="F69" t="s">
        <v>25</v>
      </c>
    </row>
    <row r="70" spans="2:6" ht="12.75">
      <c r="B70" t="s">
        <v>12</v>
      </c>
      <c r="E70" s="42">
        <v>294.36</v>
      </c>
      <c r="F70" t="s">
        <v>36</v>
      </c>
    </row>
    <row r="71" spans="2:6" ht="12.75">
      <c r="B71" t="s">
        <v>13</v>
      </c>
      <c r="E71" s="42">
        <f>D52*D54</f>
        <v>0</v>
      </c>
      <c r="F71" t="s">
        <v>36</v>
      </c>
    </row>
    <row r="73" ht="13.5" thickBot="1">
      <c r="B73" s="30" t="s">
        <v>51</v>
      </c>
    </row>
    <row r="74" spans="3:4" ht="13.5" thickBot="1">
      <c r="C74" s="8" t="s">
        <v>15</v>
      </c>
      <c r="D74" s="9" t="s">
        <v>16</v>
      </c>
    </row>
    <row r="75" spans="2:8" ht="12.75">
      <c r="B75" t="s">
        <v>2</v>
      </c>
      <c r="C75">
        <f>C58</f>
        <v>-2.545</v>
      </c>
      <c r="D75">
        <f>D58</f>
        <v>0</v>
      </c>
      <c r="F75" s="2" t="s">
        <v>39</v>
      </c>
      <c r="G75" s="31">
        <f>$E$69+($E$70*D75)/$F$66+$E$71*C75/$E$66</f>
        <v>18.60125</v>
      </c>
      <c r="H75" s="7" t="s">
        <v>25</v>
      </c>
    </row>
    <row r="76" spans="2:8" ht="12.75">
      <c r="B76" t="s">
        <v>3</v>
      </c>
      <c r="C76">
        <f aca="true" t="shared" si="1" ref="C76:D78">C59</f>
        <v>-1.272</v>
      </c>
      <c r="D76">
        <f t="shared" si="1"/>
        <v>1.272</v>
      </c>
      <c r="F76" s="3" t="s">
        <v>40</v>
      </c>
      <c r="G76" s="32">
        <f>$E$69+($E$70*D76)/$F$66+$E$71*C76/$E$66</f>
        <v>37.87573727699073</v>
      </c>
      <c r="H76" s="4" t="s">
        <v>25</v>
      </c>
    </row>
    <row r="77" spans="2:8" ht="12.75">
      <c r="B77" t="s">
        <v>4</v>
      </c>
      <c r="C77">
        <f t="shared" si="1"/>
        <v>0</v>
      </c>
      <c r="D77">
        <f t="shared" si="1"/>
        <v>2.545</v>
      </c>
      <c r="F77" s="3" t="s">
        <v>41</v>
      </c>
      <c r="G77" s="32">
        <f>$E$69+($E$70*D77)/$F$66+$E$71*C77/$E$66</f>
        <v>57.16537745278413</v>
      </c>
      <c r="H77" s="4" t="s">
        <v>25</v>
      </c>
    </row>
    <row r="78" spans="2:8" ht="13.5" thickBot="1">
      <c r="B78" t="s">
        <v>5</v>
      </c>
      <c r="C78">
        <f t="shared" si="1"/>
        <v>1.272</v>
      </c>
      <c r="D78">
        <f t="shared" si="1"/>
        <v>1.272</v>
      </c>
      <c r="F78" s="5" t="s">
        <v>42</v>
      </c>
      <c r="G78" s="33">
        <f>$E$69+($E$70*D78)/$F$66+$E$71*C78/$E$66</f>
        <v>37.87573727699073</v>
      </c>
      <c r="H78" s="6" t="s">
        <v>25</v>
      </c>
    </row>
    <row r="79" spans="2:8" ht="12.75">
      <c r="B79" t="s">
        <v>43</v>
      </c>
      <c r="C79">
        <f aca="true" t="shared" si="2" ref="C79:D82">C62</f>
        <v>2.545</v>
      </c>
      <c r="D79">
        <f t="shared" si="2"/>
        <v>0</v>
      </c>
      <c r="F79" s="2" t="s">
        <v>47</v>
      </c>
      <c r="G79" s="31">
        <f>IF($D$53&gt;=5,($E$69+($E$70*D79)/$F$66+$E$71*C79/$E$66),0)</f>
        <v>18.60125</v>
      </c>
      <c r="H79" s="7" t="s">
        <v>25</v>
      </c>
    </row>
    <row r="80" spans="2:8" ht="12.75">
      <c r="B80" t="s">
        <v>44</v>
      </c>
      <c r="C80">
        <f t="shared" si="2"/>
        <v>1.272</v>
      </c>
      <c r="D80">
        <f t="shared" si="2"/>
        <v>-1.272</v>
      </c>
      <c r="F80" s="3" t="s">
        <v>48</v>
      </c>
      <c r="G80" s="32">
        <f>IF(D53&gt;=6,($E$69+($E$70*D80)/$F$66+$E$71*C80/$E$66),0)</f>
        <v>-0.6732372769907293</v>
      </c>
      <c r="H80" s="4" t="s">
        <v>25</v>
      </c>
    </row>
    <row r="81" spans="2:8" ht="12.75">
      <c r="B81" t="s">
        <v>45</v>
      </c>
      <c r="C81">
        <f t="shared" si="2"/>
        <v>0</v>
      </c>
      <c r="D81">
        <f t="shared" si="2"/>
        <v>-2.545</v>
      </c>
      <c r="F81" s="3" t="s">
        <v>49</v>
      </c>
      <c r="G81" s="32">
        <f>IF(D53&gt;=7,($E$69+($E$70*D81)/$F$66+$E$71*C81/$E$66),0)</f>
        <v>-19.962877452784127</v>
      </c>
      <c r="H81" s="4" t="s">
        <v>25</v>
      </c>
    </row>
    <row r="82" spans="2:8" ht="13.5" thickBot="1">
      <c r="B82" t="s">
        <v>46</v>
      </c>
      <c r="C82">
        <f t="shared" si="2"/>
        <v>-1.272</v>
      </c>
      <c r="D82">
        <f t="shared" si="2"/>
        <v>-1.272</v>
      </c>
      <c r="F82" s="5" t="s">
        <v>50</v>
      </c>
      <c r="G82" s="33">
        <f>IF(D53&gt;=8,($E$69+($E$70*D82)/$F$66+$E$71*C82/$E$66),0)</f>
        <v>-0.6732372769907293</v>
      </c>
      <c r="H82" s="6" t="s">
        <v>25</v>
      </c>
    </row>
    <row r="84" spans="6:8" ht="12.75">
      <c r="F84" t="s">
        <v>14</v>
      </c>
      <c r="G84" s="10">
        <f>SUM(G75:G83)</f>
        <v>148.81</v>
      </c>
      <c r="H84" t="s">
        <v>25</v>
      </c>
    </row>
  </sheetData>
  <sheetProtection/>
  <mergeCells count="1">
    <mergeCell ref="C56:F5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HomeUser</cp:lastModifiedBy>
  <dcterms:created xsi:type="dcterms:W3CDTF">2009-04-14T04:56:06Z</dcterms:created>
  <dcterms:modified xsi:type="dcterms:W3CDTF">2010-12-18T06:33:01Z</dcterms:modified>
  <cp:category/>
  <cp:version/>
  <cp:contentType/>
  <cp:contentStatus/>
</cp:coreProperties>
</file>