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835" windowHeight="9750"/>
  </bookViews>
  <sheets>
    <sheet name="pile cap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N66" i="4"/>
  <c r="M66"/>
  <c r="L66"/>
  <c r="K66"/>
  <c r="J66"/>
  <c r="I66"/>
  <c r="H66"/>
  <c r="G66"/>
  <c r="N61"/>
  <c r="M61"/>
  <c r="L61"/>
  <c r="K61"/>
  <c r="J61"/>
  <c r="I61"/>
  <c r="H61"/>
  <c r="G61"/>
  <c r="N56"/>
  <c r="J54"/>
  <c r="N51"/>
  <c r="M51"/>
  <c r="L51"/>
  <c r="K51"/>
  <c r="J51"/>
  <c r="I51"/>
  <c r="H51"/>
  <c r="G51"/>
  <c r="N46"/>
  <c r="M46"/>
  <c r="L46"/>
  <c r="K46"/>
  <c r="J46"/>
  <c r="I46"/>
  <c r="H46"/>
  <c r="G46"/>
  <c r="N41"/>
  <c r="J39"/>
  <c r="J36"/>
  <c r="N24"/>
  <c r="K32" s="1"/>
  <c r="N12"/>
  <c r="K17" s="1"/>
  <c r="K16" l="1"/>
  <c r="K18"/>
  <c r="I28"/>
  <c r="K31"/>
  <c r="K30"/>
</calcChain>
</file>

<file path=xl/sharedStrings.xml><?xml version="1.0" encoding="utf-8"?>
<sst xmlns="http://schemas.openxmlformats.org/spreadsheetml/2006/main" count="167" uniqueCount="75">
  <si>
    <t xml:space="preserve">ตัวอย่างการประมาณราคา pile cap คสล </t>
  </si>
  <si>
    <t>net in place</t>
  </si>
  <si>
    <t>หมายเลขหลุมฐานราก</t>
  </si>
  <si>
    <t>=</t>
  </si>
  <si>
    <t>F01</t>
  </si>
  <si>
    <t>ตำแหน่งหลุมฐานรากตามแบบ</t>
  </si>
  <si>
    <t>2A</t>
  </si>
  <si>
    <t>แบบแผ่นที่</t>
  </si>
  <si>
    <t>1/25</t>
  </si>
  <si>
    <t>ความกว้างของ pile cap</t>
  </si>
  <si>
    <t>m</t>
  </si>
  <si>
    <t>ความยาวของ pile cap</t>
  </si>
  <si>
    <t>ความหนาของ pile cap</t>
  </si>
  <si>
    <t>ปริมาตรคอนกรีต 1:2:4</t>
  </si>
  <si>
    <t>ลบ.ม.</t>
  </si>
  <si>
    <t>ปริมาตรคอนกรีตของ pile cap เมื่อใช้อัตราส่วน 1:2:4</t>
  </si>
  <si>
    <t>cement</t>
  </si>
  <si>
    <t>320 กก. ต่อคอนกรีต 1 ลบ.ม.</t>
  </si>
  <si>
    <t>กก.</t>
  </si>
  <si>
    <t>เผื่อเสียหายแล้ว</t>
  </si>
  <si>
    <t>ทราย</t>
  </si>
  <si>
    <t>0.50 ลบ.ม. ต่อคอนกรีต 1 ลบ.ม.</t>
  </si>
  <si>
    <t>หิน</t>
  </si>
  <si>
    <t>1.00 ลบ.ม. ต่อคอนกรีต 1 ลบ.ม.</t>
  </si>
  <si>
    <t>cement 1 ถุง</t>
  </si>
  <si>
    <t xml:space="preserve">หนัก </t>
  </si>
  <si>
    <t>ปริมาตร</t>
  </si>
  <si>
    <t>ปูนขาว 1 ถุง</t>
  </si>
  <si>
    <t>ทราย 1 ลบ.ม.</t>
  </si>
  <si>
    <t>ทรายชื้นทั่วๆไป</t>
  </si>
  <si>
    <t xml:space="preserve"> </t>
  </si>
  <si>
    <t>เมื่อใช้คอนกรีตบล็อกแทนไม้แบบโดยใช้ครั้งเดียวแล้วทิ้ง</t>
  </si>
  <si>
    <t>พื้นที่ไม้แบบ</t>
  </si>
  <si>
    <t>ตร.ม.</t>
  </si>
  <si>
    <r>
      <t xml:space="preserve">ปริมาณ </t>
    </r>
    <r>
      <rPr>
        <b/>
        <sz val="10"/>
        <color indexed="10"/>
        <rFont val="Tahoma"/>
        <family val="2"/>
      </rPr>
      <t>คอนกรีตบล๊อก</t>
    </r>
    <r>
      <rPr>
        <sz val="10"/>
        <rFont val="Tahoma"/>
        <family val="2"/>
      </rPr>
      <t xml:space="preserve"> ที่จะต้องใช้ใน 1 ตารางเมตร ไม่เผื่อเสียหาย และ ความหนาของปูนก่อไม่เกิน 1.5 ซม.</t>
    </r>
  </si>
  <si>
    <t>คอนกรีตบล๊อกขนาด 7 x 19 x 39 ซม. จำนวน 11.614 ก้อน ต่อตารางเมตรของผนัง ไม่เผื่อเสียหาย</t>
  </si>
  <si>
    <t>จำนวนคอนกรีตบล๊อกที่จะต้องใช้ทั้งหมด</t>
  </si>
  <si>
    <t>ก้อน</t>
  </si>
  <si>
    <t>10 กก. ต่อ ตารางเมตร</t>
  </si>
  <si>
    <t>ทรายหยาบ</t>
  </si>
  <si>
    <t>0.027 ลบ.ม. ต่อ ตารางเมตร</t>
  </si>
  <si>
    <t>ปูนขาว</t>
  </si>
  <si>
    <t>0.007 ถุง ต่อตารางเมตร</t>
  </si>
  <si>
    <t>ถุง</t>
  </si>
  <si>
    <t>ปริมาณเหล็กเสริมที่วางซ้อนกันเป็นตะแกรง เหล็กล่าง</t>
  </si>
  <si>
    <t>ตะแกรงด้านล่าง</t>
  </si>
  <si>
    <r>
      <t xml:space="preserve">ความยาวเหล็กล่างที่ </t>
    </r>
    <r>
      <rPr>
        <b/>
        <sz val="10"/>
        <color indexed="48"/>
        <rFont val="Tahoma"/>
        <family val="2"/>
      </rPr>
      <t>ขนานกับด้านกว้าง</t>
    </r>
  </si>
  <si>
    <t>รวมที่ต้องงอเท่ากับความหนาอีก 2 ด้าน</t>
  </si>
  <si>
    <t>ระยะห่างระหว่างเหล็กล่างแต่ละเส้น</t>
  </si>
  <si>
    <t>จำนวนเหล็กเสริมที่ขนานกับด้านกว้าง</t>
  </si>
  <si>
    <t xml:space="preserve"> 1+(ความยาวของ pile cap/spacing)  =</t>
  </si>
  <si>
    <t>ท่อน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</si>
  <si>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</si>
  <si>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</si>
  <si>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</si>
  <si>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</si>
  <si>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</si>
  <si>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</si>
  <si>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</si>
  <si>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</si>
  <si>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</si>
  <si>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</si>
  <si>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>ความยาว  ม.</t>
  </si>
  <si>
    <t>จำนวน  ท่อน</t>
  </si>
  <si>
    <t>รวมน้ำหนักทั้งหมด กก.</t>
  </si>
  <si>
    <t>ชนิดเหล็ก  DB</t>
  </si>
  <si>
    <t>Ø10</t>
  </si>
  <si>
    <t>Ø16</t>
  </si>
  <si>
    <t>Ø20</t>
  </si>
  <si>
    <t>Ø32</t>
  </si>
  <si>
    <r>
      <t xml:space="preserve">ความยาวเหล็กล่างที่  </t>
    </r>
    <r>
      <rPr>
        <b/>
        <sz val="10"/>
        <color indexed="48"/>
        <rFont val="Tahoma"/>
        <family val="2"/>
      </rPr>
      <t>ขนานกับด้านยาว</t>
    </r>
  </si>
  <si>
    <t>จำนวนเหล็กเสริมที่  ขนานกับด้านยาว</t>
  </si>
  <si>
    <t xml:space="preserve"> 1+(ความกว้างของ pile cap/spacing) =</t>
  </si>
  <si>
    <t>1:2:4</t>
  </si>
  <si>
    <t>ความยาวของเหล็กรัดรอบฐานรากด้านบน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</si>
</sst>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left"/>
    </xf>
    <xf numFmtId="187" fontId="2" fillId="2" borderId="4" xfId="1" applyNumberFormat="1" applyFont="1" applyFill="1" applyBorder="1" applyAlignment="1">
      <alignment horizontal="center"/>
    </xf>
    <xf numFmtId="187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187" fontId="2" fillId="3" borderId="4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Fill="1" applyBorder="1"/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1" fillId="0" borderId="4" xfId="1" applyBorder="1" applyAlignment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17" fontId="2" fillId="2" borderId="5" xfId="1" quotePrefix="1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187" fontId="2" fillId="3" borderId="6" xfId="1" applyNumberFormat="1" applyFont="1" applyFill="1" applyBorder="1" applyAlignment="1">
      <alignment horizontal="center"/>
    </xf>
    <xf numFmtId="21" fontId="2" fillId="0" borderId="7" xfId="1" quotePrefix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87" fontId="2" fillId="3" borderId="7" xfId="1" applyNumberFormat="1" applyFont="1" applyFill="1" applyBorder="1" applyAlignment="1">
      <alignment horizontal="center"/>
    </xf>
    <xf numFmtId="187" fontId="2" fillId="3" borderId="8" xfId="1" applyNumberFormat="1" applyFont="1" applyFill="1" applyBorder="1" applyAlignment="1">
      <alignment horizontal="center"/>
    </xf>
    <xf numFmtId="187" fontId="2" fillId="3" borderId="5" xfId="1" applyNumberFormat="1" applyFont="1" applyFill="1" applyBorder="1" applyAlignment="1">
      <alignment horizontal="center"/>
    </xf>
    <xf numFmtId="187" fontId="2" fillId="2" borderId="6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1" fillId="0" borderId="6" xfId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66"/>
  <sheetViews>
    <sheetView tabSelected="1" topLeftCell="A16" workbookViewId="0">
      <selection activeCell="V33" sqref="V33"/>
    </sheetView>
  </sheetViews>
  <sheetFormatPr defaultColWidth="5" defaultRowHeight="12.75"/>
  <cols>
    <col min="1" max="1" width="5" style="1"/>
    <col min="2" max="2" width="3.25" style="1" customWidth="1"/>
    <col min="3" max="10" width="5.5" style="1" customWidth="1"/>
    <col min="11" max="11" width="5.25" style="1" bestFit="1" customWidth="1"/>
    <col min="12" max="13" width="5.5" style="1" customWidth="1"/>
    <col min="14" max="14" width="5.25" style="1" bestFit="1" customWidth="1"/>
    <col min="15" max="18" width="5.5" style="1" customWidth="1"/>
    <col min="19" max="257" width="5" style="1"/>
    <col min="258" max="258" width="3.25" style="1" customWidth="1"/>
    <col min="259" max="266" width="5.5" style="1" customWidth="1"/>
    <col min="267" max="267" width="5.25" style="1" bestFit="1" customWidth="1"/>
    <col min="268" max="269" width="5.5" style="1" customWidth="1"/>
    <col min="270" max="270" width="5.25" style="1" bestFit="1" customWidth="1"/>
    <col min="271" max="274" width="5.5" style="1" customWidth="1"/>
    <col min="275" max="513" width="5" style="1"/>
    <col min="514" max="514" width="3.25" style="1" customWidth="1"/>
    <col min="515" max="522" width="5.5" style="1" customWidth="1"/>
    <col min="523" max="523" width="5.25" style="1" bestFit="1" customWidth="1"/>
    <col min="524" max="525" width="5.5" style="1" customWidth="1"/>
    <col min="526" max="526" width="5.25" style="1" bestFit="1" customWidth="1"/>
    <col min="527" max="530" width="5.5" style="1" customWidth="1"/>
    <col min="531" max="769" width="5" style="1"/>
    <col min="770" max="770" width="3.25" style="1" customWidth="1"/>
    <col min="771" max="778" width="5.5" style="1" customWidth="1"/>
    <col min="779" max="779" width="5.25" style="1" bestFit="1" customWidth="1"/>
    <col min="780" max="781" width="5.5" style="1" customWidth="1"/>
    <col min="782" max="782" width="5.25" style="1" bestFit="1" customWidth="1"/>
    <col min="783" max="786" width="5.5" style="1" customWidth="1"/>
    <col min="787" max="1025" width="5" style="1"/>
    <col min="1026" max="1026" width="3.25" style="1" customWidth="1"/>
    <col min="1027" max="1034" width="5.5" style="1" customWidth="1"/>
    <col min="1035" max="1035" width="5.25" style="1" bestFit="1" customWidth="1"/>
    <col min="1036" max="1037" width="5.5" style="1" customWidth="1"/>
    <col min="1038" max="1038" width="5.25" style="1" bestFit="1" customWidth="1"/>
    <col min="1039" max="1042" width="5.5" style="1" customWidth="1"/>
    <col min="1043" max="1281" width="5" style="1"/>
    <col min="1282" max="1282" width="3.25" style="1" customWidth="1"/>
    <col min="1283" max="1290" width="5.5" style="1" customWidth="1"/>
    <col min="1291" max="1291" width="5.25" style="1" bestFit="1" customWidth="1"/>
    <col min="1292" max="1293" width="5.5" style="1" customWidth="1"/>
    <col min="1294" max="1294" width="5.25" style="1" bestFit="1" customWidth="1"/>
    <col min="1295" max="1298" width="5.5" style="1" customWidth="1"/>
    <col min="1299" max="1537" width="5" style="1"/>
    <col min="1538" max="1538" width="3.25" style="1" customWidth="1"/>
    <col min="1539" max="1546" width="5.5" style="1" customWidth="1"/>
    <col min="1547" max="1547" width="5.25" style="1" bestFit="1" customWidth="1"/>
    <col min="1548" max="1549" width="5.5" style="1" customWidth="1"/>
    <col min="1550" max="1550" width="5.25" style="1" bestFit="1" customWidth="1"/>
    <col min="1551" max="1554" width="5.5" style="1" customWidth="1"/>
    <col min="1555" max="1793" width="5" style="1"/>
    <col min="1794" max="1794" width="3.25" style="1" customWidth="1"/>
    <col min="1795" max="1802" width="5.5" style="1" customWidth="1"/>
    <col min="1803" max="1803" width="5.25" style="1" bestFit="1" customWidth="1"/>
    <col min="1804" max="1805" width="5.5" style="1" customWidth="1"/>
    <col min="1806" max="1806" width="5.25" style="1" bestFit="1" customWidth="1"/>
    <col min="1807" max="1810" width="5.5" style="1" customWidth="1"/>
    <col min="1811" max="2049" width="5" style="1"/>
    <col min="2050" max="2050" width="3.25" style="1" customWidth="1"/>
    <col min="2051" max="2058" width="5.5" style="1" customWidth="1"/>
    <col min="2059" max="2059" width="5.25" style="1" bestFit="1" customWidth="1"/>
    <col min="2060" max="2061" width="5.5" style="1" customWidth="1"/>
    <col min="2062" max="2062" width="5.25" style="1" bestFit="1" customWidth="1"/>
    <col min="2063" max="2066" width="5.5" style="1" customWidth="1"/>
    <col min="2067" max="2305" width="5" style="1"/>
    <col min="2306" max="2306" width="3.25" style="1" customWidth="1"/>
    <col min="2307" max="2314" width="5.5" style="1" customWidth="1"/>
    <col min="2315" max="2315" width="5.25" style="1" bestFit="1" customWidth="1"/>
    <col min="2316" max="2317" width="5.5" style="1" customWidth="1"/>
    <col min="2318" max="2318" width="5.25" style="1" bestFit="1" customWidth="1"/>
    <col min="2319" max="2322" width="5.5" style="1" customWidth="1"/>
    <col min="2323" max="2561" width="5" style="1"/>
    <col min="2562" max="2562" width="3.25" style="1" customWidth="1"/>
    <col min="2563" max="2570" width="5.5" style="1" customWidth="1"/>
    <col min="2571" max="2571" width="5.25" style="1" bestFit="1" customWidth="1"/>
    <col min="2572" max="2573" width="5.5" style="1" customWidth="1"/>
    <col min="2574" max="2574" width="5.25" style="1" bestFit="1" customWidth="1"/>
    <col min="2575" max="2578" width="5.5" style="1" customWidth="1"/>
    <col min="2579" max="2817" width="5" style="1"/>
    <col min="2818" max="2818" width="3.25" style="1" customWidth="1"/>
    <col min="2819" max="2826" width="5.5" style="1" customWidth="1"/>
    <col min="2827" max="2827" width="5.25" style="1" bestFit="1" customWidth="1"/>
    <col min="2828" max="2829" width="5.5" style="1" customWidth="1"/>
    <col min="2830" max="2830" width="5.25" style="1" bestFit="1" customWidth="1"/>
    <col min="2831" max="2834" width="5.5" style="1" customWidth="1"/>
    <col min="2835" max="3073" width="5" style="1"/>
    <col min="3074" max="3074" width="3.25" style="1" customWidth="1"/>
    <col min="3075" max="3082" width="5.5" style="1" customWidth="1"/>
    <col min="3083" max="3083" width="5.25" style="1" bestFit="1" customWidth="1"/>
    <col min="3084" max="3085" width="5.5" style="1" customWidth="1"/>
    <col min="3086" max="3086" width="5.25" style="1" bestFit="1" customWidth="1"/>
    <col min="3087" max="3090" width="5.5" style="1" customWidth="1"/>
    <col min="3091" max="3329" width="5" style="1"/>
    <col min="3330" max="3330" width="3.25" style="1" customWidth="1"/>
    <col min="3331" max="3338" width="5.5" style="1" customWidth="1"/>
    <col min="3339" max="3339" width="5.25" style="1" bestFit="1" customWidth="1"/>
    <col min="3340" max="3341" width="5.5" style="1" customWidth="1"/>
    <col min="3342" max="3342" width="5.25" style="1" bestFit="1" customWidth="1"/>
    <col min="3343" max="3346" width="5.5" style="1" customWidth="1"/>
    <col min="3347" max="3585" width="5" style="1"/>
    <col min="3586" max="3586" width="3.25" style="1" customWidth="1"/>
    <col min="3587" max="3594" width="5.5" style="1" customWidth="1"/>
    <col min="3595" max="3595" width="5.25" style="1" bestFit="1" customWidth="1"/>
    <col min="3596" max="3597" width="5.5" style="1" customWidth="1"/>
    <col min="3598" max="3598" width="5.25" style="1" bestFit="1" customWidth="1"/>
    <col min="3599" max="3602" width="5.5" style="1" customWidth="1"/>
    <col min="3603" max="3841" width="5" style="1"/>
    <col min="3842" max="3842" width="3.25" style="1" customWidth="1"/>
    <col min="3843" max="3850" width="5.5" style="1" customWidth="1"/>
    <col min="3851" max="3851" width="5.25" style="1" bestFit="1" customWidth="1"/>
    <col min="3852" max="3853" width="5.5" style="1" customWidth="1"/>
    <col min="3854" max="3854" width="5.25" style="1" bestFit="1" customWidth="1"/>
    <col min="3855" max="3858" width="5.5" style="1" customWidth="1"/>
    <col min="3859" max="4097" width="5" style="1"/>
    <col min="4098" max="4098" width="3.25" style="1" customWidth="1"/>
    <col min="4099" max="4106" width="5.5" style="1" customWidth="1"/>
    <col min="4107" max="4107" width="5.25" style="1" bestFit="1" customWidth="1"/>
    <col min="4108" max="4109" width="5.5" style="1" customWidth="1"/>
    <col min="4110" max="4110" width="5.25" style="1" bestFit="1" customWidth="1"/>
    <col min="4111" max="4114" width="5.5" style="1" customWidth="1"/>
    <col min="4115" max="4353" width="5" style="1"/>
    <col min="4354" max="4354" width="3.25" style="1" customWidth="1"/>
    <col min="4355" max="4362" width="5.5" style="1" customWidth="1"/>
    <col min="4363" max="4363" width="5.25" style="1" bestFit="1" customWidth="1"/>
    <col min="4364" max="4365" width="5.5" style="1" customWidth="1"/>
    <col min="4366" max="4366" width="5.25" style="1" bestFit="1" customWidth="1"/>
    <col min="4367" max="4370" width="5.5" style="1" customWidth="1"/>
    <col min="4371" max="4609" width="5" style="1"/>
    <col min="4610" max="4610" width="3.25" style="1" customWidth="1"/>
    <col min="4611" max="4618" width="5.5" style="1" customWidth="1"/>
    <col min="4619" max="4619" width="5.25" style="1" bestFit="1" customWidth="1"/>
    <col min="4620" max="4621" width="5.5" style="1" customWidth="1"/>
    <col min="4622" max="4622" width="5.25" style="1" bestFit="1" customWidth="1"/>
    <col min="4623" max="4626" width="5.5" style="1" customWidth="1"/>
    <col min="4627" max="4865" width="5" style="1"/>
    <col min="4866" max="4866" width="3.25" style="1" customWidth="1"/>
    <col min="4867" max="4874" width="5.5" style="1" customWidth="1"/>
    <col min="4875" max="4875" width="5.25" style="1" bestFit="1" customWidth="1"/>
    <col min="4876" max="4877" width="5.5" style="1" customWidth="1"/>
    <col min="4878" max="4878" width="5.25" style="1" bestFit="1" customWidth="1"/>
    <col min="4879" max="4882" width="5.5" style="1" customWidth="1"/>
    <col min="4883" max="5121" width="5" style="1"/>
    <col min="5122" max="5122" width="3.25" style="1" customWidth="1"/>
    <col min="5123" max="5130" width="5.5" style="1" customWidth="1"/>
    <col min="5131" max="5131" width="5.25" style="1" bestFit="1" customWidth="1"/>
    <col min="5132" max="5133" width="5.5" style="1" customWidth="1"/>
    <col min="5134" max="5134" width="5.25" style="1" bestFit="1" customWidth="1"/>
    <col min="5135" max="5138" width="5.5" style="1" customWidth="1"/>
    <col min="5139" max="5377" width="5" style="1"/>
    <col min="5378" max="5378" width="3.25" style="1" customWidth="1"/>
    <col min="5379" max="5386" width="5.5" style="1" customWidth="1"/>
    <col min="5387" max="5387" width="5.25" style="1" bestFit="1" customWidth="1"/>
    <col min="5388" max="5389" width="5.5" style="1" customWidth="1"/>
    <col min="5390" max="5390" width="5.25" style="1" bestFit="1" customWidth="1"/>
    <col min="5391" max="5394" width="5.5" style="1" customWidth="1"/>
    <col min="5395" max="5633" width="5" style="1"/>
    <col min="5634" max="5634" width="3.25" style="1" customWidth="1"/>
    <col min="5635" max="5642" width="5.5" style="1" customWidth="1"/>
    <col min="5643" max="5643" width="5.25" style="1" bestFit="1" customWidth="1"/>
    <col min="5644" max="5645" width="5.5" style="1" customWidth="1"/>
    <col min="5646" max="5646" width="5.25" style="1" bestFit="1" customWidth="1"/>
    <col min="5647" max="5650" width="5.5" style="1" customWidth="1"/>
    <col min="5651" max="5889" width="5" style="1"/>
    <col min="5890" max="5890" width="3.25" style="1" customWidth="1"/>
    <col min="5891" max="5898" width="5.5" style="1" customWidth="1"/>
    <col min="5899" max="5899" width="5.25" style="1" bestFit="1" customWidth="1"/>
    <col min="5900" max="5901" width="5.5" style="1" customWidth="1"/>
    <col min="5902" max="5902" width="5.25" style="1" bestFit="1" customWidth="1"/>
    <col min="5903" max="5906" width="5.5" style="1" customWidth="1"/>
    <col min="5907" max="6145" width="5" style="1"/>
    <col min="6146" max="6146" width="3.25" style="1" customWidth="1"/>
    <col min="6147" max="6154" width="5.5" style="1" customWidth="1"/>
    <col min="6155" max="6155" width="5.25" style="1" bestFit="1" customWidth="1"/>
    <col min="6156" max="6157" width="5.5" style="1" customWidth="1"/>
    <col min="6158" max="6158" width="5.25" style="1" bestFit="1" customWidth="1"/>
    <col min="6159" max="6162" width="5.5" style="1" customWidth="1"/>
    <col min="6163" max="6401" width="5" style="1"/>
    <col min="6402" max="6402" width="3.25" style="1" customWidth="1"/>
    <col min="6403" max="6410" width="5.5" style="1" customWidth="1"/>
    <col min="6411" max="6411" width="5.25" style="1" bestFit="1" customWidth="1"/>
    <col min="6412" max="6413" width="5.5" style="1" customWidth="1"/>
    <col min="6414" max="6414" width="5.25" style="1" bestFit="1" customWidth="1"/>
    <col min="6415" max="6418" width="5.5" style="1" customWidth="1"/>
    <col min="6419" max="6657" width="5" style="1"/>
    <col min="6658" max="6658" width="3.25" style="1" customWidth="1"/>
    <col min="6659" max="6666" width="5.5" style="1" customWidth="1"/>
    <col min="6667" max="6667" width="5.25" style="1" bestFit="1" customWidth="1"/>
    <col min="6668" max="6669" width="5.5" style="1" customWidth="1"/>
    <col min="6670" max="6670" width="5.25" style="1" bestFit="1" customWidth="1"/>
    <col min="6671" max="6674" width="5.5" style="1" customWidth="1"/>
    <col min="6675" max="6913" width="5" style="1"/>
    <col min="6914" max="6914" width="3.25" style="1" customWidth="1"/>
    <col min="6915" max="6922" width="5.5" style="1" customWidth="1"/>
    <col min="6923" max="6923" width="5.25" style="1" bestFit="1" customWidth="1"/>
    <col min="6924" max="6925" width="5.5" style="1" customWidth="1"/>
    <col min="6926" max="6926" width="5.25" style="1" bestFit="1" customWidth="1"/>
    <col min="6927" max="6930" width="5.5" style="1" customWidth="1"/>
    <col min="6931" max="7169" width="5" style="1"/>
    <col min="7170" max="7170" width="3.25" style="1" customWidth="1"/>
    <col min="7171" max="7178" width="5.5" style="1" customWidth="1"/>
    <col min="7179" max="7179" width="5.25" style="1" bestFit="1" customWidth="1"/>
    <col min="7180" max="7181" width="5.5" style="1" customWidth="1"/>
    <col min="7182" max="7182" width="5.25" style="1" bestFit="1" customWidth="1"/>
    <col min="7183" max="7186" width="5.5" style="1" customWidth="1"/>
    <col min="7187" max="7425" width="5" style="1"/>
    <col min="7426" max="7426" width="3.25" style="1" customWidth="1"/>
    <col min="7427" max="7434" width="5.5" style="1" customWidth="1"/>
    <col min="7435" max="7435" width="5.25" style="1" bestFit="1" customWidth="1"/>
    <col min="7436" max="7437" width="5.5" style="1" customWidth="1"/>
    <col min="7438" max="7438" width="5.25" style="1" bestFit="1" customWidth="1"/>
    <col min="7439" max="7442" width="5.5" style="1" customWidth="1"/>
    <col min="7443" max="7681" width="5" style="1"/>
    <col min="7682" max="7682" width="3.25" style="1" customWidth="1"/>
    <col min="7683" max="7690" width="5.5" style="1" customWidth="1"/>
    <col min="7691" max="7691" width="5.25" style="1" bestFit="1" customWidth="1"/>
    <col min="7692" max="7693" width="5.5" style="1" customWidth="1"/>
    <col min="7694" max="7694" width="5.25" style="1" bestFit="1" customWidth="1"/>
    <col min="7695" max="7698" width="5.5" style="1" customWidth="1"/>
    <col min="7699" max="7937" width="5" style="1"/>
    <col min="7938" max="7938" width="3.25" style="1" customWidth="1"/>
    <col min="7939" max="7946" width="5.5" style="1" customWidth="1"/>
    <col min="7947" max="7947" width="5.25" style="1" bestFit="1" customWidth="1"/>
    <col min="7948" max="7949" width="5.5" style="1" customWidth="1"/>
    <col min="7950" max="7950" width="5.25" style="1" bestFit="1" customWidth="1"/>
    <col min="7951" max="7954" width="5.5" style="1" customWidth="1"/>
    <col min="7955" max="8193" width="5" style="1"/>
    <col min="8194" max="8194" width="3.25" style="1" customWidth="1"/>
    <col min="8195" max="8202" width="5.5" style="1" customWidth="1"/>
    <col min="8203" max="8203" width="5.25" style="1" bestFit="1" customWidth="1"/>
    <col min="8204" max="8205" width="5.5" style="1" customWidth="1"/>
    <col min="8206" max="8206" width="5.25" style="1" bestFit="1" customWidth="1"/>
    <col min="8207" max="8210" width="5.5" style="1" customWidth="1"/>
    <col min="8211" max="8449" width="5" style="1"/>
    <col min="8450" max="8450" width="3.25" style="1" customWidth="1"/>
    <col min="8451" max="8458" width="5.5" style="1" customWidth="1"/>
    <col min="8459" max="8459" width="5.25" style="1" bestFit="1" customWidth="1"/>
    <col min="8460" max="8461" width="5.5" style="1" customWidth="1"/>
    <col min="8462" max="8462" width="5.25" style="1" bestFit="1" customWidth="1"/>
    <col min="8463" max="8466" width="5.5" style="1" customWidth="1"/>
    <col min="8467" max="8705" width="5" style="1"/>
    <col min="8706" max="8706" width="3.25" style="1" customWidth="1"/>
    <col min="8707" max="8714" width="5.5" style="1" customWidth="1"/>
    <col min="8715" max="8715" width="5.25" style="1" bestFit="1" customWidth="1"/>
    <col min="8716" max="8717" width="5.5" style="1" customWidth="1"/>
    <col min="8718" max="8718" width="5.25" style="1" bestFit="1" customWidth="1"/>
    <col min="8719" max="8722" width="5.5" style="1" customWidth="1"/>
    <col min="8723" max="8961" width="5" style="1"/>
    <col min="8962" max="8962" width="3.25" style="1" customWidth="1"/>
    <col min="8963" max="8970" width="5.5" style="1" customWidth="1"/>
    <col min="8971" max="8971" width="5.25" style="1" bestFit="1" customWidth="1"/>
    <col min="8972" max="8973" width="5.5" style="1" customWidth="1"/>
    <col min="8974" max="8974" width="5.25" style="1" bestFit="1" customWidth="1"/>
    <col min="8975" max="8978" width="5.5" style="1" customWidth="1"/>
    <col min="8979" max="9217" width="5" style="1"/>
    <col min="9218" max="9218" width="3.25" style="1" customWidth="1"/>
    <col min="9219" max="9226" width="5.5" style="1" customWidth="1"/>
    <col min="9227" max="9227" width="5.25" style="1" bestFit="1" customWidth="1"/>
    <col min="9228" max="9229" width="5.5" style="1" customWidth="1"/>
    <col min="9230" max="9230" width="5.25" style="1" bestFit="1" customWidth="1"/>
    <col min="9231" max="9234" width="5.5" style="1" customWidth="1"/>
    <col min="9235" max="9473" width="5" style="1"/>
    <col min="9474" max="9474" width="3.25" style="1" customWidth="1"/>
    <col min="9475" max="9482" width="5.5" style="1" customWidth="1"/>
    <col min="9483" max="9483" width="5.25" style="1" bestFit="1" customWidth="1"/>
    <col min="9484" max="9485" width="5.5" style="1" customWidth="1"/>
    <col min="9486" max="9486" width="5.25" style="1" bestFit="1" customWidth="1"/>
    <col min="9487" max="9490" width="5.5" style="1" customWidth="1"/>
    <col min="9491" max="9729" width="5" style="1"/>
    <col min="9730" max="9730" width="3.25" style="1" customWidth="1"/>
    <col min="9731" max="9738" width="5.5" style="1" customWidth="1"/>
    <col min="9739" max="9739" width="5.25" style="1" bestFit="1" customWidth="1"/>
    <col min="9740" max="9741" width="5.5" style="1" customWidth="1"/>
    <col min="9742" max="9742" width="5.25" style="1" bestFit="1" customWidth="1"/>
    <col min="9743" max="9746" width="5.5" style="1" customWidth="1"/>
    <col min="9747" max="9985" width="5" style="1"/>
    <col min="9986" max="9986" width="3.25" style="1" customWidth="1"/>
    <col min="9987" max="9994" width="5.5" style="1" customWidth="1"/>
    <col min="9995" max="9995" width="5.25" style="1" bestFit="1" customWidth="1"/>
    <col min="9996" max="9997" width="5.5" style="1" customWidth="1"/>
    <col min="9998" max="9998" width="5.25" style="1" bestFit="1" customWidth="1"/>
    <col min="9999" max="10002" width="5.5" style="1" customWidth="1"/>
    <col min="10003" max="10241" width="5" style="1"/>
    <col min="10242" max="10242" width="3.25" style="1" customWidth="1"/>
    <col min="10243" max="10250" width="5.5" style="1" customWidth="1"/>
    <col min="10251" max="10251" width="5.25" style="1" bestFit="1" customWidth="1"/>
    <col min="10252" max="10253" width="5.5" style="1" customWidth="1"/>
    <col min="10254" max="10254" width="5.25" style="1" bestFit="1" customWidth="1"/>
    <col min="10255" max="10258" width="5.5" style="1" customWidth="1"/>
    <col min="10259" max="10497" width="5" style="1"/>
    <col min="10498" max="10498" width="3.25" style="1" customWidth="1"/>
    <col min="10499" max="10506" width="5.5" style="1" customWidth="1"/>
    <col min="10507" max="10507" width="5.25" style="1" bestFit="1" customWidth="1"/>
    <col min="10508" max="10509" width="5.5" style="1" customWidth="1"/>
    <col min="10510" max="10510" width="5.25" style="1" bestFit="1" customWidth="1"/>
    <col min="10511" max="10514" width="5.5" style="1" customWidth="1"/>
    <col min="10515" max="10753" width="5" style="1"/>
    <col min="10754" max="10754" width="3.25" style="1" customWidth="1"/>
    <col min="10755" max="10762" width="5.5" style="1" customWidth="1"/>
    <col min="10763" max="10763" width="5.25" style="1" bestFit="1" customWidth="1"/>
    <col min="10764" max="10765" width="5.5" style="1" customWidth="1"/>
    <col min="10766" max="10766" width="5.25" style="1" bestFit="1" customWidth="1"/>
    <col min="10767" max="10770" width="5.5" style="1" customWidth="1"/>
    <col min="10771" max="11009" width="5" style="1"/>
    <col min="11010" max="11010" width="3.25" style="1" customWidth="1"/>
    <col min="11011" max="11018" width="5.5" style="1" customWidth="1"/>
    <col min="11019" max="11019" width="5.25" style="1" bestFit="1" customWidth="1"/>
    <col min="11020" max="11021" width="5.5" style="1" customWidth="1"/>
    <col min="11022" max="11022" width="5.25" style="1" bestFit="1" customWidth="1"/>
    <col min="11023" max="11026" width="5.5" style="1" customWidth="1"/>
    <col min="11027" max="11265" width="5" style="1"/>
    <col min="11266" max="11266" width="3.25" style="1" customWidth="1"/>
    <col min="11267" max="11274" width="5.5" style="1" customWidth="1"/>
    <col min="11275" max="11275" width="5.25" style="1" bestFit="1" customWidth="1"/>
    <col min="11276" max="11277" width="5.5" style="1" customWidth="1"/>
    <col min="11278" max="11278" width="5.25" style="1" bestFit="1" customWidth="1"/>
    <col min="11279" max="11282" width="5.5" style="1" customWidth="1"/>
    <col min="11283" max="11521" width="5" style="1"/>
    <col min="11522" max="11522" width="3.25" style="1" customWidth="1"/>
    <col min="11523" max="11530" width="5.5" style="1" customWidth="1"/>
    <col min="11531" max="11531" width="5.25" style="1" bestFit="1" customWidth="1"/>
    <col min="11532" max="11533" width="5.5" style="1" customWidth="1"/>
    <col min="11534" max="11534" width="5.25" style="1" bestFit="1" customWidth="1"/>
    <col min="11535" max="11538" width="5.5" style="1" customWidth="1"/>
    <col min="11539" max="11777" width="5" style="1"/>
    <col min="11778" max="11778" width="3.25" style="1" customWidth="1"/>
    <col min="11779" max="11786" width="5.5" style="1" customWidth="1"/>
    <col min="11787" max="11787" width="5.25" style="1" bestFit="1" customWidth="1"/>
    <col min="11788" max="11789" width="5.5" style="1" customWidth="1"/>
    <col min="11790" max="11790" width="5.25" style="1" bestFit="1" customWidth="1"/>
    <col min="11791" max="11794" width="5.5" style="1" customWidth="1"/>
    <col min="11795" max="12033" width="5" style="1"/>
    <col min="12034" max="12034" width="3.25" style="1" customWidth="1"/>
    <col min="12035" max="12042" width="5.5" style="1" customWidth="1"/>
    <col min="12043" max="12043" width="5.25" style="1" bestFit="1" customWidth="1"/>
    <col min="12044" max="12045" width="5.5" style="1" customWidth="1"/>
    <col min="12046" max="12046" width="5.25" style="1" bestFit="1" customWidth="1"/>
    <col min="12047" max="12050" width="5.5" style="1" customWidth="1"/>
    <col min="12051" max="12289" width="5" style="1"/>
    <col min="12290" max="12290" width="3.25" style="1" customWidth="1"/>
    <col min="12291" max="12298" width="5.5" style="1" customWidth="1"/>
    <col min="12299" max="12299" width="5.25" style="1" bestFit="1" customWidth="1"/>
    <col min="12300" max="12301" width="5.5" style="1" customWidth="1"/>
    <col min="12302" max="12302" width="5.25" style="1" bestFit="1" customWidth="1"/>
    <col min="12303" max="12306" width="5.5" style="1" customWidth="1"/>
    <col min="12307" max="12545" width="5" style="1"/>
    <col min="12546" max="12546" width="3.25" style="1" customWidth="1"/>
    <col min="12547" max="12554" width="5.5" style="1" customWidth="1"/>
    <col min="12555" max="12555" width="5.25" style="1" bestFit="1" customWidth="1"/>
    <col min="12556" max="12557" width="5.5" style="1" customWidth="1"/>
    <col min="12558" max="12558" width="5.25" style="1" bestFit="1" customWidth="1"/>
    <col min="12559" max="12562" width="5.5" style="1" customWidth="1"/>
    <col min="12563" max="12801" width="5" style="1"/>
    <col min="12802" max="12802" width="3.25" style="1" customWidth="1"/>
    <col min="12803" max="12810" width="5.5" style="1" customWidth="1"/>
    <col min="12811" max="12811" width="5.25" style="1" bestFit="1" customWidth="1"/>
    <col min="12812" max="12813" width="5.5" style="1" customWidth="1"/>
    <col min="12814" max="12814" width="5.25" style="1" bestFit="1" customWidth="1"/>
    <col min="12815" max="12818" width="5.5" style="1" customWidth="1"/>
    <col min="12819" max="13057" width="5" style="1"/>
    <col min="13058" max="13058" width="3.25" style="1" customWidth="1"/>
    <col min="13059" max="13066" width="5.5" style="1" customWidth="1"/>
    <col min="13067" max="13067" width="5.25" style="1" bestFit="1" customWidth="1"/>
    <col min="13068" max="13069" width="5.5" style="1" customWidth="1"/>
    <col min="13070" max="13070" width="5.25" style="1" bestFit="1" customWidth="1"/>
    <col min="13071" max="13074" width="5.5" style="1" customWidth="1"/>
    <col min="13075" max="13313" width="5" style="1"/>
    <col min="13314" max="13314" width="3.25" style="1" customWidth="1"/>
    <col min="13315" max="13322" width="5.5" style="1" customWidth="1"/>
    <col min="13323" max="13323" width="5.25" style="1" bestFit="1" customWidth="1"/>
    <col min="13324" max="13325" width="5.5" style="1" customWidth="1"/>
    <col min="13326" max="13326" width="5.25" style="1" bestFit="1" customWidth="1"/>
    <col min="13327" max="13330" width="5.5" style="1" customWidth="1"/>
    <col min="13331" max="13569" width="5" style="1"/>
    <col min="13570" max="13570" width="3.25" style="1" customWidth="1"/>
    <col min="13571" max="13578" width="5.5" style="1" customWidth="1"/>
    <col min="13579" max="13579" width="5.25" style="1" bestFit="1" customWidth="1"/>
    <col min="13580" max="13581" width="5.5" style="1" customWidth="1"/>
    <col min="13582" max="13582" width="5.25" style="1" bestFit="1" customWidth="1"/>
    <col min="13583" max="13586" width="5.5" style="1" customWidth="1"/>
    <col min="13587" max="13825" width="5" style="1"/>
    <col min="13826" max="13826" width="3.25" style="1" customWidth="1"/>
    <col min="13827" max="13834" width="5.5" style="1" customWidth="1"/>
    <col min="13835" max="13835" width="5.25" style="1" bestFit="1" customWidth="1"/>
    <col min="13836" max="13837" width="5.5" style="1" customWidth="1"/>
    <col min="13838" max="13838" width="5.25" style="1" bestFit="1" customWidth="1"/>
    <col min="13839" max="13842" width="5.5" style="1" customWidth="1"/>
    <col min="13843" max="14081" width="5" style="1"/>
    <col min="14082" max="14082" width="3.25" style="1" customWidth="1"/>
    <col min="14083" max="14090" width="5.5" style="1" customWidth="1"/>
    <col min="14091" max="14091" width="5.25" style="1" bestFit="1" customWidth="1"/>
    <col min="14092" max="14093" width="5.5" style="1" customWidth="1"/>
    <col min="14094" max="14094" width="5.25" style="1" bestFit="1" customWidth="1"/>
    <col min="14095" max="14098" width="5.5" style="1" customWidth="1"/>
    <col min="14099" max="14337" width="5" style="1"/>
    <col min="14338" max="14338" width="3.25" style="1" customWidth="1"/>
    <col min="14339" max="14346" width="5.5" style="1" customWidth="1"/>
    <col min="14347" max="14347" width="5.25" style="1" bestFit="1" customWidth="1"/>
    <col min="14348" max="14349" width="5.5" style="1" customWidth="1"/>
    <col min="14350" max="14350" width="5.25" style="1" bestFit="1" customWidth="1"/>
    <col min="14351" max="14354" width="5.5" style="1" customWidth="1"/>
    <col min="14355" max="14593" width="5" style="1"/>
    <col min="14594" max="14594" width="3.25" style="1" customWidth="1"/>
    <col min="14595" max="14602" width="5.5" style="1" customWidth="1"/>
    <col min="14603" max="14603" width="5.25" style="1" bestFit="1" customWidth="1"/>
    <col min="14604" max="14605" width="5.5" style="1" customWidth="1"/>
    <col min="14606" max="14606" width="5.25" style="1" bestFit="1" customWidth="1"/>
    <col min="14607" max="14610" width="5.5" style="1" customWidth="1"/>
    <col min="14611" max="14849" width="5" style="1"/>
    <col min="14850" max="14850" width="3.25" style="1" customWidth="1"/>
    <col min="14851" max="14858" width="5.5" style="1" customWidth="1"/>
    <col min="14859" max="14859" width="5.25" style="1" bestFit="1" customWidth="1"/>
    <col min="14860" max="14861" width="5.5" style="1" customWidth="1"/>
    <col min="14862" max="14862" width="5.25" style="1" bestFit="1" customWidth="1"/>
    <col min="14863" max="14866" width="5.5" style="1" customWidth="1"/>
    <col min="14867" max="15105" width="5" style="1"/>
    <col min="15106" max="15106" width="3.25" style="1" customWidth="1"/>
    <col min="15107" max="15114" width="5.5" style="1" customWidth="1"/>
    <col min="15115" max="15115" width="5.25" style="1" bestFit="1" customWidth="1"/>
    <col min="15116" max="15117" width="5.5" style="1" customWidth="1"/>
    <col min="15118" max="15118" width="5.25" style="1" bestFit="1" customWidth="1"/>
    <col min="15119" max="15122" width="5.5" style="1" customWidth="1"/>
    <col min="15123" max="15361" width="5" style="1"/>
    <col min="15362" max="15362" width="3.25" style="1" customWidth="1"/>
    <col min="15363" max="15370" width="5.5" style="1" customWidth="1"/>
    <col min="15371" max="15371" width="5.25" style="1" bestFit="1" customWidth="1"/>
    <col min="15372" max="15373" width="5.5" style="1" customWidth="1"/>
    <col min="15374" max="15374" width="5.25" style="1" bestFit="1" customWidth="1"/>
    <col min="15375" max="15378" width="5.5" style="1" customWidth="1"/>
    <col min="15379" max="15617" width="5" style="1"/>
    <col min="15618" max="15618" width="3.25" style="1" customWidth="1"/>
    <col min="15619" max="15626" width="5.5" style="1" customWidth="1"/>
    <col min="15627" max="15627" width="5.25" style="1" bestFit="1" customWidth="1"/>
    <col min="15628" max="15629" width="5.5" style="1" customWidth="1"/>
    <col min="15630" max="15630" width="5.25" style="1" bestFit="1" customWidth="1"/>
    <col min="15631" max="15634" width="5.5" style="1" customWidth="1"/>
    <col min="15635" max="15873" width="5" style="1"/>
    <col min="15874" max="15874" width="3.25" style="1" customWidth="1"/>
    <col min="15875" max="15882" width="5.5" style="1" customWidth="1"/>
    <col min="15883" max="15883" width="5.25" style="1" bestFit="1" customWidth="1"/>
    <col min="15884" max="15885" width="5.5" style="1" customWidth="1"/>
    <col min="15886" max="15886" width="5.25" style="1" bestFit="1" customWidth="1"/>
    <col min="15887" max="15890" width="5.5" style="1" customWidth="1"/>
    <col min="15891" max="16129" width="5" style="1"/>
    <col min="16130" max="16130" width="3.25" style="1" customWidth="1"/>
    <col min="16131" max="16138" width="5.5" style="1" customWidth="1"/>
    <col min="16139" max="16139" width="5.25" style="1" bestFit="1" customWidth="1"/>
    <col min="16140" max="16141" width="5.5" style="1" customWidth="1"/>
    <col min="16142" max="16142" width="5.25" style="1" bestFit="1" customWidth="1"/>
    <col min="16143" max="16146" width="5.5" style="1" customWidth="1"/>
    <col min="16147" max="16384" width="5" style="1"/>
  </cols>
  <sheetData>
    <row r="3" spans="2:17" ht="15"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3.5" thickBot="1"/>
    <row r="6" spans="2:17" ht="13.5" thickBot="1">
      <c r="B6" s="1">
        <v>1</v>
      </c>
      <c r="C6" s="4" t="s">
        <v>2</v>
      </c>
      <c r="D6" s="5"/>
      <c r="E6" s="5"/>
      <c r="F6" s="6" t="s">
        <v>3</v>
      </c>
      <c r="G6" s="39" t="s">
        <v>4</v>
      </c>
      <c r="I6" s="7" t="s">
        <v>5</v>
      </c>
      <c r="J6" s="8"/>
      <c r="K6" s="8"/>
      <c r="L6" s="8"/>
      <c r="M6" s="9" t="s">
        <v>3</v>
      </c>
      <c r="N6" s="39" t="s">
        <v>6</v>
      </c>
    </row>
    <row r="7" spans="2:17" ht="13.5" thickBot="1"/>
    <row r="8" spans="2:17" ht="13.5" thickBot="1">
      <c r="C8" s="4" t="s">
        <v>7</v>
      </c>
      <c r="D8" s="5"/>
      <c r="E8" s="40" t="s">
        <v>8</v>
      </c>
    </row>
    <row r="10" spans="2:17">
      <c r="B10" s="1">
        <v>2</v>
      </c>
      <c r="C10" s="10" t="s">
        <v>9</v>
      </c>
      <c r="D10" s="10"/>
      <c r="E10" s="10"/>
      <c r="F10" s="1" t="s">
        <v>3</v>
      </c>
      <c r="G10" s="11">
        <v>1.5</v>
      </c>
      <c r="H10" s="1" t="s">
        <v>10</v>
      </c>
      <c r="J10" s="10" t="s">
        <v>11</v>
      </c>
      <c r="K10" s="10"/>
      <c r="L10" s="10"/>
      <c r="M10" s="1" t="s">
        <v>3</v>
      </c>
      <c r="N10" s="11">
        <v>2.02</v>
      </c>
      <c r="O10" s="1" t="s">
        <v>10</v>
      </c>
    </row>
    <row r="11" spans="2:17" ht="13.5" thickBot="1">
      <c r="G11" s="12"/>
    </row>
    <row r="12" spans="2:17" ht="13.5" thickBot="1">
      <c r="C12" s="10" t="s">
        <v>12</v>
      </c>
      <c r="D12" s="10"/>
      <c r="E12" s="10"/>
      <c r="F12" s="1" t="s">
        <v>3</v>
      </c>
      <c r="G12" s="11">
        <v>0.5</v>
      </c>
      <c r="J12" s="10" t="s">
        <v>13</v>
      </c>
      <c r="K12" s="10"/>
      <c r="L12" s="10"/>
      <c r="M12" s="1" t="s">
        <v>3</v>
      </c>
      <c r="N12" s="41">
        <f>G10*N10*G12</f>
        <v>1.5150000000000001</v>
      </c>
      <c r="O12" s="1" t="s">
        <v>14</v>
      </c>
    </row>
    <row r="14" spans="2:17" ht="13.5" thickBot="1">
      <c r="B14" s="1">
        <v>4</v>
      </c>
      <c r="C14" s="13" t="s">
        <v>15</v>
      </c>
      <c r="D14" s="13"/>
      <c r="E14" s="13"/>
      <c r="F14" s="13"/>
      <c r="G14" s="13"/>
      <c r="H14" s="13"/>
      <c r="I14" s="13"/>
      <c r="J14" s="14"/>
      <c r="K14" s="14"/>
      <c r="L14" s="14"/>
      <c r="M14" s="15"/>
      <c r="N14" s="15"/>
      <c r="O14" s="15"/>
    </row>
    <row r="15" spans="2:17" s="15" customFormat="1" ht="13.5" thickBot="1">
      <c r="C15" s="14"/>
      <c r="D15" s="14"/>
      <c r="E15" s="14"/>
      <c r="F15" s="14"/>
      <c r="I15" s="14"/>
      <c r="J15" s="14"/>
      <c r="K15" s="43" t="s">
        <v>73</v>
      </c>
      <c r="L15" s="44"/>
    </row>
    <row r="16" spans="2:17" s="15" customFormat="1">
      <c r="C16" s="16" t="s">
        <v>16</v>
      </c>
      <c r="D16" s="17"/>
      <c r="E16" s="9" t="s">
        <v>3</v>
      </c>
      <c r="F16" s="5" t="s">
        <v>17</v>
      </c>
      <c r="G16" s="5"/>
      <c r="H16" s="5"/>
      <c r="I16" s="5"/>
      <c r="J16" s="9" t="s">
        <v>3</v>
      </c>
      <c r="K16" s="42">
        <f>320*N12</f>
        <v>484.80000000000007</v>
      </c>
      <c r="L16" s="42"/>
      <c r="M16" s="5" t="s">
        <v>18</v>
      </c>
      <c r="N16" s="5"/>
      <c r="O16" s="45" t="s">
        <v>19</v>
      </c>
      <c r="P16" s="46"/>
      <c r="Q16" s="47"/>
    </row>
    <row r="17" spans="2:18">
      <c r="C17" s="16" t="s">
        <v>20</v>
      </c>
      <c r="D17" s="17"/>
      <c r="E17" s="9" t="s">
        <v>3</v>
      </c>
      <c r="F17" s="8" t="s">
        <v>21</v>
      </c>
      <c r="G17" s="8"/>
      <c r="H17" s="8"/>
      <c r="I17" s="8"/>
      <c r="J17" s="9" t="s">
        <v>3</v>
      </c>
      <c r="K17" s="18">
        <f>0.5*N12</f>
        <v>0.75750000000000006</v>
      </c>
      <c r="L17" s="18"/>
      <c r="M17" s="5" t="s">
        <v>14</v>
      </c>
      <c r="N17" s="5"/>
      <c r="O17" s="45" t="s">
        <v>19</v>
      </c>
      <c r="P17" s="46"/>
      <c r="Q17" s="47"/>
    </row>
    <row r="18" spans="2:18">
      <c r="C18" s="16" t="s">
        <v>22</v>
      </c>
      <c r="D18" s="17"/>
      <c r="E18" s="9" t="s">
        <v>3</v>
      </c>
      <c r="F18" s="8" t="s">
        <v>23</v>
      </c>
      <c r="G18" s="8"/>
      <c r="H18" s="8"/>
      <c r="I18" s="8"/>
      <c r="J18" s="9" t="s">
        <v>3</v>
      </c>
      <c r="K18" s="18">
        <f>1*N12</f>
        <v>1.5150000000000001</v>
      </c>
      <c r="L18" s="18"/>
      <c r="M18" s="5" t="s">
        <v>14</v>
      </c>
      <c r="N18" s="5"/>
      <c r="O18" s="45" t="s">
        <v>19</v>
      </c>
      <c r="P18" s="46"/>
      <c r="Q18" s="47"/>
    </row>
    <row r="19" spans="2:18">
      <c r="C19" s="19"/>
      <c r="D19" s="19"/>
      <c r="E19" s="20"/>
      <c r="F19" s="20"/>
      <c r="G19" s="20"/>
      <c r="H19" s="20"/>
      <c r="I19" s="20"/>
      <c r="J19" s="20"/>
      <c r="K19" s="21"/>
      <c r="L19" s="21"/>
      <c r="M19" s="22"/>
      <c r="N19" s="22"/>
      <c r="O19" s="20"/>
      <c r="P19" s="23"/>
      <c r="Q19" s="23"/>
    </row>
    <row r="20" spans="2:18" s="15" customFormat="1">
      <c r="C20" s="24" t="s">
        <v>24</v>
      </c>
      <c r="D20" s="24"/>
      <c r="E20" s="20" t="s">
        <v>25</v>
      </c>
      <c r="F20" s="20">
        <v>50</v>
      </c>
      <c r="G20" s="20" t="s">
        <v>18</v>
      </c>
      <c r="H20" s="20" t="s">
        <v>26</v>
      </c>
      <c r="I20" s="20">
        <v>3.7999999999999999E-2</v>
      </c>
      <c r="J20" s="20" t="s">
        <v>14</v>
      </c>
      <c r="K20" s="21"/>
      <c r="L20" s="21"/>
      <c r="M20" s="22"/>
      <c r="N20" s="22"/>
    </row>
    <row r="21" spans="2:18" s="15" customFormat="1">
      <c r="C21" s="24" t="s">
        <v>27</v>
      </c>
      <c r="D21" s="24"/>
      <c r="E21" s="20" t="s">
        <v>25</v>
      </c>
      <c r="F21" s="20">
        <v>8.25</v>
      </c>
      <c r="G21" s="20" t="s">
        <v>18</v>
      </c>
      <c r="H21" s="20" t="s">
        <v>26</v>
      </c>
      <c r="I21" s="20">
        <v>1.4999999999999999E-2</v>
      </c>
      <c r="J21" s="20" t="s">
        <v>14</v>
      </c>
      <c r="K21" s="21"/>
      <c r="L21" s="21"/>
      <c r="M21" s="22"/>
      <c r="N21" s="22"/>
    </row>
    <row r="22" spans="2:18" s="15" customFormat="1">
      <c r="C22" s="24" t="s">
        <v>28</v>
      </c>
      <c r="D22" s="24"/>
      <c r="E22" s="20" t="s">
        <v>25</v>
      </c>
      <c r="F22" s="20">
        <v>1600</v>
      </c>
      <c r="G22" s="20" t="s">
        <v>18</v>
      </c>
      <c r="H22" s="24" t="s">
        <v>29</v>
      </c>
      <c r="I22" s="24"/>
      <c r="J22" s="24"/>
      <c r="K22" s="21"/>
      <c r="L22" s="21"/>
      <c r="M22" s="22"/>
      <c r="N22" s="22"/>
      <c r="P22" s="15" t="s">
        <v>30</v>
      </c>
    </row>
    <row r="23" spans="2:18" s="15" customFormat="1" ht="13.5" thickBot="1">
      <c r="C23" s="14"/>
      <c r="D23" s="14"/>
      <c r="E23" s="14"/>
      <c r="F23" s="14"/>
      <c r="G23" s="14"/>
    </row>
    <row r="24" spans="2:18" s="15" customFormat="1" ht="13.5" thickBot="1">
      <c r="B24" s="15">
        <v>5</v>
      </c>
      <c r="C24" s="10" t="s">
        <v>31</v>
      </c>
      <c r="D24" s="10"/>
      <c r="E24" s="10"/>
      <c r="F24" s="10"/>
      <c r="G24" s="10"/>
      <c r="H24" s="10"/>
      <c r="I24" s="10"/>
      <c r="J24" s="10"/>
      <c r="K24" s="3" t="s">
        <v>32</v>
      </c>
      <c r="L24" s="3"/>
      <c r="M24" s="1" t="s">
        <v>3</v>
      </c>
      <c r="N24" s="48">
        <f>(2*G10+2*N10)*G12</f>
        <v>3.52</v>
      </c>
      <c r="O24" s="49"/>
      <c r="P24" s="1" t="s">
        <v>33</v>
      </c>
      <c r="Q24" s="1"/>
      <c r="R24" s="1"/>
    </row>
    <row r="25" spans="2:18" s="15" customForma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s="15" customFormat="1">
      <c r="C26" s="24" t="s">
        <v>34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2:18" ht="13.5" thickBot="1">
      <c r="C27" s="24" t="s">
        <v>35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0"/>
      <c r="Q27" s="20"/>
      <c r="R27" s="15"/>
    </row>
    <row r="28" spans="2:18" ht="13.5" thickBot="1">
      <c r="C28" s="24" t="s">
        <v>36</v>
      </c>
      <c r="D28" s="24"/>
      <c r="E28" s="24"/>
      <c r="F28" s="24"/>
      <c r="G28" s="24"/>
      <c r="H28" s="20" t="s">
        <v>3</v>
      </c>
      <c r="I28" s="48">
        <f>11.614*N24</f>
        <v>40.881280000000004</v>
      </c>
      <c r="J28" s="49"/>
      <c r="K28" s="20" t="s">
        <v>37</v>
      </c>
      <c r="L28" s="22"/>
      <c r="M28" s="22"/>
      <c r="N28" s="22"/>
      <c r="O28" s="22"/>
      <c r="P28" s="20"/>
      <c r="Q28" s="20"/>
      <c r="R28" s="15"/>
    </row>
    <row r="29" spans="2:18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0"/>
      <c r="Q29" s="20"/>
      <c r="R29" s="15"/>
    </row>
    <row r="30" spans="2:18">
      <c r="C30" s="16" t="s">
        <v>16</v>
      </c>
      <c r="D30" s="17"/>
      <c r="E30" s="9" t="s">
        <v>3</v>
      </c>
      <c r="F30" s="5" t="s">
        <v>38</v>
      </c>
      <c r="G30" s="5"/>
      <c r="H30" s="5"/>
      <c r="I30" s="5"/>
      <c r="J30" s="9" t="s">
        <v>3</v>
      </c>
      <c r="K30" s="18">
        <f>10*N24</f>
        <v>35.200000000000003</v>
      </c>
      <c r="L30" s="18"/>
      <c r="M30" s="5" t="s">
        <v>18</v>
      </c>
      <c r="N30" s="25"/>
      <c r="O30" s="26" t="s">
        <v>19</v>
      </c>
      <c r="P30" s="26"/>
      <c r="Q30" s="26"/>
    </row>
    <row r="31" spans="2:18" s="15" customFormat="1">
      <c r="C31" s="16" t="s">
        <v>39</v>
      </c>
      <c r="D31" s="17"/>
      <c r="E31" s="9" t="s">
        <v>3</v>
      </c>
      <c r="F31" s="5" t="s">
        <v>40</v>
      </c>
      <c r="G31" s="5"/>
      <c r="H31" s="5"/>
      <c r="I31" s="5"/>
      <c r="J31" s="9" t="s">
        <v>3</v>
      </c>
      <c r="K31" s="18">
        <f>0.027*N24</f>
        <v>9.5039999999999999E-2</v>
      </c>
      <c r="L31" s="18"/>
      <c r="M31" s="5" t="s">
        <v>14</v>
      </c>
      <c r="N31" s="25"/>
      <c r="O31" s="26" t="s">
        <v>19</v>
      </c>
      <c r="P31" s="26"/>
      <c r="Q31" s="26"/>
      <c r="R31" s="1"/>
    </row>
    <row r="32" spans="2:18">
      <c r="C32" s="16" t="s">
        <v>41</v>
      </c>
      <c r="D32" s="17"/>
      <c r="E32" s="9" t="s">
        <v>3</v>
      </c>
      <c r="F32" s="5" t="s">
        <v>42</v>
      </c>
      <c r="G32" s="5"/>
      <c r="H32" s="5"/>
      <c r="I32" s="5"/>
      <c r="J32" s="9" t="s">
        <v>3</v>
      </c>
      <c r="K32" s="18">
        <f>0.007*N24</f>
        <v>2.4640000000000002E-2</v>
      </c>
      <c r="L32" s="18"/>
      <c r="M32" s="5" t="s">
        <v>43</v>
      </c>
      <c r="N32" s="25"/>
      <c r="O32" s="26" t="s">
        <v>19</v>
      </c>
      <c r="P32" s="26"/>
      <c r="Q32" s="26"/>
    </row>
    <row r="33" spans="2:20">
      <c r="C33" s="19"/>
      <c r="D33" s="19"/>
      <c r="E33" s="20"/>
      <c r="F33" s="20"/>
      <c r="G33" s="20"/>
      <c r="H33" s="20"/>
      <c r="I33" s="20"/>
      <c r="J33" s="20"/>
      <c r="K33" s="21"/>
      <c r="L33" s="21"/>
      <c r="M33" s="22"/>
      <c r="N33" s="22"/>
      <c r="O33" s="15"/>
      <c r="P33" s="15"/>
      <c r="Q33" s="15"/>
      <c r="R33" s="15"/>
    </row>
    <row r="34" spans="2:20">
      <c r="B34" s="1">
        <v>6</v>
      </c>
      <c r="C34" s="10" t="s">
        <v>44</v>
      </c>
      <c r="D34" s="10"/>
      <c r="E34" s="10"/>
      <c r="F34" s="10"/>
      <c r="G34" s="10"/>
      <c r="H34" s="10"/>
      <c r="I34" s="10"/>
    </row>
    <row r="35" spans="2:20" ht="13.5" thickBot="1">
      <c r="C35" s="27"/>
      <c r="D35" s="27"/>
      <c r="E35" s="27"/>
      <c r="F35" s="27"/>
      <c r="G35" s="27"/>
      <c r="H35" s="27"/>
      <c r="I35" s="27"/>
    </row>
    <row r="36" spans="2:20" s="20" customFormat="1" ht="13.5" thickBot="1">
      <c r="C36" s="24" t="s">
        <v>74</v>
      </c>
      <c r="D36" s="24"/>
      <c r="E36" s="24"/>
      <c r="F36" s="24"/>
      <c r="G36" s="24"/>
      <c r="I36" s="20" t="s">
        <v>3</v>
      </c>
      <c r="J36" s="50">
        <f>2*G10+2*N10</f>
        <v>7.04</v>
      </c>
      <c r="K36" s="20" t="s">
        <v>10</v>
      </c>
      <c r="S36" s="28"/>
      <c r="T36" s="28"/>
    </row>
    <row r="37" spans="2:20" s="20" customFormat="1">
      <c r="C37" s="22"/>
      <c r="D37" s="22"/>
      <c r="E37" s="22"/>
      <c r="F37" s="22"/>
      <c r="G37" s="22"/>
      <c r="J37" s="21"/>
      <c r="S37" s="28"/>
      <c r="T37" s="28"/>
    </row>
    <row r="38" spans="2:20" ht="13.5" thickBot="1">
      <c r="C38" s="29" t="s">
        <v>45</v>
      </c>
      <c r="D38" s="29"/>
      <c r="E38" s="29"/>
      <c r="F38" s="29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2:20" ht="13.5" thickBot="1">
      <c r="C39" s="30" t="s">
        <v>46</v>
      </c>
      <c r="D39" s="30"/>
      <c r="E39" s="30"/>
      <c r="F39" s="30"/>
      <c r="G39" s="30"/>
      <c r="H39" s="23"/>
      <c r="I39" s="23" t="s">
        <v>3</v>
      </c>
      <c r="J39" s="50">
        <f>G10+2*G12</f>
        <v>2.5</v>
      </c>
      <c r="K39" s="23" t="s">
        <v>10</v>
      </c>
      <c r="L39" s="30" t="s">
        <v>47</v>
      </c>
      <c r="M39" s="30"/>
      <c r="N39" s="30"/>
      <c r="O39" s="30"/>
      <c r="P39" s="30"/>
    </row>
    <row r="40" spans="2:20" s="15" customFormat="1" ht="13.5" thickBot="1">
      <c r="C40" s="24" t="s">
        <v>48</v>
      </c>
      <c r="D40" s="24"/>
      <c r="E40" s="24"/>
      <c r="F40" s="24"/>
      <c r="G40" s="24"/>
      <c r="H40" s="20"/>
      <c r="I40" s="20" t="s">
        <v>3</v>
      </c>
      <c r="J40" s="51">
        <v>0.1</v>
      </c>
      <c r="K40" s="23" t="s">
        <v>10</v>
      </c>
      <c r="L40" s="20"/>
      <c r="M40" s="20"/>
      <c r="N40" s="20"/>
      <c r="O40" s="20"/>
      <c r="P40" s="20"/>
    </row>
    <row r="41" spans="2:20" s="15" customFormat="1" ht="13.5" thickBot="1">
      <c r="C41" s="24" t="s">
        <v>49</v>
      </c>
      <c r="D41" s="24"/>
      <c r="E41" s="24"/>
      <c r="F41" s="24"/>
      <c r="G41" s="24"/>
      <c r="H41" s="20" t="s">
        <v>3</v>
      </c>
      <c r="I41" s="30" t="s">
        <v>50</v>
      </c>
      <c r="J41" s="30"/>
      <c r="K41" s="30"/>
      <c r="L41" s="30"/>
      <c r="M41" s="30"/>
      <c r="N41" s="41">
        <f>1+INT(N10/J40)</f>
        <v>21</v>
      </c>
      <c r="O41" s="20" t="s">
        <v>51</v>
      </c>
      <c r="P41" s="20"/>
    </row>
    <row r="42" spans="2:20">
      <c r="C42" s="31" t="s">
        <v>52</v>
      </c>
      <c r="D42" s="31"/>
      <c r="E42" s="31"/>
      <c r="F42" s="31"/>
      <c r="G42" s="32" t="s">
        <v>53</v>
      </c>
      <c r="H42" s="32" t="s">
        <v>54</v>
      </c>
      <c r="I42" s="32" t="s">
        <v>55</v>
      </c>
      <c r="J42" s="32" t="s">
        <v>56</v>
      </c>
      <c r="K42" s="32" t="s">
        <v>57</v>
      </c>
      <c r="L42" s="32" t="s">
        <v>58</v>
      </c>
      <c r="M42" s="32" t="s">
        <v>59</v>
      </c>
      <c r="N42" s="53" t="s">
        <v>60</v>
      </c>
      <c r="O42" s="23"/>
      <c r="P42" s="23"/>
      <c r="S42" s="33"/>
      <c r="T42" s="33"/>
    </row>
    <row r="43" spans="2:20">
      <c r="C43" s="34" t="s">
        <v>61</v>
      </c>
      <c r="D43" s="34"/>
      <c r="E43" s="34"/>
      <c r="F43" s="34"/>
      <c r="G43" s="32">
        <v>2.1999999999999999E-2</v>
      </c>
      <c r="H43" s="32">
        <v>0.499</v>
      </c>
      <c r="I43" s="32">
        <v>0.88800000000000001</v>
      </c>
      <c r="J43" s="32">
        <v>1.387</v>
      </c>
      <c r="K43" s="32">
        <v>2.226</v>
      </c>
      <c r="L43" s="32">
        <v>2.984</v>
      </c>
      <c r="M43" s="32">
        <v>3.8530000000000002</v>
      </c>
      <c r="N43" s="32">
        <v>4.8339999999999996</v>
      </c>
      <c r="O43" s="23"/>
      <c r="P43" s="23"/>
      <c r="S43" s="33"/>
      <c r="T43" s="33"/>
    </row>
    <row r="44" spans="2:20">
      <c r="C44" s="35" t="s">
        <v>30</v>
      </c>
      <c r="D44" s="35"/>
      <c r="E44" s="34" t="s">
        <v>62</v>
      </c>
      <c r="F44" s="34"/>
      <c r="G44" s="36"/>
      <c r="H44" s="11">
        <v>7.04</v>
      </c>
      <c r="I44" s="36">
        <v>2.5</v>
      </c>
      <c r="J44" s="36"/>
      <c r="K44" s="36"/>
      <c r="L44" s="36"/>
      <c r="M44" s="36"/>
      <c r="N44" s="36"/>
      <c r="O44" s="23"/>
      <c r="P44" s="23"/>
      <c r="S44" s="33"/>
      <c r="T44" s="33"/>
    </row>
    <row r="45" spans="2:20">
      <c r="C45" s="34" t="s">
        <v>63</v>
      </c>
      <c r="D45" s="34"/>
      <c r="E45" s="34"/>
      <c r="F45" s="34"/>
      <c r="G45" s="36"/>
      <c r="H45" s="36">
        <v>1</v>
      </c>
      <c r="I45" s="36">
        <v>21</v>
      </c>
      <c r="J45" s="36"/>
      <c r="K45" s="36"/>
      <c r="L45" s="36"/>
      <c r="M45" s="36"/>
      <c r="N45" s="36"/>
      <c r="O45" s="23"/>
      <c r="P45" s="23"/>
      <c r="S45" s="33"/>
      <c r="T45" s="33"/>
    </row>
    <row r="46" spans="2:20">
      <c r="C46" s="34" t="s">
        <v>64</v>
      </c>
      <c r="D46" s="34"/>
      <c r="E46" s="34"/>
      <c r="F46" s="34"/>
      <c r="G46" s="37">
        <f t="shared" ref="G46:N46" si="0">G43*G44*G45</f>
        <v>0</v>
      </c>
      <c r="H46" s="37">
        <f t="shared" si="0"/>
        <v>3.5129600000000001</v>
      </c>
      <c r="I46" s="37">
        <f t="shared" si="0"/>
        <v>46.620000000000005</v>
      </c>
      <c r="J46" s="37">
        <f t="shared" si="0"/>
        <v>0</v>
      </c>
      <c r="K46" s="37">
        <f t="shared" si="0"/>
        <v>0</v>
      </c>
      <c r="L46" s="37">
        <f t="shared" si="0"/>
        <v>0</v>
      </c>
      <c r="M46" s="37">
        <f t="shared" si="0"/>
        <v>0</v>
      </c>
      <c r="N46" s="37">
        <f t="shared" si="0"/>
        <v>0</v>
      </c>
      <c r="O46" s="23"/>
      <c r="P46" s="23"/>
      <c r="S46" s="33"/>
      <c r="T46" s="33"/>
    </row>
    <row r="47" spans="2:20">
      <c r="C47" s="31" t="s">
        <v>65</v>
      </c>
      <c r="D47" s="31"/>
      <c r="E47" s="31"/>
      <c r="F47" s="31"/>
      <c r="G47" s="32" t="s">
        <v>66</v>
      </c>
      <c r="H47" s="32" t="s">
        <v>55</v>
      </c>
      <c r="I47" s="32" t="s">
        <v>67</v>
      </c>
      <c r="J47" s="32" t="s">
        <v>68</v>
      </c>
      <c r="K47" s="32" t="s">
        <v>58</v>
      </c>
      <c r="L47" s="32" t="s">
        <v>59</v>
      </c>
      <c r="M47" s="32" t="s">
        <v>60</v>
      </c>
      <c r="N47" s="32" t="s">
        <v>69</v>
      </c>
      <c r="O47" s="23"/>
      <c r="P47" s="23"/>
      <c r="S47" s="33"/>
      <c r="T47" s="33"/>
    </row>
    <row r="48" spans="2:20">
      <c r="C48" s="34" t="s">
        <v>61</v>
      </c>
      <c r="D48" s="34"/>
      <c r="E48" s="34"/>
      <c r="F48" s="34"/>
      <c r="G48" s="32">
        <v>0.61699999999999999</v>
      </c>
      <c r="H48" s="32">
        <v>0.88800000000000001</v>
      </c>
      <c r="I48" s="32">
        <v>1.587</v>
      </c>
      <c r="J48" s="32">
        <v>2.4660000000000002</v>
      </c>
      <c r="K48" s="32">
        <v>2.984</v>
      </c>
      <c r="L48" s="32">
        <v>3.8530000000000002</v>
      </c>
      <c r="M48" s="32">
        <v>4.3840000000000003</v>
      </c>
      <c r="N48" s="32">
        <v>6.3129999999999997</v>
      </c>
      <c r="O48" s="23"/>
      <c r="P48" s="23"/>
      <c r="S48" s="33"/>
      <c r="T48" s="33"/>
    </row>
    <row r="49" spans="3:20">
      <c r="C49" s="35" t="s">
        <v>30</v>
      </c>
      <c r="D49" s="35"/>
      <c r="E49" s="34" t="s">
        <v>62</v>
      </c>
      <c r="F49" s="34"/>
      <c r="G49" s="36">
        <v>3</v>
      </c>
      <c r="H49" s="36"/>
      <c r="I49" s="36"/>
      <c r="J49" s="36"/>
      <c r="K49" s="36"/>
      <c r="L49" s="36"/>
      <c r="M49" s="36"/>
      <c r="N49" s="36"/>
      <c r="O49" s="23"/>
      <c r="P49" s="23"/>
      <c r="S49" s="33"/>
      <c r="T49" s="33"/>
    </row>
    <row r="50" spans="3:20">
      <c r="C50" s="34" t="s">
        <v>63</v>
      </c>
      <c r="D50" s="34"/>
      <c r="E50" s="34"/>
      <c r="F50" s="34"/>
      <c r="G50" s="36">
        <v>46</v>
      </c>
      <c r="H50" s="36"/>
      <c r="I50" s="36"/>
      <c r="J50" s="36"/>
      <c r="K50" s="36"/>
      <c r="L50" s="36"/>
      <c r="M50" s="36"/>
      <c r="N50" s="36"/>
      <c r="O50" s="23"/>
      <c r="P50" s="23"/>
      <c r="S50" s="33"/>
      <c r="T50" s="33"/>
    </row>
    <row r="51" spans="3:20">
      <c r="C51" s="34" t="s">
        <v>64</v>
      </c>
      <c r="D51" s="34"/>
      <c r="E51" s="34"/>
      <c r="F51" s="34"/>
      <c r="G51" s="37">
        <f t="shared" ref="G51:N51" si="1">G48*G49*G50</f>
        <v>85.146000000000001</v>
      </c>
      <c r="H51" s="37">
        <f t="shared" si="1"/>
        <v>0</v>
      </c>
      <c r="I51" s="37">
        <f t="shared" si="1"/>
        <v>0</v>
      </c>
      <c r="J51" s="37">
        <f t="shared" si="1"/>
        <v>0</v>
      </c>
      <c r="K51" s="37">
        <f t="shared" si="1"/>
        <v>0</v>
      </c>
      <c r="L51" s="37">
        <f t="shared" si="1"/>
        <v>0</v>
      </c>
      <c r="M51" s="37">
        <f t="shared" si="1"/>
        <v>0</v>
      </c>
      <c r="N51" s="37">
        <f t="shared" si="1"/>
        <v>0</v>
      </c>
      <c r="O51" s="23"/>
      <c r="P51" s="23"/>
      <c r="S51" s="33"/>
      <c r="T51" s="33"/>
    </row>
    <row r="52" spans="3:20">
      <c r="C52" s="52"/>
      <c r="D52" s="52"/>
      <c r="E52" s="52"/>
      <c r="F52" s="52"/>
      <c r="G52" s="20"/>
      <c r="H52" s="20"/>
      <c r="I52" s="20"/>
      <c r="J52" s="20"/>
      <c r="K52" s="20"/>
      <c r="L52" s="20"/>
      <c r="M52" s="20"/>
      <c r="N52" s="20"/>
      <c r="O52" s="23"/>
      <c r="P52" s="23"/>
      <c r="S52" s="33"/>
      <c r="T52" s="33"/>
    </row>
    <row r="53" spans="3:20" s="15" customFormat="1" ht="13.5" thickBot="1">
      <c r="C53" s="38" t="s">
        <v>45</v>
      </c>
      <c r="D53" s="38"/>
      <c r="E53" s="38"/>
      <c r="F53" s="38"/>
      <c r="G53" s="22"/>
      <c r="H53" s="20"/>
      <c r="I53" s="20"/>
      <c r="J53" s="20"/>
      <c r="K53" s="20"/>
      <c r="L53" s="20"/>
      <c r="M53" s="20"/>
      <c r="N53" s="20"/>
      <c r="O53" s="20"/>
      <c r="P53" s="20"/>
    </row>
    <row r="54" spans="3:20" ht="13.5" thickBot="1">
      <c r="C54" s="30" t="s">
        <v>70</v>
      </c>
      <c r="D54" s="30"/>
      <c r="E54" s="30"/>
      <c r="F54" s="30"/>
      <c r="G54" s="30"/>
      <c r="H54" s="23"/>
      <c r="I54" s="23" t="s">
        <v>3</v>
      </c>
      <c r="J54" s="50">
        <f>N10+2*G12</f>
        <v>3.02</v>
      </c>
      <c r="K54" s="23" t="s">
        <v>10</v>
      </c>
      <c r="L54" s="30" t="s">
        <v>47</v>
      </c>
      <c r="M54" s="30"/>
      <c r="N54" s="30"/>
      <c r="O54" s="30"/>
      <c r="P54" s="30"/>
    </row>
    <row r="55" spans="3:20" s="15" customFormat="1" ht="13.5" thickBot="1">
      <c r="C55" s="24" t="s">
        <v>48</v>
      </c>
      <c r="D55" s="24"/>
      <c r="E55" s="24"/>
      <c r="F55" s="24"/>
      <c r="G55" s="24"/>
      <c r="H55" s="20"/>
      <c r="I55" s="20" t="s">
        <v>3</v>
      </c>
      <c r="J55" s="51">
        <v>0.15</v>
      </c>
      <c r="K55" s="23" t="s">
        <v>10</v>
      </c>
      <c r="L55" s="20"/>
      <c r="M55" s="20"/>
      <c r="N55" s="20"/>
      <c r="O55" s="20"/>
      <c r="P55" s="20"/>
    </row>
    <row r="56" spans="3:20" s="15" customFormat="1" ht="13.5" thickBot="1">
      <c r="C56" s="24" t="s">
        <v>71</v>
      </c>
      <c r="D56" s="24"/>
      <c r="E56" s="24"/>
      <c r="F56" s="24"/>
      <c r="G56" s="24"/>
      <c r="H56" s="20" t="s">
        <v>3</v>
      </c>
      <c r="I56" s="30" t="s">
        <v>72</v>
      </c>
      <c r="J56" s="30"/>
      <c r="K56" s="30"/>
      <c r="L56" s="30"/>
      <c r="M56" s="30"/>
      <c r="N56" s="41">
        <f>1+INT(G10/J55)</f>
        <v>11</v>
      </c>
      <c r="O56" s="20" t="s">
        <v>51</v>
      </c>
      <c r="P56" s="20"/>
    </row>
    <row r="57" spans="3:20">
      <c r="C57" s="31" t="s">
        <v>52</v>
      </c>
      <c r="D57" s="31"/>
      <c r="E57" s="31"/>
      <c r="F57" s="31"/>
      <c r="G57" s="32" t="s">
        <v>53</v>
      </c>
      <c r="H57" s="32" t="s">
        <v>54</v>
      </c>
      <c r="I57" s="32" t="s">
        <v>55</v>
      </c>
      <c r="J57" s="32" t="s">
        <v>56</v>
      </c>
      <c r="K57" s="32" t="s">
        <v>57</v>
      </c>
      <c r="L57" s="32" t="s">
        <v>58</v>
      </c>
      <c r="M57" s="32" t="s">
        <v>59</v>
      </c>
      <c r="N57" s="53" t="s">
        <v>60</v>
      </c>
      <c r="O57" s="23"/>
      <c r="P57" s="23"/>
      <c r="S57" s="33"/>
      <c r="T57" s="33"/>
    </row>
    <row r="58" spans="3:20">
      <c r="C58" s="34" t="s">
        <v>61</v>
      </c>
      <c r="D58" s="34"/>
      <c r="E58" s="34"/>
      <c r="F58" s="34"/>
      <c r="G58" s="32">
        <v>2.1999999999999999E-2</v>
      </c>
      <c r="H58" s="32">
        <v>0.499</v>
      </c>
      <c r="I58" s="32">
        <v>0.88800000000000001</v>
      </c>
      <c r="J58" s="32">
        <v>1.387</v>
      </c>
      <c r="K58" s="32">
        <v>2.226</v>
      </c>
      <c r="L58" s="32">
        <v>2.984</v>
      </c>
      <c r="M58" s="32">
        <v>3.8530000000000002</v>
      </c>
      <c r="N58" s="32">
        <v>4.8339999999999996</v>
      </c>
      <c r="O58" s="23"/>
      <c r="P58" s="23"/>
      <c r="S58" s="33"/>
      <c r="T58" s="33"/>
    </row>
    <row r="59" spans="3:20">
      <c r="C59" s="35" t="s">
        <v>30</v>
      </c>
      <c r="D59" s="35"/>
      <c r="E59" s="34" t="s">
        <v>62</v>
      </c>
      <c r="F59" s="34"/>
      <c r="G59" s="36"/>
      <c r="H59" s="11"/>
      <c r="I59" s="36">
        <v>3.02</v>
      </c>
      <c r="J59" s="36"/>
      <c r="K59" s="36"/>
      <c r="L59" s="36"/>
      <c r="M59" s="36"/>
      <c r="N59" s="36"/>
      <c r="O59" s="23"/>
      <c r="P59" s="23"/>
      <c r="S59" s="33"/>
      <c r="T59" s="33"/>
    </row>
    <row r="60" spans="3:20">
      <c r="C60" s="34" t="s">
        <v>63</v>
      </c>
      <c r="D60" s="34"/>
      <c r="E60" s="34"/>
      <c r="F60" s="34"/>
      <c r="G60" s="36"/>
      <c r="H60" s="36"/>
      <c r="I60" s="36">
        <v>11</v>
      </c>
      <c r="J60" s="36"/>
      <c r="K60" s="36"/>
      <c r="L60" s="36"/>
      <c r="M60" s="36"/>
      <c r="N60" s="36"/>
      <c r="O60" s="23"/>
      <c r="P60" s="23"/>
      <c r="S60" s="33"/>
      <c r="T60" s="33"/>
    </row>
    <row r="61" spans="3:20">
      <c r="C61" s="34" t="s">
        <v>64</v>
      </c>
      <c r="D61" s="34"/>
      <c r="E61" s="34"/>
      <c r="F61" s="34"/>
      <c r="G61" s="37">
        <f t="shared" ref="G61:N61" si="2">G58*G59*G60</f>
        <v>0</v>
      </c>
      <c r="H61" s="37">
        <f t="shared" si="2"/>
        <v>0</v>
      </c>
      <c r="I61" s="37">
        <f t="shared" si="2"/>
        <v>29.499360000000003</v>
      </c>
      <c r="J61" s="37">
        <f t="shared" si="2"/>
        <v>0</v>
      </c>
      <c r="K61" s="37">
        <f t="shared" si="2"/>
        <v>0</v>
      </c>
      <c r="L61" s="37">
        <f t="shared" si="2"/>
        <v>0</v>
      </c>
      <c r="M61" s="37">
        <f t="shared" si="2"/>
        <v>0</v>
      </c>
      <c r="N61" s="37">
        <f t="shared" si="2"/>
        <v>0</v>
      </c>
      <c r="O61" s="23"/>
      <c r="P61" s="23"/>
      <c r="S61" s="33"/>
      <c r="T61" s="33"/>
    </row>
    <row r="62" spans="3:20">
      <c r="C62" s="31" t="s">
        <v>65</v>
      </c>
      <c r="D62" s="31"/>
      <c r="E62" s="31"/>
      <c r="F62" s="31"/>
      <c r="G62" s="32" t="s">
        <v>66</v>
      </c>
      <c r="H62" s="32" t="s">
        <v>55</v>
      </c>
      <c r="I62" s="32" t="s">
        <v>67</v>
      </c>
      <c r="J62" s="32" t="s">
        <v>68</v>
      </c>
      <c r="K62" s="32" t="s">
        <v>58</v>
      </c>
      <c r="L62" s="32" t="s">
        <v>59</v>
      </c>
      <c r="M62" s="32" t="s">
        <v>60</v>
      </c>
      <c r="N62" s="32" t="s">
        <v>69</v>
      </c>
      <c r="O62" s="23"/>
      <c r="P62" s="23"/>
      <c r="S62" s="33"/>
      <c r="T62" s="33"/>
    </row>
    <row r="63" spans="3:20">
      <c r="C63" s="34" t="s">
        <v>61</v>
      </c>
      <c r="D63" s="34"/>
      <c r="E63" s="34"/>
      <c r="F63" s="34"/>
      <c r="G63" s="32">
        <v>0.61699999999999999</v>
      </c>
      <c r="H63" s="32">
        <v>0.88800000000000001</v>
      </c>
      <c r="I63" s="32">
        <v>1.587</v>
      </c>
      <c r="J63" s="32">
        <v>2.4660000000000002</v>
      </c>
      <c r="K63" s="32">
        <v>2.984</v>
      </c>
      <c r="L63" s="32">
        <v>3.8530000000000002</v>
      </c>
      <c r="M63" s="32">
        <v>4.3840000000000003</v>
      </c>
      <c r="N63" s="32">
        <v>6.3129999999999997</v>
      </c>
      <c r="O63" s="23"/>
      <c r="P63" s="23"/>
      <c r="S63" s="33"/>
      <c r="T63" s="33"/>
    </row>
    <row r="64" spans="3:20">
      <c r="C64" s="35" t="s">
        <v>30</v>
      </c>
      <c r="D64" s="35"/>
      <c r="E64" s="34" t="s">
        <v>62</v>
      </c>
      <c r="F64" s="34"/>
      <c r="G64" s="36">
        <v>3</v>
      </c>
      <c r="H64" s="36"/>
      <c r="I64" s="36"/>
      <c r="J64" s="36"/>
      <c r="K64" s="36"/>
      <c r="L64" s="36"/>
      <c r="M64" s="36"/>
      <c r="N64" s="36"/>
      <c r="O64" s="23"/>
      <c r="P64" s="23"/>
      <c r="S64" s="33"/>
      <c r="T64" s="33"/>
    </row>
    <row r="65" spans="3:20">
      <c r="C65" s="34" t="s">
        <v>63</v>
      </c>
      <c r="D65" s="34"/>
      <c r="E65" s="34"/>
      <c r="F65" s="34"/>
      <c r="G65" s="36">
        <v>46</v>
      </c>
      <c r="H65" s="36"/>
      <c r="I65" s="36"/>
      <c r="J65" s="36"/>
      <c r="K65" s="36"/>
      <c r="L65" s="36"/>
      <c r="M65" s="36"/>
      <c r="N65" s="36"/>
      <c r="O65" s="23"/>
      <c r="P65" s="23"/>
      <c r="S65" s="33"/>
      <c r="T65" s="33"/>
    </row>
    <row r="66" spans="3:20">
      <c r="C66" s="34" t="s">
        <v>64</v>
      </c>
      <c r="D66" s="34"/>
      <c r="E66" s="34"/>
      <c r="F66" s="34"/>
      <c r="G66" s="37">
        <f t="shared" ref="G66:N66" si="3">G63*G64*G65</f>
        <v>85.146000000000001</v>
      </c>
      <c r="H66" s="37">
        <f t="shared" si="3"/>
        <v>0</v>
      </c>
      <c r="I66" s="37">
        <f t="shared" si="3"/>
        <v>0</v>
      </c>
      <c r="J66" s="37">
        <f t="shared" si="3"/>
        <v>0</v>
      </c>
      <c r="K66" s="37">
        <f t="shared" si="3"/>
        <v>0</v>
      </c>
      <c r="L66" s="37">
        <f t="shared" si="3"/>
        <v>0</v>
      </c>
      <c r="M66" s="37">
        <f t="shared" si="3"/>
        <v>0</v>
      </c>
      <c r="N66" s="37">
        <f t="shared" si="3"/>
        <v>0</v>
      </c>
      <c r="O66" s="23"/>
      <c r="P66" s="23"/>
      <c r="S66" s="33"/>
      <c r="T66" s="33"/>
    </row>
  </sheetData>
  <mergeCells count="90">
    <mergeCell ref="C65:F65"/>
    <mergeCell ref="C66:F66"/>
    <mergeCell ref="K15:L15"/>
    <mergeCell ref="O16:Q16"/>
    <mergeCell ref="O17:Q17"/>
    <mergeCell ref="O18:Q18"/>
    <mergeCell ref="C60:F60"/>
    <mergeCell ref="C61:F61"/>
    <mergeCell ref="C62:F62"/>
    <mergeCell ref="C63:F63"/>
    <mergeCell ref="C64:D64"/>
    <mergeCell ref="E64:F64"/>
    <mergeCell ref="C56:G56"/>
    <mergeCell ref="I56:M56"/>
    <mergeCell ref="C57:F57"/>
    <mergeCell ref="C58:F58"/>
    <mergeCell ref="C59:D59"/>
    <mergeCell ref="E59:F59"/>
    <mergeCell ref="C50:F50"/>
    <mergeCell ref="C51:F51"/>
    <mergeCell ref="C53:F53"/>
    <mergeCell ref="C54:G54"/>
    <mergeCell ref="L54:P54"/>
    <mergeCell ref="C55:G55"/>
    <mergeCell ref="C45:F45"/>
    <mergeCell ref="C46:F46"/>
    <mergeCell ref="C47:F47"/>
    <mergeCell ref="C48:F48"/>
    <mergeCell ref="C49:D49"/>
    <mergeCell ref="E49:F49"/>
    <mergeCell ref="C41:G41"/>
    <mergeCell ref="I41:M41"/>
    <mergeCell ref="C42:F42"/>
    <mergeCell ref="C43:F43"/>
    <mergeCell ref="C44:D44"/>
    <mergeCell ref="E44:F44"/>
    <mergeCell ref="C34:I34"/>
    <mergeCell ref="C36:G36"/>
    <mergeCell ref="C38:F38"/>
    <mergeCell ref="C39:G39"/>
    <mergeCell ref="L39:P39"/>
    <mergeCell ref="C40:G40"/>
    <mergeCell ref="C31:D31"/>
    <mergeCell ref="F31:I31"/>
    <mergeCell ref="K31:L31"/>
    <mergeCell ref="M31:N31"/>
    <mergeCell ref="O31:Q31"/>
    <mergeCell ref="C32:D32"/>
    <mergeCell ref="F32:I32"/>
    <mergeCell ref="K32:L32"/>
    <mergeCell ref="M32:N32"/>
    <mergeCell ref="O32:Q32"/>
    <mergeCell ref="N24:O24"/>
    <mergeCell ref="C26:P26"/>
    <mergeCell ref="C27:O27"/>
    <mergeCell ref="C28:G28"/>
    <mergeCell ref="I28:J28"/>
    <mergeCell ref="C30:D30"/>
    <mergeCell ref="F30:I30"/>
    <mergeCell ref="K30:L30"/>
    <mergeCell ref="M30:N30"/>
    <mergeCell ref="O30:Q30"/>
    <mergeCell ref="C20:D20"/>
    <mergeCell ref="C21:D21"/>
    <mergeCell ref="C22:D22"/>
    <mergeCell ref="H22:J22"/>
    <mergeCell ref="C24:J24"/>
    <mergeCell ref="K24:L24"/>
    <mergeCell ref="M16:N16"/>
    <mergeCell ref="C17:D17"/>
    <mergeCell ref="F17:I17"/>
    <mergeCell ref="K17:L17"/>
    <mergeCell ref="M17:N17"/>
    <mergeCell ref="C18:D18"/>
    <mergeCell ref="F18:I18"/>
    <mergeCell ref="K18:L18"/>
    <mergeCell ref="M18:N18"/>
    <mergeCell ref="C12:E12"/>
    <mergeCell ref="J12:L12"/>
    <mergeCell ref="C14:I14"/>
    <mergeCell ref="C16:D16"/>
    <mergeCell ref="F16:I16"/>
    <mergeCell ref="K16:L16"/>
    <mergeCell ref="C3:Q3"/>
    <mergeCell ref="C4:Q4"/>
    <mergeCell ref="C6:E6"/>
    <mergeCell ref="I6:L6"/>
    <mergeCell ref="C8:D8"/>
    <mergeCell ref="C10:E10"/>
    <mergeCell ref="J10:L10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pile cap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2016-01-13T06:37:55Z</dcterms:created>
  <dcterms:modified xsi:type="dcterms:W3CDTF">2016-01-13T10:26:25Z</dcterms:modified>
</cp:coreProperties>
</file>