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610" activeTab="1"/>
  </bookViews>
  <sheets>
    <sheet name="Dataset" sheetId="1" r:id="rId1"/>
    <sheet name="Sheet2" sheetId="2" r:id="rId2"/>
    <sheet name="Sheet3" sheetId="3" r:id="rId3"/>
    <sheet name="Sheet4" sheetId="4" r:id="rId4"/>
    <sheet name="End- Go Back" sheetId="5" r:id="rId5"/>
    <sheet name="VLOOKUP" sheetId="7" r:id="rId6"/>
    <sheet name="SUMIFS" sheetId="8" r:id="rId7"/>
    <sheet name="Logical" sheetId="11" r:id="rId8"/>
    <sheet name="IF AND OR" sheetId="10" r:id="rId9"/>
    <sheet name="Dataset (2)" sheetId="6" state="hidden" r:id="rId10"/>
  </sheets>
  <definedNames>
    <definedName name="_xlnm._FilterDatabase" localSheetId="0" hidden="1">Dataset!$A$3:$F$64</definedName>
    <definedName name="_xlnm._FilterDatabase" localSheetId="9" hidden="1">'Dataset (2)'!$A$3:$L$3</definedName>
    <definedName name="_xlnm._FilterDatabase" localSheetId="8" hidden="1">'IF AND OR'!$B$3:$E$15</definedName>
    <definedName name="_xlnm._FilterDatabase" localSheetId="6" hidden="1">SUMIFS!$B$3:$F$15</definedName>
    <definedName name="_xlnm._FilterDatabase" localSheetId="5" hidden="1">VLOOKUP!$B$3:$F$15</definedName>
    <definedName name="circ" localSheetId="9">#REF!</definedName>
  </definedNames>
  <calcPr calcId="162913" iterate="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8" l="1"/>
  <c r="I5" i="10"/>
  <c r="I6" i="10"/>
  <c r="I7" i="10"/>
  <c r="I8" i="10"/>
  <c r="I9" i="10"/>
  <c r="I10" i="10"/>
  <c r="I11" i="10"/>
  <c r="I12" i="10"/>
  <c r="I13" i="10"/>
  <c r="I14" i="10"/>
  <c r="I15" i="10"/>
  <c r="I4" i="10"/>
  <c r="G5" i="10"/>
  <c r="G6" i="10"/>
  <c r="G7" i="10"/>
  <c r="G8" i="10"/>
  <c r="G9" i="10"/>
  <c r="G10" i="10"/>
  <c r="G11" i="10"/>
  <c r="G12" i="10"/>
  <c r="G13" i="10"/>
  <c r="G14" i="10"/>
  <c r="G15" i="10"/>
  <c r="G4" i="10"/>
  <c r="H5" i="10"/>
  <c r="H6" i="10"/>
  <c r="H7" i="10"/>
  <c r="H8" i="10"/>
  <c r="H9" i="10"/>
  <c r="H10" i="10"/>
  <c r="H11" i="10"/>
  <c r="H12" i="10"/>
  <c r="H13" i="10"/>
  <c r="H14" i="10"/>
  <c r="H15" i="10"/>
  <c r="H4" i="10"/>
  <c r="F5" i="10"/>
  <c r="F6" i="10"/>
  <c r="F7" i="10"/>
  <c r="F8" i="10"/>
  <c r="F9" i="10"/>
  <c r="F10" i="10"/>
  <c r="F11" i="10"/>
  <c r="F12" i="10"/>
  <c r="F13" i="10"/>
  <c r="F14" i="10"/>
  <c r="F15" i="10"/>
  <c r="F4" i="10"/>
  <c r="E12" i="11"/>
  <c r="E11" i="11"/>
  <c r="D5" i="11"/>
  <c r="D6" i="11"/>
  <c r="D7" i="11"/>
  <c r="D8" i="11"/>
  <c r="D4" i="11"/>
  <c r="L5" i="8"/>
  <c r="C65" i="1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8" i="6"/>
  <c r="D7" i="6"/>
  <c r="D6" i="6"/>
  <c r="D5" i="6"/>
  <c r="D4" i="6"/>
  <c r="D62" i="1"/>
  <c r="D58" i="1"/>
  <c r="D38" i="1"/>
  <c r="D15" i="1"/>
  <c r="D14" i="1"/>
  <c r="D64" i="1"/>
  <c r="D63" i="1"/>
  <c r="D60" i="1"/>
  <c r="D55" i="1"/>
  <c r="D51" i="1"/>
  <c r="D45" i="1"/>
  <c r="D43" i="1"/>
  <c r="D56" i="1"/>
  <c r="D47" i="1"/>
  <c r="D36" i="1"/>
  <c r="D34" i="1"/>
  <c r="D31" i="1"/>
  <c r="D23" i="1"/>
  <c r="D24" i="1"/>
  <c r="D19" i="1"/>
  <c r="D13" i="1"/>
  <c r="D7" i="1"/>
  <c r="D5" i="1"/>
  <c r="D54" i="1"/>
  <c r="D30" i="1"/>
  <c r="D29" i="1"/>
  <c r="D40" i="1"/>
  <c r="D39" i="1"/>
  <c r="D37" i="1"/>
  <c r="D35" i="1"/>
  <c r="D42" i="1"/>
  <c r="D41" i="1"/>
  <c r="D25" i="1"/>
  <c r="D12" i="1"/>
  <c r="D9" i="1"/>
  <c r="D8" i="1"/>
  <c r="D6" i="1"/>
  <c r="D61" i="1"/>
  <c r="D59" i="1"/>
  <c r="D57" i="1"/>
  <c r="D46" i="1"/>
  <c r="D44" i="1"/>
  <c r="D28" i="1"/>
  <c r="D27" i="1"/>
  <c r="D21" i="1"/>
  <c r="D20" i="1"/>
  <c r="D18" i="1"/>
  <c r="D11" i="1"/>
  <c r="D10" i="1"/>
  <c r="D4" i="1"/>
  <c r="D16" i="1"/>
  <c r="D17" i="1"/>
  <c r="D22" i="1"/>
  <c r="D26" i="1"/>
  <c r="D32" i="1"/>
  <c r="D33" i="1"/>
  <c r="D48" i="1"/>
  <c r="D49" i="1"/>
  <c r="D50" i="1"/>
  <c r="D52" i="1"/>
  <c r="D53" i="1"/>
</calcChain>
</file>

<file path=xl/sharedStrings.xml><?xml version="1.0" encoding="utf-8"?>
<sst xmlns="http://schemas.openxmlformats.org/spreadsheetml/2006/main" count="375" uniqueCount="112">
  <si>
    <t>DoJ</t>
  </si>
  <si>
    <t>Name</t>
  </si>
  <si>
    <t>Dummy</t>
  </si>
  <si>
    <t>Age</t>
  </si>
  <si>
    <t>AbduSalaam, Ismael</t>
  </si>
  <si>
    <t>HFD</t>
  </si>
  <si>
    <t>RAD</t>
  </si>
  <si>
    <t>Adams, Jennifer M</t>
  </si>
  <si>
    <t>Adams, Sally</t>
  </si>
  <si>
    <t>CDFD</t>
  </si>
  <si>
    <t>ED</t>
  </si>
  <si>
    <t>RDD</t>
  </si>
  <si>
    <t>Andrews, Darryl</t>
  </si>
  <si>
    <t>Applegate, Mary Alice</t>
  </si>
  <si>
    <t>Barrett, Stephen</t>
  </si>
  <si>
    <t>AD</t>
  </si>
  <si>
    <t>Beatty, Michael A.</t>
  </si>
  <si>
    <t>PEMD</t>
  </si>
  <si>
    <t>Bowden, Jada J.</t>
  </si>
  <si>
    <t>Bowie, Tarsha</t>
  </si>
  <si>
    <t>Bryant, Brenda L.</t>
  </si>
  <si>
    <t>LGAD</t>
  </si>
  <si>
    <t>Carr, Phyllis</t>
  </si>
  <si>
    <t>Carter, Kimberly</t>
  </si>
  <si>
    <t>Casper, Michael</t>
  </si>
  <si>
    <t>Childers, Jo R.</t>
  </si>
  <si>
    <t>Claffey, Anthony</t>
  </si>
  <si>
    <t>Connor, Brian</t>
  </si>
  <si>
    <t>Edge, Jessica</t>
  </si>
  <si>
    <t>Evans, Tammy R.</t>
  </si>
  <si>
    <t>Forest, Martha</t>
  </si>
  <si>
    <t>Garrison, Kay</t>
  </si>
  <si>
    <t>Gelmini, Valerie</t>
  </si>
  <si>
    <t>Gibb, Ruth</t>
  </si>
  <si>
    <t>Gibbs, Tarron</t>
  </si>
  <si>
    <t>Griffin, Anthony</t>
  </si>
  <si>
    <t>Harrison, Jurell</t>
  </si>
  <si>
    <t>Hart, Laurel L.</t>
  </si>
  <si>
    <t>Hatton, Stephanie D.</t>
  </si>
  <si>
    <t>Hill, Theresa</t>
  </si>
  <si>
    <t>Hipp, Tracy</t>
  </si>
  <si>
    <t>Hobbs, Patsy</t>
  </si>
  <si>
    <t>Hough, Gloria K.</t>
  </si>
  <si>
    <t>Ivery, Zaneta</t>
  </si>
  <si>
    <t>Jackson, Terry</t>
  </si>
  <si>
    <t>Johnson, Cathy</t>
  </si>
  <si>
    <t>LeBlanc, Sabra V.</t>
  </si>
  <si>
    <t>Massie, Sherrie D.</t>
  </si>
  <si>
    <t>McCook, Sherri E.</t>
  </si>
  <si>
    <t>Newsome, Leonard</t>
  </si>
  <si>
    <t>Noel, Raymond</t>
  </si>
  <si>
    <t>Nunis, Jacqueline G.</t>
  </si>
  <si>
    <t>Pitts, Verenda</t>
  </si>
  <si>
    <t>Ponce, Jo M.</t>
  </si>
  <si>
    <t>Price, Susan</t>
  </si>
  <si>
    <t>Riddles, LaSandra</t>
  </si>
  <si>
    <t>Rietschier, Max R.</t>
  </si>
  <si>
    <t>Roberts-Polk, Stephine</t>
  </si>
  <si>
    <t>Scheiderer, Will</t>
  </si>
  <si>
    <t>Sharpe, Jonathan</t>
  </si>
  <si>
    <t>Smith, Elizabeth C.</t>
  </si>
  <si>
    <t>Smith, Leslie Ann</t>
  </si>
  <si>
    <t>Spears, Margaret "Beth" E.</t>
  </si>
  <si>
    <t>Spring, Katherine Lynn</t>
  </si>
  <si>
    <t>Stephens, James</t>
  </si>
  <si>
    <t>Swann, Trina</t>
  </si>
  <si>
    <t>Thomas, Phillis</t>
  </si>
  <si>
    <t>Tsung, Fu-Hsuen</t>
  </si>
  <si>
    <t>Turner, Willa</t>
  </si>
  <si>
    <t>Walker, Terence</t>
  </si>
  <si>
    <t>Watt, Don</t>
  </si>
  <si>
    <t>Wheeling, Davey</t>
  </si>
  <si>
    <t>Excel Shortcuts - Series 1</t>
  </si>
  <si>
    <t>This is Sheet 2</t>
  </si>
  <si>
    <t>This is Sheet 3</t>
  </si>
  <si>
    <t>This is Sheet 4</t>
  </si>
  <si>
    <t>This is the last Sheet - Go Back</t>
  </si>
  <si>
    <t>Base Salary</t>
  </si>
  <si>
    <t>Bonus2</t>
  </si>
  <si>
    <t>Bonus1</t>
  </si>
  <si>
    <t>Bartlett, David E.</t>
  </si>
  <si>
    <t>Division</t>
  </si>
  <si>
    <t>Excel Filter</t>
  </si>
  <si>
    <t>Emp ID</t>
  </si>
  <si>
    <t>VLOOKUP</t>
  </si>
  <si>
    <t>8320</t>
  </si>
  <si>
    <t>#1</t>
  </si>
  <si>
    <t>#2</t>
  </si>
  <si>
    <t>#3</t>
  </si>
  <si>
    <t>Salary</t>
  </si>
  <si>
    <t>1. Total Salary for:</t>
  </si>
  <si>
    <t>&gt;=</t>
  </si>
  <si>
    <t>1. How many people?</t>
  </si>
  <si>
    <t>SUMIFS &amp; COUNTIFS</t>
  </si>
  <si>
    <t>Ismael</t>
  </si>
  <si>
    <t>Sabra V.</t>
  </si>
  <si>
    <t>Will</t>
  </si>
  <si>
    <t>Tracy</t>
  </si>
  <si>
    <t>Tarsha</t>
  </si>
  <si>
    <t>Jo R.</t>
  </si>
  <si>
    <t>Phillis</t>
  </si>
  <si>
    <t>Tammy R.</t>
  </si>
  <si>
    <t>Sally</t>
  </si>
  <si>
    <t>Terence</t>
  </si>
  <si>
    <t>Willa</t>
  </si>
  <si>
    <t>Laurel L.</t>
  </si>
  <si>
    <t>Foundation - Logical Functions</t>
  </si>
  <si>
    <t>Exercises - Logical Functions</t>
  </si>
  <si>
    <r>
      <t xml:space="preserve">IF: </t>
    </r>
    <r>
      <rPr>
        <sz val="10"/>
        <rFont val="Calibri"/>
        <family val="2"/>
        <scheme val="minor"/>
      </rPr>
      <t xml:space="preserve">Age &gt; 50, </t>
    </r>
    <r>
      <rPr>
        <b/>
        <sz val="10"/>
        <rFont val="Calibri"/>
        <family val="2"/>
        <scheme val="minor"/>
      </rPr>
      <t xml:space="preserve">THEN: </t>
    </r>
    <r>
      <rPr>
        <sz val="10"/>
        <rFont val="Calibri"/>
        <family val="2"/>
        <scheme val="minor"/>
      </rPr>
      <t>Senior,</t>
    </r>
    <r>
      <rPr>
        <b/>
        <sz val="10"/>
        <rFont val="Calibri"/>
        <family val="2"/>
        <scheme val="minor"/>
      </rPr>
      <t xml:space="preserve"> ELSE: </t>
    </r>
    <r>
      <rPr>
        <sz val="10"/>
        <rFont val="Calibri"/>
        <family val="2"/>
        <scheme val="minor"/>
      </rPr>
      <t>Blank</t>
    </r>
  </si>
  <si>
    <r>
      <t xml:space="preserve">AND: </t>
    </r>
    <r>
      <rPr>
        <sz val="10"/>
        <rFont val="Calibri"/>
        <family val="2"/>
        <scheme val="minor"/>
      </rPr>
      <t>Salary &lt; 50000 &amp; Age &gt; 40</t>
    </r>
  </si>
  <si>
    <r>
      <t xml:space="preserve">OR: </t>
    </r>
    <r>
      <rPr>
        <sz val="10"/>
        <rFont val="Calibri"/>
        <family val="2"/>
        <scheme val="minor"/>
      </rPr>
      <t>Division RAD or RDD</t>
    </r>
  </si>
  <si>
    <t>IF: Salary &lt;= 20000, THEN: Low; IF: Salary &lt;= 60000, THEN: Medium; ELSE: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</si>
</sst>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dd\-mmm\-yy"/>
    <numFmt numFmtId="166" formatCode="dd\-mmmm\-yy"/>
    <numFmt numFmtId="167" formatCode="d\-mmmm\-yy"/>
    <numFmt numFmtId="168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name val="Arial"/>
      <family val="2"/>
    </font>
    <font>
      <b/>
      <sz val="10"/>
      <color indexed="56"/>
      <name val="Calibri"/>
      <family val="2"/>
      <scheme val="minor"/>
    </font>
    <font>
      <sz val="10"/>
      <name val="Arial"/>
      <family val="2"/>
    </font>
    <font>
      <sz val="10"/>
      <color theme="0" tint="-0.1499984740745262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5" fontId="10" fillId="0" borderId="0" applyFont="0" applyFill="0" applyBorder="0" applyAlignment="0" applyProtection="0"/>
    <xf numFmtId="0" fontId="12" fillId="0" borderId="0"/>
  </cellStyleXfs>
  <cellXfs count="7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3" fillId="3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15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5" fontId="5" fillId="0" borderId="1" xfId="0" applyNumberFormat="1" applyFont="1" applyBorder="1" applyAlignment="1">
      <alignment horizontal="left"/>
    </xf>
    <xf numFmtId="166" fontId="5" fillId="0" borderId="1" xfId="0" applyNumberFormat="1" applyFont="1" applyBorder="1" applyAlignment="1">
      <alignment horizontal="left"/>
    </xf>
    <xf numFmtId="167" fontId="5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168" fontId="3" fillId="0" borderId="0" xfId="1" applyNumberFormat="1" applyFont="1" applyAlignment="1">
      <alignment horizontal="left"/>
    </xf>
    <xf numFmtId="0" fontId="5" fillId="0" borderId="1" xfId="0" applyFont="1" applyBorder="1" applyAlignment="1">
      <alignment horizontal="right"/>
    </xf>
    <xf numFmtId="0" fontId="7" fillId="4" borderId="0" xfId="0" applyFont="1" applyFill="1" applyAlignment="1">
      <alignment horizontal="left"/>
    </xf>
    <xf numFmtId="0" fontId="7" fillId="4" borderId="0" xfId="0" applyFont="1" applyFill="1"/>
    <xf numFmtId="0" fontId="7" fillId="4" borderId="0" xfId="0" applyFont="1" applyFill="1" applyAlignment="1">
      <alignment horizontal="right"/>
    </xf>
    <xf numFmtId="0" fontId="7" fillId="4" borderId="0" xfId="0" applyFont="1" applyFill="1" applyAlignment="1">
      <alignment horizontal="center"/>
    </xf>
    <xf numFmtId="164" fontId="4" fillId="2" borderId="1" xfId="0" applyNumberFormat="1" applyFont="1" applyFill="1" applyBorder="1" applyAlignment="1">
      <alignment horizontal="center" wrapText="1"/>
    </xf>
    <xf numFmtId="9" fontId="3" fillId="0" borderId="0" xfId="0" applyNumberFormat="1" applyFont="1"/>
    <xf numFmtId="3" fontId="3" fillId="0" borderId="0" xfId="0" applyNumberFormat="1" applyFont="1"/>
    <xf numFmtId="168" fontId="5" fillId="0" borderId="1" xfId="1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2" fillId="5" borderId="1" xfId="0" applyFont="1" applyFill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0" fontId="5" fillId="0" borderId="1" xfId="0" applyNumberFormat="1" applyFont="1" applyBorder="1" applyAlignment="1">
      <alignment horizontal="left"/>
    </xf>
    <xf numFmtId="15" fontId="2" fillId="2" borderId="1" xfId="0" applyNumberFormat="1" applyFont="1" applyFill="1" applyBorder="1" applyAlignment="1">
      <alignment horizontal="left" wrapText="1"/>
    </xf>
    <xf numFmtId="15" fontId="5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8" fontId="3" fillId="0" borderId="0" xfId="1" applyNumberFormat="1" applyFont="1" applyAlignment="1">
      <alignment horizontal="center"/>
    </xf>
    <xf numFmtId="15" fontId="11" fillId="6" borderId="1" xfId="2" applyFont="1" applyFill="1" applyBorder="1" applyAlignment="1" applyProtection="1">
      <alignment horizontal="center"/>
      <protection locked="0"/>
    </xf>
    <xf numFmtId="0" fontId="6" fillId="0" borderId="1" xfId="3" applyNumberFormat="1" applyFont="1" applyBorder="1" applyAlignment="1">
      <alignment horizontal="center"/>
    </xf>
    <xf numFmtId="49" fontId="6" fillId="0" borderId="1" xfId="3" quotePrefix="1" applyNumberFormat="1" applyFont="1" applyBorder="1" applyAlignment="1">
      <alignment horizontal="center"/>
    </xf>
    <xf numFmtId="0" fontId="7" fillId="4" borderId="0" xfId="0" applyNumberFormat="1" applyFont="1" applyFill="1" applyAlignment="1">
      <alignment horizontal="left"/>
    </xf>
    <xf numFmtId="0" fontId="3" fillId="0" borderId="0" xfId="0" applyNumberFormat="1" applyFont="1" applyAlignment="1">
      <alignment horizontal="left"/>
    </xf>
    <xf numFmtId="0" fontId="11" fillId="6" borderId="1" xfId="2" applyNumberFormat="1" applyFont="1" applyFill="1" applyBorder="1" applyAlignment="1" applyProtection="1">
      <alignment horizontal="left"/>
      <protection locked="0"/>
    </xf>
    <xf numFmtId="0" fontId="6" fillId="0" borderId="1" xfId="3" applyNumberFormat="1" applyFont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3" fillId="0" borderId="0" xfId="0" applyNumberFormat="1" applyFont="1" applyAlignment="1">
      <alignment horizontal="center"/>
    </xf>
    <xf numFmtId="0" fontId="16" fillId="7" borderId="1" xfId="0" applyNumberFormat="1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168" fontId="3" fillId="0" borderId="0" xfId="1" applyNumberFormat="1" applyFont="1"/>
    <xf numFmtId="168" fontId="3" fillId="0" borderId="1" xfId="1" applyNumberFormat="1" applyFont="1" applyBorder="1" applyAlignment="1">
      <alignment horizontal="left"/>
    </xf>
    <xf numFmtId="0" fontId="3" fillId="8" borderId="0" xfId="0" applyFont="1" applyFill="1"/>
    <xf numFmtId="0" fontId="3" fillId="8" borderId="0" xfId="0" applyFont="1" applyFill="1" applyAlignment="1">
      <alignment horizontal="left"/>
    </xf>
    <xf numFmtId="0" fontId="3" fillId="8" borderId="0" xfId="0" applyFont="1" applyFill="1" applyAlignment="1">
      <alignment horizontal="center"/>
    </xf>
    <xf numFmtId="0" fontId="3" fillId="8" borderId="0" xfId="0" applyFont="1" applyFill="1" applyAlignment="1">
      <alignment horizontal="right"/>
    </xf>
    <xf numFmtId="168" fontId="3" fillId="8" borderId="0" xfId="1" applyNumberFormat="1" applyFont="1" applyFill="1" applyAlignment="1">
      <alignment horizontal="center"/>
    </xf>
    <xf numFmtId="0" fontId="3" fillId="8" borderId="0" xfId="0" applyNumberFormat="1" applyFont="1" applyFill="1" applyAlignment="1">
      <alignment horizontal="left"/>
    </xf>
    <xf numFmtId="3" fontId="15" fillId="0" borderId="0" xfId="0" applyNumberFormat="1" applyFont="1" applyAlignment="1">
      <alignment horizontal="right"/>
    </xf>
    <xf numFmtId="0" fontId="9" fillId="3" borderId="0" xfId="0" applyFont="1" applyFill="1"/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0" fillId="0" borderId="1" xfId="0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68" fontId="13" fillId="0" borderId="0" xfId="1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0" fontId="2" fillId="0" borderId="0" xfId="0" applyFont="1"/>
    <xf numFmtId="0" fontId="18" fillId="0" borderId="1" xfId="0" applyFont="1" applyBorder="1" applyAlignment="1">
      <alignment horizontal="center"/>
    </xf>
    <xf numFmtId="3" fontId="18" fillId="0" borderId="1" xfId="0" applyNumberFormat="1" applyFont="1" applyBorder="1" applyAlignment="1">
      <alignment horizontal="right"/>
    </xf>
  </cellXfs>
  <cellStyles count="4">
    <cellStyle name="Comma" xfId="1" builtinId="3"/>
    <cellStyle name="Date" xfId="2"/>
    <cellStyle name="Normal" xfId="0" builtinId="0"/>
    <cellStyle name="Normal 4" xfId="3"/>
  </cellStyles>
  <dxfs count="0"/>
  <tableStyles count="0" defaultTableStyle="TableStyleMedium2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zoomScale="145" zoomScaleNormal="145" workbookViewId="0">
      <selection activeCell="I12" sqref="I12"/>
    </sheetView>
  </sheetViews>
  <sheetFormatPr defaultColWidth="7.85546875" defaultRowHeight="12.75" x14ac:dyDescent="0.2"/>
  <cols>
    <col min="1" max="1" width="12.140625" style="16" customWidth="1"/>
    <col min="2" max="2" width="19.140625" style="2" customWidth="1"/>
    <col min="3" max="3" width="13.7109375" style="7" customWidth="1"/>
    <col min="4" max="4" width="10" style="1" bestFit="1" customWidth="1"/>
    <col min="5" max="5" width="12.140625" style="18" customWidth="1"/>
    <col min="6" max="6" width="8.7109375" style="7" customWidth="1"/>
    <col min="7" max="16384" width="7.85546875" style="1"/>
  </cols>
  <sheetData>
    <row r="1" spans="1:9" ht="13.9" x14ac:dyDescent="0.3">
      <c r="A1" s="20" t="s">
        <v>82</v>
      </c>
      <c r="B1" s="21"/>
      <c r="C1" s="22"/>
      <c r="D1" s="22"/>
      <c r="E1" s="20"/>
      <c r="F1" s="22"/>
    </row>
    <row r="2" spans="1:9" ht="13.9" x14ac:dyDescent="0.3">
      <c r="A2" s="10"/>
      <c r="B2" s="1"/>
      <c r="E2" s="10"/>
    </row>
    <row r="3" spans="1:9" ht="13.9" x14ac:dyDescent="0.3">
      <c r="A3" s="28" t="s">
        <v>0</v>
      </c>
      <c r="B3" s="29" t="s">
        <v>1</v>
      </c>
      <c r="C3" s="30" t="s">
        <v>77</v>
      </c>
      <c r="D3" s="31" t="s">
        <v>79</v>
      </c>
      <c r="E3" s="28" t="s">
        <v>81</v>
      </c>
      <c r="F3" s="30" t="s">
        <v>3</v>
      </c>
    </row>
    <row r="4" spans="1:9" ht="13.9" x14ac:dyDescent="0.3">
      <c r="A4" s="11">
        <v>41900</v>
      </c>
      <c r="B4" s="4" t="s">
        <v>4</v>
      </c>
      <c r="C4" s="8">
        <v>38261</v>
      </c>
      <c r="D4" s="27">
        <f>C4*15%</f>
        <v>5739.15</v>
      </c>
      <c r="E4" s="12" t="s">
        <v>5</v>
      </c>
      <c r="F4" s="19">
        <v>57</v>
      </c>
      <c r="G4" s="26"/>
      <c r="I4" s="25"/>
    </row>
    <row r="5" spans="1:9" ht="13.9" x14ac:dyDescent="0.3">
      <c r="A5" s="11">
        <v>42535</v>
      </c>
      <c r="B5" s="4" t="s">
        <v>46</v>
      </c>
      <c r="C5" s="8">
        <v>82135</v>
      </c>
      <c r="D5" s="27">
        <f>C5*7%</f>
        <v>5749.4500000000007</v>
      </c>
      <c r="E5" s="12" t="s">
        <v>9</v>
      </c>
      <c r="F5" s="19">
        <v>27</v>
      </c>
    </row>
    <row r="6" spans="1:9" ht="13.9" x14ac:dyDescent="0.3">
      <c r="A6" s="11">
        <v>42119</v>
      </c>
      <c r="B6" s="4" t="s">
        <v>58</v>
      </c>
      <c r="C6" s="8">
        <v>24566</v>
      </c>
      <c r="D6" s="27">
        <f>C6*12%</f>
        <v>2947.92</v>
      </c>
      <c r="E6" s="12" t="s">
        <v>5</v>
      </c>
      <c r="F6" s="19">
        <v>38</v>
      </c>
    </row>
    <row r="7" spans="1:9" ht="13.9" x14ac:dyDescent="0.3">
      <c r="A7" s="13">
        <v>41914</v>
      </c>
      <c r="B7" s="4" t="s">
        <v>40</v>
      </c>
      <c r="C7" s="8">
        <v>15097</v>
      </c>
      <c r="D7" s="27">
        <f>C7*7%</f>
        <v>1056.7900000000002</v>
      </c>
      <c r="E7" s="12" t="s">
        <v>9</v>
      </c>
      <c r="F7" s="19">
        <v>31</v>
      </c>
    </row>
    <row r="8" spans="1:9" ht="13.9" x14ac:dyDescent="0.3">
      <c r="A8" s="13">
        <v>41916</v>
      </c>
      <c r="B8" s="4" t="s">
        <v>19</v>
      </c>
      <c r="C8" s="8">
        <v>38038</v>
      </c>
      <c r="D8" s="27">
        <f>C8*12%</f>
        <v>4564.5599999999995</v>
      </c>
      <c r="E8" s="12" t="s">
        <v>5</v>
      </c>
      <c r="F8" s="19">
        <v>43</v>
      </c>
    </row>
    <row r="9" spans="1:9" ht="13.9" x14ac:dyDescent="0.3">
      <c r="A9" s="13">
        <v>42067</v>
      </c>
      <c r="B9" s="4" t="s">
        <v>25</v>
      </c>
      <c r="C9" s="8">
        <v>72682</v>
      </c>
      <c r="D9" s="27">
        <f>C9*12%</f>
        <v>8721.84</v>
      </c>
      <c r="E9" s="12" t="s">
        <v>6</v>
      </c>
      <c r="F9" s="19">
        <v>50</v>
      </c>
    </row>
    <row r="10" spans="1:9" ht="13.9" x14ac:dyDescent="0.3">
      <c r="A10" s="13">
        <v>41948</v>
      </c>
      <c r="B10" s="4" t="s">
        <v>66</v>
      </c>
      <c r="C10" s="8">
        <v>353556</v>
      </c>
      <c r="D10" s="27">
        <f>C10*15%</f>
        <v>53033.4</v>
      </c>
      <c r="E10" s="12" t="s">
        <v>10</v>
      </c>
      <c r="F10" s="19">
        <v>34</v>
      </c>
    </row>
    <row r="11" spans="1:9" ht="13.9" x14ac:dyDescent="0.3">
      <c r="A11" s="13">
        <v>41792</v>
      </c>
      <c r="B11" s="4" t="s">
        <v>29</v>
      </c>
      <c r="C11" s="8">
        <v>55089</v>
      </c>
      <c r="D11" s="27">
        <f>C11*15%</f>
        <v>8263.35</v>
      </c>
      <c r="E11" s="12" t="s">
        <v>6</v>
      </c>
      <c r="F11" s="19">
        <v>52</v>
      </c>
    </row>
    <row r="12" spans="1:9" ht="13.9" x14ac:dyDescent="0.3">
      <c r="A12" s="11">
        <v>42385</v>
      </c>
      <c r="B12" s="4" t="s">
        <v>8</v>
      </c>
      <c r="C12" s="8">
        <v>265746</v>
      </c>
      <c r="D12" s="27">
        <f>C12*12%</f>
        <v>31889.52</v>
      </c>
      <c r="E12" s="12" t="s">
        <v>9</v>
      </c>
      <c r="F12" s="19">
        <v>48</v>
      </c>
    </row>
    <row r="13" spans="1:9" ht="13.9" x14ac:dyDescent="0.3">
      <c r="A13" s="11">
        <v>41844</v>
      </c>
      <c r="B13" s="4" t="s">
        <v>69</v>
      </c>
      <c r="C13" s="8">
        <v>98527</v>
      </c>
      <c r="D13" s="27">
        <f>C13*7%</f>
        <v>6896.89</v>
      </c>
      <c r="E13" s="12" t="s">
        <v>11</v>
      </c>
      <c r="F13" s="19">
        <v>26</v>
      </c>
    </row>
    <row r="14" spans="1:9" ht="13.9" x14ac:dyDescent="0.3">
      <c r="A14" s="13">
        <v>41853</v>
      </c>
      <c r="B14" s="4" t="s">
        <v>68</v>
      </c>
      <c r="C14" s="8">
        <v>20337</v>
      </c>
      <c r="D14" s="27">
        <f>C14*7%</f>
        <v>1423.5900000000001</v>
      </c>
      <c r="E14" s="12" t="s">
        <v>9</v>
      </c>
      <c r="F14" s="19">
        <v>32</v>
      </c>
    </row>
    <row r="15" spans="1:9" ht="13.9" x14ac:dyDescent="0.3">
      <c r="A15" s="14">
        <v>42494</v>
      </c>
      <c r="B15" s="4" t="s">
        <v>37</v>
      </c>
      <c r="C15" s="8">
        <v>18158</v>
      </c>
      <c r="D15" s="27">
        <f>C15*12%</f>
        <v>2178.96</v>
      </c>
      <c r="E15" s="12" t="s">
        <v>9</v>
      </c>
      <c r="F15" s="19">
        <v>31</v>
      </c>
    </row>
    <row r="16" spans="1:9" ht="13.9" x14ac:dyDescent="0.3">
      <c r="A16" s="11">
        <v>41811</v>
      </c>
      <c r="B16" s="4" t="s">
        <v>22</v>
      </c>
      <c r="C16" s="8">
        <v>67602</v>
      </c>
      <c r="D16" s="27">
        <f>C16*5%</f>
        <v>3380.1000000000004</v>
      </c>
      <c r="E16" s="12" t="s">
        <v>11</v>
      </c>
      <c r="F16" s="19">
        <v>45</v>
      </c>
    </row>
    <row r="17" spans="1:6" ht="13.9" x14ac:dyDescent="0.3">
      <c r="A17" s="11">
        <v>42200</v>
      </c>
      <c r="B17" s="4" t="s">
        <v>35</v>
      </c>
      <c r="C17" s="8">
        <v>161229</v>
      </c>
      <c r="D17" s="27">
        <f>C17*5%</f>
        <v>8061.4500000000007</v>
      </c>
      <c r="E17" s="12" t="s">
        <v>9</v>
      </c>
      <c r="F17" s="19">
        <v>45</v>
      </c>
    </row>
    <row r="18" spans="1:6" ht="13.9" x14ac:dyDescent="0.3">
      <c r="A18" s="11">
        <v>42489</v>
      </c>
      <c r="B18" s="4" t="s">
        <v>54</v>
      </c>
      <c r="C18" s="8">
        <v>58614</v>
      </c>
      <c r="D18" s="27">
        <f>C18*15%</f>
        <v>8792.1</v>
      </c>
      <c r="E18" s="12" t="s">
        <v>5</v>
      </c>
      <c r="F18" s="19">
        <v>52</v>
      </c>
    </row>
    <row r="19" spans="1:6" ht="13.9" x14ac:dyDescent="0.3">
      <c r="A19" s="15">
        <v>42505</v>
      </c>
      <c r="B19" s="4" t="s">
        <v>13</v>
      </c>
      <c r="C19" s="8">
        <v>50056</v>
      </c>
      <c r="D19" s="27">
        <f>C19*7%</f>
        <v>3503.9200000000005</v>
      </c>
      <c r="E19" s="12" t="s">
        <v>5</v>
      </c>
      <c r="F19" s="19">
        <v>28</v>
      </c>
    </row>
    <row r="20" spans="1:6" x14ac:dyDescent="0.2">
      <c r="A20" s="11">
        <v>42079</v>
      </c>
      <c r="B20" s="4" t="s">
        <v>67</v>
      </c>
      <c r="C20" s="8">
        <v>121317</v>
      </c>
      <c r="D20" s="27">
        <f>C20*15%</f>
        <v>18197.55</v>
      </c>
      <c r="E20" s="12" t="s">
        <v>6</v>
      </c>
      <c r="F20" s="19">
        <v>53</v>
      </c>
    </row>
    <row r="21" spans="1:6" x14ac:dyDescent="0.2">
      <c r="A21" s="11">
        <v>42334</v>
      </c>
      <c r="B21" s="4" t="s">
        <v>60</v>
      </c>
      <c r="C21" s="8">
        <v>932149</v>
      </c>
      <c r="D21" s="27">
        <f>C21*15%</f>
        <v>139822.35</v>
      </c>
      <c r="E21" s="12" t="s">
        <v>6</v>
      </c>
      <c r="F21" s="19">
        <v>51</v>
      </c>
    </row>
    <row r="22" spans="1:6" x14ac:dyDescent="0.2">
      <c r="A22" s="13">
        <v>42344</v>
      </c>
      <c r="B22" s="4" t="s">
        <v>33</v>
      </c>
      <c r="C22" s="8">
        <v>28455</v>
      </c>
      <c r="D22" s="27">
        <f>C22*5%</f>
        <v>1422.75</v>
      </c>
      <c r="E22" s="12" t="s">
        <v>5</v>
      </c>
      <c r="F22" s="19">
        <v>44</v>
      </c>
    </row>
    <row r="23" spans="1:6" x14ac:dyDescent="0.2">
      <c r="A23" s="13">
        <v>41826</v>
      </c>
      <c r="B23" s="4" t="s">
        <v>31</v>
      </c>
      <c r="C23" s="8">
        <v>32449</v>
      </c>
      <c r="D23" s="27">
        <f>C23*7%</f>
        <v>2271.4300000000003</v>
      </c>
      <c r="E23" s="12" t="s">
        <v>5</v>
      </c>
      <c r="F23" s="19">
        <v>28</v>
      </c>
    </row>
    <row r="24" spans="1:6" x14ac:dyDescent="0.2">
      <c r="A24" s="11">
        <v>42093</v>
      </c>
      <c r="B24" s="4" t="s">
        <v>51</v>
      </c>
      <c r="C24" s="8">
        <v>277469</v>
      </c>
      <c r="D24" s="27">
        <f>C24*7%</f>
        <v>19422.830000000002</v>
      </c>
      <c r="E24" s="12" t="s">
        <v>5</v>
      </c>
      <c r="F24" s="19">
        <v>27</v>
      </c>
    </row>
    <row r="25" spans="1:6" x14ac:dyDescent="0.2">
      <c r="A25" s="14">
        <v>41768</v>
      </c>
      <c r="B25" s="4" t="s">
        <v>20</v>
      </c>
      <c r="C25" s="8">
        <v>195441</v>
      </c>
      <c r="D25" s="27">
        <f>C25*12%</f>
        <v>23452.92</v>
      </c>
      <c r="E25" s="12" t="s">
        <v>5</v>
      </c>
      <c r="F25" s="19">
        <v>57</v>
      </c>
    </row>
    <row r="26" spans="1:6" x14ac:dyDescent="0.2">
      <c r="A26" s="11">
        <v>42423</v>
      </c>
      <c r="B26" s="4" t="s">
        <v>56</v>
      </c>
      <c r="C26" s="8">
        <v>37350</v>
      </c>
      <c r="D26" s="27">
        <f>C26*5%</f>
        <v>1867.5</v>
      </c>
      <c r="E26" s="12" t="s">
        <v>15</v>
      </c>
      <c r="F26" s="19">
        <v>54</v>
      </c>
    </row>
    <row r="27" spans="1:6" x14ac:dyDescent="0.2">
      <c r="A27" s="11">
        <v>42457</v>
      </c>
      <c r="B27" s="4" t="s">
        <v>12</v>
      </c>
      <c r="C27" s="8">
        <v>61076</v>
      </c>
      <c r="D27" s="27">
        <f>C27*15%</f>
        <v>9161.4</v>
      </c>
      <c r="E27" s="12" t="s">
        <v>5</v>
      </c>
      <c r="F27" s="19">
        <v>46</v>
      </c>
    </row>
    <row r="28" spans="1:6" x14ac:dyDescent="0.2">
      <c r="A28" s="11">
        <v>41954</v>
      </c>
      <c r="B28" s="4" t="s">
        <v>28</v>
      </c>
      <c r="C28" s="8">
        <v>74359</v>
      </c>
      <c r="D28" s="27">
        <f>C28*15%</f>
        <v>11153.85</v>
      </c>
      <c r="E28" s="12" t="s">
        <v>5</v>
      </c>
      <c r="F28" s="19">
        <v>27</v>
      </c>
    </row>
    <row r="29" spans="1:6" x14ac:dyDescent="0.2">
      <c r="A29" s="13">
        <v>42010</v>
      </c>
      <c r="B29" s="4" t="s">
        <v>39</v>
      </c>
      <c r="C29" s="8">
        <v>672316</v>
      </c>
      <c r="D29" s="27">
        <f>C29*10%</f>
        <v>67231.600000000006</v>
      </c>
      <c r="E29" s="12" t="s">
        <v>6</v>
      </c>
      <c r="F29" s="19">
        <v>49</v>
      </c>
    </row>
    <row r="30" spans="1:6" x14ac:dyDescent="0.2">
      <c r="A30" s="15">
        <v>42150</v>
      </c>
      <c r="B30" s="4" t="s">
        <v>16</v>
      </c>
      <c r="C30" s="8">
        <v>20870</v>
      </c>
      <c r="D30" s="27">
        <f>C30*10%</f>
        <v>2087</v>
      </c>
      <c r="E30" s="12" t="s">
        <v>10</v>
      </c>
      <c r="F30" s="19">
        <v>47</v>
      </c>
    </row>
    <row r="31" spans="1:6" x14ac:dyDescent="0.2">
      <c r="A31" s="11">
        <v>41849</v>
      </c>
      <c r="B31" s="4" t="s">
        <v>24</v>
      </c>
      <c r="C31" s="8">
        <v>66242</v>
      </c>
      <c r="D31" s="27">
        <f>C31*7%</f>
        <v>4636.9400000000005</v>
      </c>
      <c r="E31" s="12" t="s">
        <v>17</v>
      </c>
      <c r="F31" s="19">
        <v>54</v>
      </c>
    </row>
    <row r="32" spans="1:6" x14ac:dyDescent="0.2">
      <c r="A32" s="11">
        <v>41963</v>
      </c>
      <c r="B32" s="4" t="s">
        <v>65</v>
      </c>
      <c r="C32" s="8">
        <v>154420</v>
      </c>
      <c r="D32" s="27">
        <f>C32*5%</f>
        <v>7721</v>
      </c>
      <c r="E32" s="12" t="s">
        <v>10</v>
      </c>
      <c r="F32" s="19">
        <v>56</v>
      </c>
    </row>
    <row r="33" spans="1:6" x14ac:dyDescent="0.2">
      <c r="A33" s="11">
        <v>42470</v>
      </c>
      <c r="B33" s="4" t="s">
        <v>41</v>
      </c>
      <c r="C33" s="8">
        <v>369803</v>
      </c>
      <c r="D33" s="27">
        <f>C33*5%</f>
        <v>18490.150000000001</v>
      </c>
      <c r="E33" s="12" t="s">
        <v>9</v>
      </c>
      <c r="F33" s="19">
        <v>40</v>
      </c>
    </row>
    <row r="34" spans="1:6" x14ac:dyDescent="0.2">
      <c r="A34" s="11">
        <v>41689</v>
      </c>
      <c r="B34" s="4" t="s">
        <v>48</v>
      </c>
      <c r="C34" s="8">
        <v>325268</v>
      </c>
      <c r="D34" s="27">
        <f>C34*7%</f>
        <v>22768.760000000002</v>
      </c>
      <c r="E34" s="12" t="s">
        <v>6</v>
      </c>
      <c r="F34" s="19">
        <v>34</v>
      </c>
    </row>
    <row r="35" spans="1:6" x14ac:dyDescent="0.2">
      <c r="A35" s="15">
        <v>42145</v>
      </c>
      <c r="B35" s="4" t="s">
        <v>49</v>
      </c>
      <c r="C35" s="8">
        <v>525365</v>
      </c>
      <c r="D35" s="27">
        <f>C35*10%</f>
        <v>52536.5</v>
      </c>
      <c r="E35" s="12" t="s">
        <v>17</v>
      </c>
      <c r="F35" s="19">
        <v>44</v>
      </c>
    </row>
    <row r="36" spans="1:6" x14ac:dyDescent="0.2">
      <c r="A36" s="13">
        <v>41885</v>
      </c>
      <c r="B36" s="4" t="s">
        <v>34</v>
      </c>
      <c r="C36" s="8">
        <v>145239</v>
      </c>
      <c r="D36" s="27">
        <f>C36*7%</f>
        <v>10166.730000000001</v>
      </c>
      <c r="E36" s="12" t="s">
        <v>6</v>
      </c>
      <c r="F36" s="19">
        <v>57</v>
      </c>
    </row>
    <row r="37" spans="1:6" x14ac:dyDescent="0.2">
      <c r="A37" s="11">
        <v>41832</v>
      </c>
      <c r="B37" s="4" t="s">
        <v>61</v>
      </c>
      <c r="C37" s="8">
        <v>25529</v>
      </c>
      <c r="D37" s="27">
        <f>C37*10%</f>
        <v>2552.9</v>
      </c>
      <c r="E37" s="12" t="s">
        <v>5</v>
      </c>
      <c r="F37" s="19">
        <v>53</v>
      </c>
    </row>
    <row r="38" spans="1:6" x14ac:dyDescent="0.2">
      <c r="A38" s="13">
        <v>42315</v>
      </c>
      <c r="B38" s="4" t="s">
        <v>70</v>
      </c>
      <c r="C38" s="8">
        <v>12365</v>
      </c>
      <c r="D38" s="27">
        <f>C38*12%</f>
        <v>1483.8</v>
      </c>
      <c r="E38" s="12" t="s">
        <v>15</v>
      </c>
      <c r="F38" s="19">
        <v>42</v>
      </c>
    </row>
    <row r="39" spans="1:6" x14ac:dyDescent="0.2">
      <c r="A39" s="13">
        <v>42620</v>
      </c>
      <c r="B39" s="4" t="s">
        <v>30</v>
      </c>
      <c r="C39" s="8">
        <v>433236</v>
      </c>
      <c r="D39" s="27">
        <f>C39*10%</f>
        <v>43323.600000000006</v>
      </c>
      <c r="E39" s="12" t="s">
        <v>6</v>
      </c>
      <c r="F39" s="19">
        <v>44</v>
      </c>
    </row>
    <row r="40" spans="1:6" x14ac:dyDescent="0.2">
      <c r="A40" s="11">
        <v>41709</v>
      </c>
      <c r="B40" s="4" t="s">
        <v>80</v>
      </c>
      <c r="C40" s="8">
        <v>424721</v>
      </c>
      <c r="D40" s="27">
        <f>C40*10%</f>
        <v>42472.100000000006</v>
      </c>
      <c r="E40" s="12" t="s">
        <v>11</v>
      </c>
      <c r="F40" s="19">
        <v>25</v>
      </c>
    </row>
    <row r="41" spans="1:6" x14ac:dyDescent="0.2">
      <c r="A41" s="11">
        <v>42332</v>
      </c>
      <c r="B41" s="4" t="s">
        <v>7</v>
      </c>
      <c r="C41" s="8">
        <v>193589</v>
      </c>
      <c r="D41" s="27">
        <f>C41*12%</f>
        <v>23230.68</v>
      </c>
      <c r="E41" s="12" t="s">
        <v>5</v>
      </c>
      <c r="F41" s="19">
        <v>46</v>
      </c>
    </row>
    <row r="42" spans="1:6" x14ac:dyDescent="0.2">
      <c r="A42" s="11">
        <v>42337</v>
      </c>
      <c r="B42" s="4" t="s">
        <v>59</v>
      </c>
      <c r="C42" s="8">
        <v>161988</v>
      </c>
      <c r="D42" s="27">
        <f>C42*12%</f>
        <v>19438.559999999998</v>
      </c>
      <c r="E42" s="12" t="s">
        <v>9</v>
      </c>
      <c r="F42" s="19">
        <v>52</v>
      </c>
    </row>
    <row r="43" spans="1:6" x14ac:dyDescent="0.2">
      <c r="A43" s="11">
        <v>41832</v>
      </c>
      <c r="B43" s="4" t="s">
        <v>18</v>
      </c>
      <c r="C43" s="8">
        <v>422529</v>
      </c>
      <c r="D43" s="27">
        <f>C43*7%</f>
        <v>29577.030000000002</v>
      </c>
      <c r="E43" s="12" t="s">
        <v>6</v>
      </c>
      <c r="F43" s="19">
        <v>29</v>
      </c>
    </row>
    <row r="44" spans="1:6" x14ac:dyDescent="0.2">
      <c r="A44" s="13">
        <v>42162</v>
      </c>
      <c r="B44" s="4" t="s">
        <v>55</v>
      </c>
      <c r="C44" s="8">
        <v>19749</v>
      </c>
      <c r="D44" s="27">
        <f>C44*15%</f>
        <v>2962.35</v>
      </c>
      <c r="E44" s="12" t="s">
        <v>5</v>
      </c>
      <c r="F44" s="19">
        <v>37</v>
      </c>
    </row>
    <row r="45" spans="1:6" x14ac:dyDescent="0.2">
      <c r="A45" s="11">
        <v>42297</v>
      </c>
      <c r="B45" s="4" t="s">
        <v>47</v>
      </c>
      <c r="C45" s="8">
        <v>56692</v>
      </c>
      <c r="D45" s="27">
        <f>C45*7%</f>
        <v>3968.4400000000005</v>
      </c>
      <c r="E45" s="12" t="s">
        <v>5</v>
      </c>
      <c r="F45" s="19">
        <v>53</v>
      </c>
    </row>
    <row r="46" spans="1:6" x14ac:dyDescent="0.2">
      <c r="A46" s="13">
        <v>41890</v>
      </c>
      <c r="B46" s="4" t="s">
        <v>50</v>
      </c>
      <c r="C46" s="8">
        <v>36512</v>
      </c>
      <c r="D46" s="27">
        <f>C46*15%</f>
        <v>5476.8</v>
      </c>
      <c r="E46" s="12" t="s">
        <v>5</v>
      </c>
      <c r="F46" s="19">
        <v>49</v>
      </c>
    </row>
    <row r="47" spans="1:6" x14ac:dyDescent="0.2">
      <c r="A47" s="13">
        <v>41645</v>
      </c>
      <c r="B47" s="4" t="s">
        <v>43</v>
      </c>
      <c r="C47" s="8">
        <v>69948</v>
      </c>
      <c r="D47" s="27">
        <f>C47*10%</f>
        <v>6994.8</v>
      </c>
      <c r="E47" s="12" t="s">
        <v>5</v>
      </c>
      <c r="F47" s="19">
        <v>46</v>
      </c>
    </row>
    <row r="48" spans="1:6" x14ac:dyDescent="0.2">
      <c r="A48" s="15">
        <v>42501</v>
      </c>
      <c r="B48" s="4" t="s">
        <v>71</v>
      </c>
      <c r="C48" s="8">
        <v>745538</v>
      </c>
      <c r="D48" s="27">
        <f>C48*5%</f>
        <v>37276.9</v>
      </c>
      <c r="E48" s="12" t="s">
        <v>10</v>
      </c>
      <c r="F48" s="19">
        <v>34</v>
      </c>
    </row>
    <row r="49" spans="1:6" x14ac:dyDescent="0.2">
      <c r="A49" s="11">
        <v>42276</v>
      </c>
      <c r="B49" s="4" t="s">
        <v>45</v>
      </c>
      <c r="C49" s="8">
        <v>45425</v>
      </c>
      <c r="D49" s="27">
        <f>C49*5%</f>
        <v>2271.25</v>
      </c>
      <c r="E49" s="12" t="s">
        <v>15</v>
      </c>
      <c r="F49" s="19">
        <v>43</v>
      </c>
    </row>
    <row r="50" spans="1:6" x14ac:dyDescent="0.2">
      <c r="A50" s="11">
        <v>41746</v>
      </c>
      <c r="B50" s="4" t="s">
        <v>57</v>
      </c>
      <c r="C50" s="8">
        <v>350788</v>
      </c>
      <c r="D50" s="27">
        <f>C50*5%</f>
        <v>17539.400000000001</v>
      </c>
      <c r="E50" s="12" t="s">
        <v>21</v>
      </c>
      <c r="F50" s="19">
        <v>28</v>
      </c>
    </row>
    <row r="51" spans="1:6" x14ac:dyDescent="0.2">
      <c r="A51" s="15">
        <v>41782</v>
      </c>
      <c r="B51" s="4" t="s">
        <v>23</v>
      </c>
      <c r="C51" s="8">
        <v>142870</v>
      </c>
      <c r="D51" s="27">
        <f>C51*7%</f>
        <v>10000.900000000001</v>
      </c>
      <c r="E51" s="12" t="s">
        <v>15</v>
      </c>
      <c r="F51" s="19">
        <v>52</v>
      </c>
    </row>
    <row r="52" spans="1:6" x14ac:dyDescent="0.2">
      <c r="A52" s="11">
        <v>41943</v>
      </c>
      <c r="B52" s="4" t="s">
        <v>52</v>
      </c>
      <c r="C52" s="8">
        <v>349082</v>
      </c>
      <c r="D52" s="27">
        <f>C52*5%</f>
        <v>17454.100000000002</v>
      </c>
      <c r="E52" s="12" t="s">
        <v>6</v>
      </c>
      <c r="F52" s="19">
        <v>29</v>
      </c>
    </row>
    <row r="53" spans="1:6" x14ac:dyDescent="0.2">
      <c r="A53" s="13">
        <v>42218</v>
      </c>
      <c r="B53" s="4" t="s">
        <v>38</v>
      </c>
      <c r="C53" s="8">
        <v>56057</v>
      </c>
      <c r="D53" s="27">
        <f>C53*5%</f>
        <v>2802.8500000000004</v>
      </c>
      <c r="E53" s="12" t="s">
        <v>5</v>
      </c>
      <c r="F53" s="19">
        <v>34</v>
      </c>
    </row>
    <row r="54" spans="1:6" x14ac:dyDescent="0.2">
      <c r="A54" s="11">
        <v>41803</v>
      </c>
      <c r="B54" s="4" t="s">
        <v>14</v>
      </c>
      <c r="C54" s="8">
        <v>99031</v>
      </c>
      <c r="D54" s="27">
        <f>C54*10%</f>
        <v>9903.1</v>
      </c>
      <c r="E54" s="12" t="s">
        <v>6</v>
      </c>
      <c r="F54" s="19">
        <v>39</v>
      </c>
    </row>
    <row r="55" spans="1:6" x14ac:dyDescent="0.2">
      <c r="A55" s="11">
        <v>42212</v>
      </c>
      <c r="B55" s="4" t="s">
        <v>32</v>
      </c>
      <c r="C55" s="8">
        <v>157496</v>
      </c>
      <c r="D55" s="27">
        <f>C55*7%</f>
        <v>11024.720000000001</v>
      </c>
      <c r="E55" s="12" t="s">
        <v>6</v>
      </c>
      <c r="F55" s="19">
        <v>26</v>
      </c>
    </row>
    <row r="56" spans="1:6" x14ac:dyDescent="0.2">
      <c r="A56" s="11">
        <v>41985</v>
      </c>
      <c r="B56" s="4" t="s">
        <v>36</v>
      </c>
      <c r="C56" s="8">
        <v>17224</v>
      </c>
      <c r="D56" s="27">
        <f>C56*10%</f>
        <v>1722.4</v>
      </c>
      <c r="E56" s="12" t="s">
        <v>5</v>
      </c>
      <c r="F56" s="19">
        <v>29</v>
      </c>
    </row>
    <row r="57" spans="1:6" x14ac:dyDescent="0.2">
      <c r="A57" s="14">
        <v>42494</v>
      </c>
      <c r="B57" s="4" t="s">
        <v>44</v>
      </c>
      <c r="C57" s="8">
        <v>27737</v>
      </c>
      <c r="D57" s="27">
        <f>C57*15%</f>
        <v>4160.55</v>
      </c>
      <c r="E57" s="12" t="s">
        <v>9</v>
      </c>
      <c r="F57" s="19">
        <v>39</v>
      </c>
    </row>
    <row r="58" spans="1:6" x14ac:dyDescent="0.2">
      <c r="A58" s="11">
        <v>42472</v>
      </c>
      <c r="B58" s="4" t="s">
        <v>62</v>
      </c>
      <c r="C58" s="8">
        <v>77595</v>
      </c>
      <c r="D58" s="27">
        <f>C58*12%</f>
        <v>9311.4</v>
      </c>
      <c r="E58" s="12" t="s">
        <v>6</v>
      </c>
      <c r="F58" s="19">
        <v>49</v>
      </c>
    </row>
    <row r="59" spans="1:6" x14ac:dyDescent="0.2">
      <c r="A59" s="11">
        <v>42423</v>
      </c>
      <c r="B59" s="4" t="s">
        <v>26</v>
      </c>
      <c r="C59" s="8">
        <v>21090</v>
      </c>
      <c r="D59" s="27">
        <f>C59*15%</f>
        <v>3163.5</v>
      </c>
      <c r="E59" s="12" t="s">
        <v>9</v>
      </c>
      <c r="F59" s="19">
        <v>36</v>
      </c>
    </row>
    <row r="60" spans="1:6" x14ac:dyDescent="0.2">
      <c r="A60" s="13">
        <v>42406</v>
      </c>
      <c r="B60" s="4" t="s">
        <v>53</v>
      </c>
      <c r="C60" s="8">
        <v>69305</v>
      </c>
      <c r="D60" s="27">
        <f>C60*7%</f>
        <v>4851.3500000000004</v>
      </c>
      <c r="E60" s="12" t="s">
        <v>6</v>
      </c>
      <c r="F60" s="19">
        <v>32</v>
      </c>
    </row>
    <row r="61" spans="1:6" x14ac:dyDescent="0.2">
      <c r="A61" s="13">
        <v>42161</v>
      </c>
      <c r="B61" s="4" t="s">
        <v>42</v>
      </c>
      <c r="C61" s="8">
        <v>114072</v>
      </c>
      <c r="D61" s="27">
        <f>C61*15%</f>
        <v>17110.8</v>
      </c>
      <c r="E61" s="12" t="s">
        <v>5</v>
      </c>
      <c r="F61" s="19">
        <v>39</v>
      </c>
    </row>
    <row r="62" spans="1:6" x14ac:dyDescent="0.2">
      <c r="A62" s="15">
        <v>42153</v>
      </c>
      <c r="B62" s="4" t="s">
        <v>27</v>
      </c>
      <c r="C62" s="8">
        <v>13486</v>
      </c>
      <c r="D62" s="27">
        <f>C62*12%</f>
        <v>1618.32</v>
      </c>
      <c r="E62" s="12" t="s">
        <v>9</v>
      </c>
      <c r="F62" s="19">
        <v>40</v>
      </c>
    </row>
    <row r="63" spans="1:6" x14ac:dyDescent="0.2">
      <c r="A63" s="11">
        <v>41815</v>
      </c>
      <c r="B63" s="4" t="s">
        <v>63</v>
      </c>
      <c r="C63" s="8">
        <v>65608</v>
      </c>
      <c r="D63" s="27">
        <f>C63*7%</f>
        <v>4592.5600000000004</v>
      </c>
      <c r="E63" s="12" t="s">
        <v>5</v>
      </c>
      <c r="F63" s="19">
        <v>31</v>
      </c>
    </row>
    <row r="64" spans="1:6" x14ac:dyDescent="0.2">
      <c r="A64" s="13">
        <v>42309</v>
      </c>
      <c r="B64" s="4" t="s">
        <v>64</v>
      </c>
      <c r="C64" s="8">
        <v>30763</v>
      </c>
      <c r="D64" s="27">
        <f>C64*7%</f>
        <v>2153.4100000000003</v>
      </c>
      <c r="E64" s="12" t="s">
        <v>17</v>
      </c>
      <c r="F64" s="19">
        <v>41</v>
      </c>
    </row>
    <row r="65" spans="1:6" x14ac:dyDescent="0.2">
      <c r="C65" s="60">
        <f>SUBTOTAL(1,C4:C64)</f>
        <v>159005.01639344261</v>
      </c>
    </row>
    <row r="67" spans="1:6" x14ac:dyDescent="0.2">
      <c r="A67" s="17"/>
      <c r="B67" s="6"/>
      <c r="C67" s="9"/>
      <c r="D67" s="9"/>
      <c r="E67" s="9"/>
      <c r="F67" s="9"/>
    </row>
  </sheetData>
  <pageMargins left="0.7" right="0.7" top="0.75" bottom="0.75" header="0.3" footer="0.3"/>
  <pageSetup orientation="portrait" verticalDpi="0" r:id="rId1"/>
  <ignoredErrors>
    <ignoredError sqref="D8:D64 D6:D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zoomScale="145" zoomScaleNormal="145" workbookViewId="0">
      <selection activeCell="G1" sqref="G1:G1048576"/>
    </sheetView>
  </sheetViews>
  <sheetFormatPr defaultColWidth="7.85546875" defaultRowHeight="12.75" x14ac:dyDescent="0.2"/>
  <cols>
    <col min="1" max="1" width="12.140625" style="16" customWidth="1"/>
    <col min="2" max="2" width="19.140625" style="2" customWidth="1"/>
    <col min="3" max="3" width="13.7109375" style="7" customWidth="1"/>
    <col min="4" max="4" width="10" style="1" bestFit="1" customWidth="1"/>
    <col min="5" max="5" width="10" style="1" customWidth="1"/>
    <col min="6" max="6" width="12.140625" style="18" customWidth="1"/>
    <col min="7" max="7" width="9.7109375" style="2" customWidth="1"/>
    <col min="8" max="8" width="8.7109375" style="7" customWidth="1"/>
    <col min="9" max="16384" width="7.85546875" style="1"/>
  </cols>
  <sheetData>
    <row r="1" spans="1:11" ht="13.9" x14ac:dyDescent="0.3">
      <c r="A1" s="20" t="s">
        <v>72</v>
      </c>
      <c r="B1" s="21"/>
      <c r="C1" s="22"/>
      <c r="D1" s="22"/>
      <c r="E1" s="22"/>
      <c r="F1" s="20"/>
      <c r="G1" s="23"/>
      <c r="H1" s="22"/>
    </row>
    <row r="2" spans="1:11" ht="13.9" x14ac:dyDescent="0.3">
      <c r="A2" s="10"/>
      <c r="B2" s="1"/>
      <c r="F2" s="10"/>
      <c r="G2" s="3"/>
    </row>
    <row r="3" spans="1:11" ht="13.9" x14ac:dyDescent="0.3">
      <c r="A3" s="28" t="s">
        <v>0</v>
      </c>
      <c r="B3" s="29" t="s">
        <v>1</v>
      </c>
      <c r="C3" s="30" t="s">
        <v>77</v>
      </c>
      <c r="D3" s="31" t="s">
        <v>79</v>
      </c>
      <c r="E3" s="31" t="s">
        <v>78</v>
      </c>
      <c r="F3" s="28" t="s">
        <v>81</v>
      </c>
      <c r="G3" s="24" t="s">
        <v>2</v>
      </c>
      <c r="H3" s="30" t="s">
        <v>3</v>
      </c>
    </row>
    <row r="4" spans="1:11" ht="13.9" x14ac:dyDescent="0.3">
      <c r="A4" s="11">
        <v>41900</v>
      </c>
      <c r="B4" s="4" t="s">
        <v>4</v>
      </c>
      <c r="C4" s="8">
        <v>38261</v>
      </c>
      <c r="D4" s="27">
        <f>C4*15%</f>
        <v>5739.15</v>
      </c>
      <c r="E4" s="27"/>
      <c r="F4" s="12" t="s">
        <v>5</v>
      </c>
      <c r="G4" s="5"/>
      <c r="H4" s="19">
        <v>57</v>
      </c>
      <c r="I4" s="26"/>
      <c r="K4" s="25"/>
    </row>
    <row r="5" spans="1:11" ht="13.9" x14ac:dyDescent="0.3">
      <c r="A5" s="11">
        <v>42535</v>
      </c>
      <c r="B5" s="4" t="s">
        <v>46</v>
      </c>
      <c r="C5" s="8">
        <v>82135</v>
      </c>
      <c r="D5" s="27">
        <f>C5*7%</f>
        <v>5749.4500000000007</v>
      </c>
      <c r="E5" s="27"/>
      <c r="F5" s="12" t="s">
        <v>9</v>
      </c>
      <c r="G5" s="5"/>
      <c r="H5" s="19">
        <v>27</v>
      </c>
    </row>
    <row r="6" spans="1:11" ht="13.9" x14ac:dyDescent="0.3">
      <c r="A6" s="11">
        <v>42119</v>
      </c>
      <c r="B6" s="4" t="s">
        <v>58</v>
      </c>
      <c r="C6" s="8">
        <v>24566</v>
      </c>
      <c r="D6" s="27">
        <f>C6*12%</f>
        <v>2947.92</v>
      </c>
      <c r="E6" s="27"/>
      <c r="F6" s="12" t="s">
        <v>5</v>
      </c>
      <c r="G6" s="5"/>
      <c r="H6" s="19">
        <v>38</v>
      </c>
    </row>
    <row r="7" spans="1:11" ht="13.9" x14ac:dyDescent="0.3">
      <c r="A7" s="13">
        <v>41914</v>
      </c>
      <c r="B7" s="4" t="s">
        <v>40</v>
      </c>
      <c r="C7" s="8">
        <v>15097</v>
      </c>
      <c r="D7" s="27">
        <f>C7*7%</f>
        <v>1056.7900000000002</v>
      </c>
      <c r="E7" s="27"/>
      <c r="F7" s="12" t="s">
        <v>9</v>
      </c>
      <c r="G7" s="5"/>
      <c r="H7" s="19">
        <v>31</v>
      </c>
    </row>
    <row r="8" spans="1:11" ht="13.9" x14ac:dyDescent="0.3">
      <c r="A8" s="13">
        <v>41916</v>
      </c>
      <c r="B8" s="4" t="s">
        <v>19</v>
      </c>
      <c r="C8" s="8">
        <v>38038</v>
      </c>
      <c r="D8" s="27">
        <f>C8*12%</f>
        <v>4564.5599999999995</v>
      </c>
      <c r="E8" s="27"/>
      <c r="F8" s="12" t="s">
        <v>5</v>
      </c>
      <c r="G8" s="5"/>
      <c r="H8" s="19">
        <v>43</v>
      </c>
    </row>
    <row r="9" spans="1:11" ht="13.9" x14ac:dyDescent="0.3">
      <c r="A9" s="13"/>
      <c r="B9" s="4"/>
      <c r="C9" s="8"/>
      <c r="D9" s="27"/>
      <c r="E9" s="27"/>
      <c r="F9" s="12"/>
      <c r="G9" s="5"/>
      <c r="H9" s="19"/>
    </row>
    <row r="10" spans="1:11" ht="13.9" x14ac:dyDescent="0.3">
      <c r="A10" s="13">
        <v>42067</v>
      </c>
      <c r="B10" s="4" t="s">
        <v>25</v>
      </c>
      <c r="C10" s="8">
        <v>72682</v>
      </c>
      <c r="D10" s="27">
        <f>C10*12%</f>
        <v>8721.84</v>
      </c>
      <c r="E10" s="27"/>
      <c r="F10" s="12" t="s">
        <v>6</v>
      </c>
      <c r="G10" s="5"/>
      <c r="H10" s="19">
        <v>50</v>
      </c>
    </row>
    <row r="11" spans="1:11" ht="13.9" x14ac:dyDescent="0.3">
      <c r="A11" s="13">
        <v>41948</v>
      </c>
      <c r="B11" s="4" t="s">
        <v>66</v>
      </c>
      <c r="C11" s="8">
        <v>353556</v>
      </c>
      <c r="D11" s="27">
        <f>C11*15%</f>
        <v>53033.4</v>
      </c>
      <c r="E11" s="27"/>
      <c r="F11" s="12" t="s">
        <v>10</v>
      </c>
      <c r="G11" s="5"/>
      <c r="H11" s="19">
        <v>34</v>
      </c>
    </row>
    <row r="12" spans="1:11" ht="13.9" x14ac:dyDescent="0.3">
      <c r="A12" s="13">
        <v>41792</v>
      </c>
      <c r="B12" s="4" t="s">
        <v>29</v>
      </c>
      <c r="C12" s="8">
        <v>55089</v>
      </c>
      <c r="D12" s="27">
        <f>C12*15%</f>
        <v>8263.35</v>
      </c>
      <c r="E12" s="27"/>
      <c r="F12" s="12" t="s">
        <v>6</v>
      </c>
      <c r="G12" s="5"/>
      <c r="H12" s="19">
        <v>52</v>
      </c>
    </row>
    <row r="13" spans="1:11" ht="13.9" x14ac:dyDescent="0.3">
      <c r="A13" s="11">
        <v>42385</v>
      </c>
      <c r="B13" s="4" t="s">
        <v>8</v>
      </c>
      <c r="C13" s="8">
        <v>265746</v>
      </c>
      <c r="D13" s="27">
        <f>C13*12%</f>
        <v>31889.52</v>
      </c>
      <c r="E13" s="27"/>
      <c r="F13" s="12" t="s">
        <v>9</v>
      </c>
      <c r="G13" s="5"/>
      <c r="H13" s="19">
        <v>48</v>
      </c>
    </row>
    <row r="14" spans="1:11" ht="13.9" x14ac:dyDescent="0.3">
      <c r="A14" s="11">
        <v>41844</v>
      </c>
      <c r="B14" s="4" t="s">
        <v>69</v>
      </c>
      <c r="C14" s="8">
        <v>98527</v>
      </c>
      <c r="D14" s="27">
        <f>C14*7%</f>
        <v>6896.89</v>
      </c>
      <c r="E14" s="27"/>
      <c r="F14" s="12" t="s">
        <v>11</v>
      </c>
      <c r="G14" s="5"/>
      <c r="H14" s="19">
        <v>26</v>
      </c>
    </row>
    <row r="15" spans="1:11" ht="13.9" x14ac:dyDescent="0.3">
      <c r="A15" s="13">
        <v>41853</v>
      </c>
      <c r="B15" s="4" t="s">
        <v>68</v>
      </c>
      <c r="C15" s="8">
        <v>20337</v>
      </c>
      <c r="D15" s="27">
        <f>C15*7%</f>
        <v>1423.5900000000001</v>
      </c>
      <c r="E15" s="27"/>
      <c r="F15" s="12" t="s">
        <v>9</v>
      </c>
      <c r="G15" s="5"/>
      <c r="H15" s="19">
        <v>32</v>
      </c>
    </row>
    <row r="16" spans="1:11" ht="13.9" x14ac:dyDescent="0.3">
      <c r="A16" s="14">
        <v>42494</v>
      </c>
      <c r="B16" s="4" t="s">
        <v>37</v>
      </c>
      <c r="C16" s="8">
        <v>18158</v>
      </c>
      <c r="D16" s="27">
        <f>C16*12%</f>
        <v>2178.96</v>
      </c>
      <c r="E16" s="27"/>
      <c r="F16" s="12" t="s">
        <v>9</v>
      </c>
      <c r="G16" s="5"/>
      <c r="H16" s="19">
        <v>31</v>
      </c>
    </row>
    <row r="17" spans="1:8" ht="13.9" x14ac:dyDescent="0.3">
      <c r="A17" s="11">
        <v>41811</v>
      </c>
      <c r="B17" s="4" t="s">
        <v>22</v>
      </c>
      <c r="C17" s="8">
        <v>67602</v>
      </c>
      <c r="D17" s="27">
        <f>C17*5%</f>
        <v>3380.1000000000004</v>
      </c>
      <c r="E17" s="27"/>
      <c r="F17" s="12" t="s">
        <v>11</v>
      </c>
      <c r="G17" s="5"/>
      <c r="H17" s="19">
        <v>45</v>
      </c>
    </row>
    <row r="18" spans="1:8" ht="13.9" x14ac:dyDescent="0.3">
      <c r="A18" s="11">
        <v>42200</v>
      </c>
      <c r="B18" s="4" t="s">
        <v>35</v>
      </c>
      <c r="C18" s="8">
        <v>161229</v>
      </c>
      <c r="D18" s="27">
        <f>C18*5%</f>
        <v>8061.4500000000007</v>
      </c>
      <c r="E18" s="27"/>
      <c r="F18" s="12" t="s">
        <v>9</v>
      </c>
      <c r="G18" s="5"/>
      <c r="H18" s="19">
        <v>45</v>
      </c>
    </row>
    <row r="19" spans="1:8" ht="13.9" x14ac:dyDescent="0.3">
      <c r="A19" s="11">
        <v>42489</v>
      </c>
      <c r="B19" s="4" t="s">
        <v>54</v>
      </c>
      <c r="C19" s="8">
        <v>58614</v>
      </c>
      <c r="D19" s="27">
        <f>C19*15%</f>
        <v>8792.1</v>
      </c>
      <c r="E19" s="27"/>
      <c r="F19" s="12" t="s">
        <v>5</v>
      </c>
      <c r="G19" s="5"/>
      <c r="H19" s="19">
        <v>52</v>
      </c>
    </row>
    <row r="20" spans="1:8" x14ac:dyDescent="0.2">
      <c r="A20" s="15">
        <v>42505</v>
      </c>
      <c r="B20" s="4" t="s">
        <v>13</v>
      </c>
      <c r="C20" s="8">
        <v>50056</v>
      </c>
      <c r="D20" s="27">
        <f>C20*7%</f>
        <v>3503.9200000000005</v>
      </c>
      <c r="E20" s="27"/>
      <c r="F20" s="12" t="s">
        <v>5</v>
      </c>
      <c r="G20" s="5"/>
      <c r="H20" s="19">
        <v>28</v>
      </c>
    </row>
    <row r="21" spans="1:8" x14ac:dyDescent="0.2">
      <c r="A21" s="11">
        <v>42079</v>
      </c>
      <c r="B21" s="4" t="s">
        <v>67</v>
      </c>
      <c r="C21" s="8">
        <v>121317</v>
      </c>
      <c r="D21" s="27">
        <f>C21*15%</f>
        <v>18197.55</v>
      </c>
      <c r="E21" s="27"/>
      <c r="F21" s="12" t="s">
        <v>6</v>
      </c>
      <c r="G21" s="5"/>
      <c r="H21" s="19">
        <v>53</v>
      </c>
    </row>
    <row r="22" spans="1:8" x14ac:dyDescent="0.2">
      <c r="A22" s="11">
        <v>42334</v>
      </c>
      <c r="B22" s="4" t="s">
        <v>60</v>
      </c>
      <c r="C22" s="8">
        <v>932149</v>
      </c>
      <c r="D22" s="27">
        <f>C22*15%</f>
        <v>139822.35</v>
      </c>
      <c r="E22" s="27"/>
      <c r="F22" s="12" t="s">
        <v>6</v>
      </c>
      <c r="G22" s="5"/>
      <c r="H22" s="19">
        <v>51</v>
      </c>
    </row>
    <row r="23" spans="1:8" x14ac:dyDescent="0.2">
      <c r="A23" s="13">
        <v>42344</v>
      </c>
      <c r="B23" s="4" t="s">
        <v>33</v>
      </c>
      <c r="C23" s="8">
        <v>28455</v>
      </c>
      <c r="D23" s="27">
        <f>C23*5%</f>
        <v>1422.75</v>
      </c>
      <c r="E23" s="27"/>
      <c r="F23" s="12" t="s">
        <v>5</v>
      </c>
      <c r="G23" s="5"/>
      <c r="H23" s="19">
        <v>44</v>
      </c>
    </row>
    <row r="24" spans="1:8" x14ac:dyDescent="0.2">
      <c r="A24" s="13">
        <v>41826</v>
      </c>
      <c r="B24" s="4" t="s">
        <v>31</v>
      </c>
      <c r="C24" s="8">
        <v>32449</v>
      </c>
      <c r="D24" s="27">
        <f>C24*7%</f>
        <v>2271.4300000000003</v>
      </c>
      <c r="E24" s="27"/>
      <c r="F24" s="12" t="s">
        <v>5</v>
      </c>
      <c r="G24" s="5"/>
      <c r="H24" s="19">
        <v>28</v>
      </c>
    </row>
    <row r="25" spans="1:8" x14ac:dyDescent="0.2">
      <c r="A25" s="11">
        <v>42093</v>
      </c>
      <c r="B25" s="4" t="s">
        <v>51</v>
      </c>
      <c r="C25" s="8">
        <v>277469</v>
      </c>
      <c r="D25" s="27">
        <f>C25*7%</f>
        <v>19422.830000000002</v>
      </c>
      <c r="E25" s="27"/>
      <c r="F25" s="12" t="s">
        <v>5</v>
      </c>
      <c r="G25" s="5"/>
      <c r="H25" s="19">
        <v>27</v>
      </c>
    </row>
    <row r="26" spans="1:8" x14ac:dyDescent="0.2">
      <c r="A26" s="14">
        <v>41768</v>
      </c>
      <c r="B26" s="4" t="s">
        <v>20</v>
      </c>
      <c r="C26" s="8">
        <v>195441</v>
      </c>
      <c r="D26" s="27">
        <f>C26*12%</f>
        <v>23452.92</v>
      </c>
      <c r="E26" s="27"/>
      <c r="F26" s="12" t="s">
        <v>5</v>
      </c>
      <c r="G26" s="5"/>
      <c r="H26" s="19">
        <v>57</v>
      </c>
    </row>
    <row r="27" spans="1:8" x14ac:dyDescent="0.2">
      <c r="A27" s="11">
        <v>42423</v>
      </c>
      <c r="B27" s="4" t="s">
        <v>56</v>
      </c>
      <c r="C27" s="8">
        <v>37350</v>
      </c>
      <c r="D27" s="27">
        <f>C27*5%</f>
        <v>1867.5</v>
      </c>
      <c r="E27" s="27"/>
      <c r="F27" s="12" t="s">
        <v>15</v>
      </c>
      <c r="G27" s="5"/>
      <c r="H27" s="19">
        <v>54</v>
      </c>
    </row>
    <row r="28" spans="1:8" x14ac:dyDescent="0.2">
      <c r="A28" s="11">
        <v>42457</v>
      </c>
      <c r="B28" s="4" t="s">
        <v>12</v>
      </c>
      <c r="C28" s="8">
        <v>61076</v>
      </c>
      <c r="D28" s="27">
        <f>C28*15%</f>
        <v>9161.4</v>
      </c>
      <c r="E28" s="27"/>
      <c r="F28" s="12" t="s">
        <v>5</v>
      </c>
      <c r="G28" s="5"/>
      <c r="H28" s="19">
        <v>46</v>
      </c>
    </row>
    <row r="29" spans="1:8" x14ac:dyDescent="0.2">
      <c r="A29" s="11">
        <v>41954</v>
      </c>
      <c r="B29" s="4" t="s">
        <v>28</v>
      </c>
      <c r="C29" s="8">
        <v>74359</v>
      </c>
      <c r="D29" s="27">
        <f>C29*15%</f>
        <v>11153.85</v>
      </c>
      <c r="E29" s="27"/>
      <c r="F29" s="12" t="s">
        <v>5</v>
      </c>
      <c r="G29" s="5"/>
      <c r="H29" s="19">
        <v>27</v>
      </c>
    </row>
    <row r="30" spans="1:8" x14ac:dyDescent="0.2">
      <c r="A30" s="13">
        <v>42010</v>
      </c>
      <c r="B30" s="4" t="s">
        <v>39</v>
      </c>
      <c r="C30" s="8">
        <v>672316</v>
      </c>
      <c r="D30" s="27">
        <f>C30*10%</f>
        <v>67231.600000000006</v>
      </c>
      <c r="E30" s="27"/>
      <c r="F30" s="12" t="s">
        <v>6</v>
      </c>
      <c r="G30" s="5"/>
      <c r="H30" s="19">
        <v>49</v>
      </c>
    </row>
    <row r="31" spans="1:8" x14ac:dyDescent="0.2">
      <c r="A31" s="15">
        <v>42150</v>
      </c>
      <c r="B31" s="4" t="s">
        <v>16</v>
      </c>
      <c r="C31" s="8">
        <v>20870</v>
      </c>
      <c r="D31" s="27">
        <f>C31*10%</f>
        <v>2087</v>
      </c>
      <c r="E31" s="27"/>
      <c r="F31" s="12" t="s">
        <v>10</v>
      </c>
      <c r="G31" s="5"/>
      <c r="H31" s="19">
        <v>47</v>
      </c>
    </row>
    <row r="32" spans="1:8" x14ac:dyDescent="0.2">
      <c r="A32" s="11">
        <v>41849</v>
      </c>
      <c r="B32" s="4" t="s">
        <v>24</v>
      </c>
      <c r="C32" s="8">
        <v>66242</v>
      </c>
      <c r="D32" s="27">
        <f>C32*7%</f>
        <v>4636.9400000000005</v>
      </c>
      <c r="E32" s="27"/>
      <c r="F32" s="12" t="s">
        <v>17</v>
      </c>
      <c r="G32" s="5"/>
      <c r="H32" s="19">
        <v>54</v>
      </c>
    </row>
    <row r="33" spans="1:8" x14ac:dyDescent="0.2">
      <c r="A33" s="11">
        <v>41963</v>
      </c>
      <c r="B33" s="4" t="s">
        <v>65</v>
      </c>
      <c r="C33" s="8">
        <v>154420</v>
      </c>
      <c r="D33" s="27">
        <f>C33*5%</f>
        <v>7721</v>
      </c>
      <c r="E33" s="27"/>
      <c r="F33" s="12" t="s">
        <v>10</v>
      </c>
      <c r="G33" s="5"/>
      <c r="H33" s="19">
        <v>56</v>
      </c>
    </row>
    <row r="34" spans="1:8" x14ac:dyDescent="0.2">
      <c r="A34" s="11">
        <v>42470</v>
      </c>
      <c r="B34" s="4" t="s">
        <v>41</v>
      </c>
      <c r="C34" s="8">
        <v>369803</v>
      </c>
      <c r="D34" s="27">
        <f>C34*5%</f>
        <v>18490.150000000001</v>
      </c>
      <c r="E34" s="27"/>
      <c r="F34" s="12" t="s">
        <v>9</v>
      </c>
      <c r="G34" s="5"/>
      <c r="H34" s="19">
        <v>40</v>
      </c>
    </row>
    <row r="35" spans="1:8" x14ac:dyDescent="0.2">
      <c r="A35" s="11">
        <v>41689</v>
      </c>
      <c r="B35" s="4" t="s">
        <v>48</v>
      </c>
      <c r="C35" s="8">
        <v>325268</v>
      </c>
      <c r="D35" s="27">
        <f>C35*7%</f>
        <v>22768.760000000002</v>
      </c>
      <c r="E35" s="27"/>
      <c r="F35" s="12" t="s">
        <v>6</v>
      </c>
      <c r="G35" s="5"/>
      <c r="H35" s="19">
        <v>34</v>
      </c>
    </row>
    <row r="36" spans="1:8" x14ac:dyDescent="0.2">
      <c r="A36" s="15">
        <v>42145</v>
      </c>
      <c r="B36" s="4" t="s">
        <v>49</v>
      </c>
      <c r="C36" s="8">
        <v>525365</v>
      </c>
      <c r="D36" s="27">
        <f>C36*10%</f>
        <v>52536.5</v>
      </c>
      <c r="E36" s="27"/>
      <c r="F36" s="12" t="s">
        <v>17</v>
      </c>
      <c r="G36" s="5"/>
      <c r="H36" s="19">
        <v>44</v>
      </c>
    </row>
    <row r="37" spans="1:8" x14ac:dyDescent="0.2">
      <c r="A37" s="13">
        <v>41885</v>
      </c>
      <c r="B37" s="4" t="s">
        <v>34</v>
      </c>
      <c r="C37" s="8">
        <v>145239</v>
      </c>
      <c r="D37" s="27">
        <f>C37*7%</f>
        <v>10166.730000000001</v>
      </c>
      <c r="E37" s="27"/>
      <c r="F37" s="12" t="s">
        <v>6</v>
      </c>
      <c r="G37" s="5"/>
      <c r="H37" s="19">
        <v>57</v>
      </c>
    </row>
    <row r="38" spans="1:8" x14ac:dyDescent="0.2">
      <c r="A38" s="11">
        <v>41832</v>
      </c>
      <c r="B38" s="4" t="s">
        <v>61</v>
      </c>
      <c r="C38" s="8">
        <v>25529</v>
      </c>
      <c r="D38" s="27">
        <f>C38*10%</f>
        <v>2552.9</v>
      </c>
      <c r="E38" s="27"/>
      <c r="F38" s="12" t="s">
        <v>5</v>
      </c>
      <c r="G38" s="5"/>
      <c r="H38" s="19">
        <v>53</v>
      </c>
    </row>
    <row r="39" spans="1:8" x14ac:dyDescent="0.2">
      <c r="A39" s="13">
        <v>42315</v>
      </c>
      <c r="B39" s="4" t="s">
        <v>70</v>
      </c>
      <c r="C39" s="8">
        <v>12365</v>
      </c>
      <c r="D39" s="27">
        <f>C39*12%</f>
        <v>1483.8</v>
      </c>
      <c r="E39" s="27"/>
      <c r="F39" s="12" t="s">
        <v>15</v>
      </c>
      <c r="G39" s="5"/>
      <c r="H39" s="19">
        <v>42</v>
      </c>
    </row>
    <row r="40" spans="1:8" x14ac:dyDescent="0.2">
      <c r="A40" s="13">
        <v>42620</v>
      </c>
      <c r="B40" s="4" t="s">
        <v>30</v>
      </c>
      <c r="C40" s="8">
        <v>433236</v>
      </c>
      <c r="D40" s="27">
        <f>C40*10%</f>
        <v>43323.600000000006</v>
      </c>
      <c r="E40" s="27"/>
      <c r="F40" s="12" t="s">
        <v>6</v>
      </c>
      <c r="G40" s="5"/>
      <c r="H40" s="19">
        <v>44</v>
      </c>
    </row>
    <row r="41" spans="1:8" x14ac:dyDescent="0.2">
      <c r="A41" s="11">
        <v>41709</v>
      </c>
      <c r="B41" s="4" t="s">
        <v>80</v>
      </c>
      <c r="C41" s="8">
        <v>424721</v>
      </c>
      <c r="D41" s="27">
        <f>C41*10%</f>
        <v>42472.100000000006</v>
      </c>
      <c r="E41" s="27"/>
      <c r="F41" s="12" t="s">
        <v>11</v>
      </c>
      <c r="G41" s="5"/>
      <c r="H41" s="19">
        <v>25</v>
      </c>
    </row>
    <row r="42" spans="1:8" x14ac:dyDescent="0.2">
      <c r="A42" s="11">
        <v>42332</v>
      </c>
      <c r="B42" s="4" t="s">
        <v>7</v>
      </c>
      <c r="C42" s="8">
        <v>193589</v>
      </c>
      <c r="D42" s="27">
        <f>C42*12%</f>
        <v>23230.68</v>
      </c>
      <c r="E42" s="27"/>
      <c r="F42" s="12" t="s">
        <v>5</v>
      </c>
      <c r="G42" s="5"/>
      <c r="H42" s="19">
        <v>46</v>
      </c>
    </row>
    <row r="43" spans="1:8" x14ac:dyDescent="0.2">
      <c r="A43" s="11">
        <v>42337</v>
      </c>
      <c r="B43" s="4" t="s">
        <v>59</v>
      </c>
      <c r="C43" s="8">
        <v>161988</v>
      </c>
      <c r="D43" s="27">
        <f>C43*12%</f>
        <v>19438.559999999998</v>
      </c>
      <c r="E43" s="27"/>
      <c r="F43" s="12" t="s">
        <v>9</v>
      </c>
      <c r="G43" s="5"/>
      <c r="H43" s="19">
        <v>52</v>
      </c>
    </row>
    <row r="44" spans="1:8" x14ac:dyDescent="0.2">
      <c r="A44" s="11">
        <v>41832</v>
      </c>
      <c r="B44" s="4" t="s">
        <v>18</v>
      </c>
      <c r="C44" s="8">
        <v>422529</v>
      </c>
      <c r="D44" s="27">
        <f>C44*7%</f>
        <v>29577.030000000002</v>
      </c>
      <c r="E44" s="27"/>
      <c r="F44" s="12" t="s">
        <v>6</v>
      </c>
      <c r="G44" s="5"/>
      <c r="H44" s="19">
        <v>29</v>
      </c>
    </row>
    <row r="45" spans="1:8" x14ac:dyDescent="0.2">
      <c r="A45" s="13">
        <v>42162</v>
      </c>
      <c r="B45" s="4" t="s">
        <v>55</v>
      </c>
      <c r="C45" s="8">
        <v>19749</v>
      </c>
      <c r="D45" s="27">
        <f>C45*15%</f>
        <v>2962.35</v>
      </c>
      <c r="E45" s="27"/>
      <c r="F45" s="12" t="s">
        <v>5</v>
      </c>
      <c r="G45" s="5"/>
      <c r="H45" s="19">
        <v>37</v>
      </c>
    </row>
    <row r="46" spans="1:8" x14ac:dyDescent="0.2">
      <c r="A46" s="11">
        <v>42297</v>
      </c>
      <c r="B46" s="4" t="s">
        <v>47</v>
      </c>
      <c r="C46" s="8">
        <v>56692</v>
      </c>
      <c r="D46" s="27">
        <f>C46*7%</f>
        <v>3968.4400000000005</v>
      </c>
      <c r="E46" s="27"/>
      <c r="F46" s="12" t="s">
        <v>5</v>
      </c>
      <c r="G46" s="5"/>
      <c r="H46" s="19">
        <v>53</v>
      </c>
    </row>
    <row r="47" spans="1:8" x14ac:dyDescent="0.2">
      <c r="A47" s="13">
        <v>41890</v>
      </c>
      <c r="B47" s="4" t="s">
        <v>50</v>
      </c>
      <c r="C47" s="8">
        <v>36512</v>
      </c>
      <c r="D47" s="27">
        <f>C47*15%</f>
        <v>5476.8</v>
      </c>
      <c r="E47" s="27"/>
      <c r="F47" s="12" t="s">
        <v>5</v>
      </c>
      <c r="G47" s="5"/>
      <c r="H47" s="19">
        <v>49</v>
      </c>
    </row>
    <row r="48" spans="1:8" x14ac:dyDescent="0.2">
      <c r="A48" s="13">
        <v>41645</v>
      </c>
      <c r="B48" s="4" t="s">
        <v>43</v>
      </c>
      <c r="C48" s="8">
        <v>69948</v>
      </c>
      <c r="D48" s="27">
        <f>C48*10%</f>
        <v>6994.8</v>
      </c>
      <c r="E48" s="27"/>
      <c r="F48" s="12" t="s">
        <v>5</v>
      </c>
      <c r="G48" s="5"/>
      <c r="H48" s="19">
        <v>46</v>
      </c>
    </row>
    <row r="49" spans="1:8" x14ac:dyDescent="0.2">
      <c r="A49" s="15">
        <v>42501</v>
      </c>
      <c r="B49" s="4" t="s">
        <v>71</v>
      </c>
      <c r="C49" s="8">
        <v>745538</v>
      </c>
      <c r="D49" s="27">
        <f>C49*5%</f>
        <v>37276.9</v>
      </c>
      <c r="E49" s="27"/>
      <c r="F49" s="12" t="s">
        <v>10</v>
      </c>
      <c r="G49" s="5"/>
      <c r="H49" s="19">
        <v>34</v>
      </c>
    </row>
    <row r="50" spans="1:8" x14ac:dyDescent="0.2">
      <c r="A50" s="11">
        <v>42276</v>
      </c>
      <c r="B50" s="4" t="s">
        <v>45</v>
      </c>
      <c r="C50" s="8">
        <v>45425</v>
      </c>
      <c r="D50" s="27">
        <f>C50*5%</f>
        <v>2271.25</v>
      </c>
      <c r="E50" s="27"/>
      <c r="F50" s="12" t="s">
        <v>15</v>
      </c>
      <c r="G50" s="5"/>
      <c r="H50" s="19">
        <v>43</v>
      </c>
    </row>
    <row r="51" spans="1:8" x14ac:dyDescent="0.2">
      <c r="A51" s="11">
        <v>41746</v>
      </c>
      <c r="B51" s="4" t="s">
        <v>57</v>
      </c>
      <c r="C51" s="8">
        <v>350788</v>
      </c>
      <c r="D51" s="27">
        <f>C51*5%</f>
        <v>17539.400000000001</v>
      </c>
      <c r="E51" s="27"/>
      <c r="F51" s="12" t="s">
        <v>21</v>
      </c>
      <c r="G51" s="5"/>
      <c r="H51" s="19">
        <v>28</v>
      </c>
    </row>
    <row r="52" spans="1:8" x14ac:dyDescent="0.2">
      <c r="A52" s="15">
        <v>41782</v>
      </c>
      <c r="B52" s="4" t="s">
        <v>23</v>
      </c>
      <c r="C52" s="8">
        <v>142870</v>
      </c>
      <c r="D52" s="27">
        <f>C52*7%</f>
        <v>10000.900000000001</v>
      </c>
      <c r="E52" s="27"/>
      <c r="F52" s="12" t="s">
        <v>15</v>
      </c>
      <c r="G52" s="5"/>
      <c r="H52" s="19">
        <v>52</v>
      </c>
    </row>
    <row r="53" spans="1:8" x14ac:dyDescent="0.2">
      <c r="A53" s="11">
        <v>41943</v>
      </c>
      <c r="B53" s="4" t="s">
        <v>52</v>
      </c>
      <c r="C53" s="8">
        <v>349082</v>
      </c>
      <c r="D53" s="27">
        <f>C53*5%</f>
        <v>17454.100000000002</v>
      </c>
      <c r="E53" s="27"/>
      <c r="F53" s="12" t="s">
        <v>6</v>
      </c>
      <c r="G53" s="5"/>
      <c r="H53" s="19">
        <v>29</v>
      </c>
    </row>
    <row r="54" spans="1:8" x14ac:dyDescent="0.2">
      <c r="A54" s="13">
        <v>42218</v>
      </c>
      <c r="B54" s="4" t="s">
        <v>38</v>
      </c>
      <c r="C54" s="8">
        <v>56057</v>
      </c>
      <c r="D54" s="27">
        <f>C54*5%</f>
        <v>2802.8500000000004</v>
      </c>
      <c r="E54" s="27"/>
      <c r="F54" s="12" t="s">
        <v>5</v>
      </c>
      <c r="G54" s="5"/>
      <c r="H54" s="19">
        <v>34</v>
      </c>
    </row>
    <row r="55" spans="1:8" x14ac:dyDescent="0.2">
      <c r="A55" s="11">
        <v>41803</v>
      </c>
      <c r="B55" s="4" t="s">
        <v>14</v>
      </c>
      <c r="C55" s="8">
        <v>99031</v>
      </c>
      <c r="D55" s="27">
        <f>C55*10%</f>
        <v>9903.1</v>
      </c>
      <c r="E55" s="27"/>
      <c r="F55" s="12" t="s">
        <v>6</v>
      </c>
      <c r="G55" s="5"/>
      <c r="H55" s="19">
        <v>39</v>
      </c>
    </row>
    <row r="56" spans="1:8" x14ac:dyDescent="0.2">
      <c r="A56" s="11">
        <v>42212</v>
      </c>
      <c r="B56" s="4" t="s">
        <v>32</v>
      </c>
      <c r="C56" s="8">
        <v>157496</v>
      </c>
      <c r="D56" s="27">
        <f>C56*7%</f>
        <v>11024.720000000001</v>
      </c>
      <c r="E56" s="27"/>
      <c r="F56" s="12" t="s">
        <v>6</v>
      </c>
      <c r="G56" s="5"/>
      <c r="H56" s="19">
        <v>26</v>
      </c>
    </row>
    <row r="57" spans="1:8" x14ac:dyDescent="0.2">
      <c r="A57" s="11">
        <v>41985</v>
      </c>
      <c r="B57" s="4" t="s">
        <v>36</v>
      </c>
      <c r="C57" s="8">
        <v>17224</v>
      </c>
      <c r="D57" s="27">
        <f>C57*10%</f>
        <v>1722.4</v>
      </c>
      <c r="E57" s="27"/>
      <c r="F57" s="12" t="s">
        <v>5</v>
      </c>
      <c r="G57" s="5"/>
      <c r="H57" s="19">
        <v>29</v>
      </c>
    </row>
    <row r="58" spans="1:8" x14ac:dyDescent="0.2">
      <c r="A58" s="14">
        <v>42494</v>
      </c>
      <c r="B58" s="4" t="s">
        <v>44</v>
      </c>
      <c r="C58" s="8">
        <v>27737</v>
      </c>
      <c r="D58" s="27">
        <f>C58*15%</f>
        <v>4160.55</v>
      </c>
      <c r="E58" s="27"/>
      <c r="F58" s="12" t="s">
        <v>9</v>
      </c>
      <c r="G58" s="5"/>
      <c r="H58" s="19">
        <v>39</v>
      </c>
    </row>
    <row r="59" spans="1:8" x14ac:dyDescent="0.2">
      <c r="A59" s="11">
        <v>42472</v>
      </c>
      <c r="B59" s="4" t="s">
        <v>62</v>
      </c>
      <c r="C59" s="8">
        <v>77595</v>
      </c>
      <c r="D59" s="27">
        <f>C59*12%</f>
        <v>9311.4</v>
      </c>
      <c r="E59" s="27"/>
      <c r="F59" s="12" t="s">
        <v>6</v>
      </c>
      <c r="G59" s="5"/>
      <c r="H59" s="19">
        <v>49</v>
      </c>
    </row>
    <row r="60" spans="1:8" x14ac:dyDescent="0.2">
      <c r="A60" s="11">
        <v>42423</v>
      </c>
      <c r="B60" s="4" t="s">
        <v>26</v>
      </c>
      <c r="C60" s="8">
        <v>21090</v>
      </c>
      <c r="D60" s="27">
        <f>C60*15%</f>
        <v>3163.5</v>
      </c>
      <c r="E60" s="27"/>
      <c r="F60" s="12" t="s">
        <v>9</v>
      </c>
      <c r="G60" s="5"/>
      <c r="H60" s="19">
        <v>36</v>
      </c>
    </row>
    <row r="61" spans="1:8" x14ac:dyDescent="0.2">
      <c r="A61" s="13">
        <v>42406</v>
      </c>
      <c r="B61" s="4" t="s">
        <v>53</v>
      </c>
      <c r="C61" s="8">
        <v>69305</v>
      </c>
      <c r="D61" s="27">
        <f>C61*7%</f>
        <v>4851.3500000000004</v>
      </c>
      <c r="E61" s="27"/>
      <c r="F61" s="12" t="s">
        <v>6</v>
      </c>
      <c r="G61" s="5"/>
      <c r="H61" s="19">
        <v>32</v>
      </c>
    </row>
    <row r="62" spans="1:8" x14ac:dyDescent="0.2">
      <c r="A62" s="13">
        <v>42161</v>
      </c>
      <c r="B62" s="4" t="s">
        <v>42</v>
      </c>
      <c r="C62" s="8">
        <v>114072</v>
      </c>
      <c r="D62" s="27">
        <f>C62*15%</f>
        <v>17110.8</v>
      </c>
      <c r="E62" s="27"/>
      <c r="F62" s="12" t="s">
        <v>5</v>
      </c>
      <c r="G62" s="5"/>
      <c r="H62" s="19">
        <v>39</v>
      </c>
    </row>
    <row r="63" spans="1:8" x14ac:dyDescent="0.2">
      <c r="A63" s="15">
        <v>42153</v>
      </c>
      <c r="B63" s="4" t="s">
        <v>27</v>
      </c>
      <c r="C63" s="8">
        <v>13486</v>
      </c>
      <c r="D63" s="27">
        <f>C63*12%</f>
        <v>1618.32</v>
      </c>
      <c r="E63" s="27"/>
      <c r="F63" s="12" t="s">
        <v>9</v>
      </c>
      <c r="G63" s="5"/>
      <c r="H63" s="19">
        <v>40</v>
      </c>
    </row>
    <row r="64" spans="1:8" x14ac:dyDescent="0.2">
      <c r="A64" s="11">
        <v>41815</v>
      </c>
      <c r="B64" s="4" t="s">
        <v>63</v>
      </c>
      <c r="C64" s="8">
        <v>65608</v>
      </c>
      <c r="D64" s="27">
        <f>C64*7%</f>
        <v>4592.5600000000004</v>
      </c>
      <c r="E64" s="27"/>
      <c r="F64" s="12" t="s">
        <v>5</v>
      </c>
      <c r="G64" s="5"/>
      <c r="H64" s="19">
        <v>31</v>
      </c>
    </row>
    <row r="65" spans="1:8" x14ac:dyDescent="0.2">
      <c r="A65" s="13">
        <v>42309</v>
      </c>
      <c r="B65" s="4" t="s">
        <v>64</v>
      </c>
      <c r="C65" s="8">
        <v>30763</v>
      </c>
      <c r="D65" s="27">
        <f>C65*7%</f>
        <v>2153.4100000000003</v>
      </c>
      <c r="E65" s="27"/>
      <c r="F65" s="12" t="s">
        <v>17</v>
      </c>
      <c r="G65" s="5"/>
      <c r="H65" s="19">
        <v>41</v>
      </c>
    </row>
    <row r="66" spans="1:8" x14ac:dyDescent="0.2">
      <c r="C66" s="32"/>
    </row>
    <row r="68" spans="1:8" x14ac:dyDescent="0.2">
      <c r="A68" s="17"/>
      <c r="B68" s="6"/>
      <c r="C68" s="9"/>
      <c r="D68" s="9"/>
      <c r="E68" s="9"/>
      <c r="F68" s="9"/>
      <c r="G68" s="6"/>
      <c r="H68" s="9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6"/>
  <sheetViews>
    <sheetView tabSelected="1" topLeftCell="A22" zoomScale="115" zoomScaleNormal="115" workbookViewId="0">
      <selection activeCell="D38" sqref="D38"/>
    </sheetView>
  </sheetViews>
  <sheetFormatPr defaultRowHeight="15" x14ac:dyDescent="0.25"/>
  <sheetData>
    <row r="26" spans="2:2" x14ac:dyDescent="0.25">
      <c r="B2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6"/>
  <sheetViews>
    <sheetView zoomScale="115" zoomScaleNormal="115" workbookViewId="0">
      <selection activeCell="D24" sqref="D24"/>
    </sheetView>
  </sheetViews>
  <sheetFormatPr defaultRowHeight="15" x14ac:dyDescent="0.25"/>
  <sheetData>
    <row r="26" spans="2:2" x14ac:dyDescent="0.25">
      <c r="B26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6"/>
  <sheetViews>
    <sheetView zoomScale="115" zoomScaleNormal="115" workbookViewId="0">
      <selection activeCell="D24" sqref="D24"/>
    </sheetView>
  </sheetViews>
  <sheetFormatPr defaultRowHeight="15" x14ac:dyDescent="0.25"/>
  <sheetData>
    <row r="26" spans="2:2" x14ac:dyDescent="0.25">
      <c r="B26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6"/>
  <sheetViews>
    <sheetView zoomScale="115" zoomScaleNormal="115" workbookViewId="0"/>
  </sheetViews>
  <sheetFormatPr defaultRowHeight="15" x14ac:dyDescent="0.25"/>
  <sheetData>
    <row r="26" spans="2:2" x14ac:dyDescent="0.25">
      <c r="B26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zoomScale="130" zoomScaleNormal="130" workbookViewId="0">
      <selection activeCell="C20" sqref="C20"/>
    </sheetView>
  </sheetViews>
  <sheetFormatPr defaultColWidth="7.85546875" defaultRowHeight="12.75" x14ac:dyDescent="0.2"/>
  <cols>
    <col min="1" max="1" width="10.85546875" style="1" customWidth="1"/>
    <col min="2" max="2" width="7.28515625" style="16" customWidth="1"/>
    <col min="3" max="3" width="16.7109375" style="2" bestFit="1" customWidth="1"/>
    <col min="4" max="4" width="8.85546875" style="7" customWidth="1"/>
    <col min="5" max="5" width="8.7109375" style="39" customWidth="1"/>
    <col min="6" max="6" width="5.28515625" style="2" customWidth="1"/>
    <col min="7" max="7" width="3.7109375" style="1" customWidth="1"/>
    <col min="8" max="8" width="7.140625" style="1" customWidth="1"/>
    <col min="9" max="9" width="19.28515625" style="44" customWidth="1"/>
    <col min="10" max="10" width="3.28515625" style="1" customWidth="1"/>
    <col min="11" max="11" width="2.85546875" style="1" bestFit="1" customWidth="1"/>
    <col min="12" max="16384" width="7.85546875" style="1"/>
  </cols>
  <sheetData>
    <row r="1" spans="1:11" x14ac:dyDescent="0.3">
      <c r="A1" s="20" t="s">
        <v>84</v>
      </c>
      <c r="B1" s="20"/>
      <c r="C1" s="21"/>
      <c r="D1" s="22"/>
      <c r="E1" s="23"/>
      <c r="F1" s="23"/>
      <c r="H1" s="23"/>
      <c r="I1" s="43"/>
    </row>
    <row r="2" spans="1:11" x14ac:dyDescent="0.3">
      <c r="B2" s="10"/>
      <c r="C2" s="1"/>
      <c r="E2" s="36"/>
    </row>
    <row r="3" spans="1:11" x14ac:dyDescent="0.3">
      <c r="A3" s="34" t="s">
        <v>0</v>
      </c>
      <c r="B3" s="28" t="s">
        <v>83</v>
      </c>
      <c r="C3" s="29" t="s">
        <v>1</v>
      </c>
      <c r="D3" s="30" t="s">
        <v>89</v>
      </c>
      <c r="E3" s="37" t="s">
        <v>81</v>
      </c>
      <c r="F3" s="37" t="s">
        <v>3</v>
      </c>
      <c r="H3" s="40" t="s">
        <v>83</v>
      </c>
      <c r="I3" s="45" t="s">
        <v>1</v>
      </c>
    </row>
    <row r="4" spans="1:11" x14ac:dyDescent="0.3">
      <c r="A4" s="35">
        <v>41900</v>
      </c>
      <c r="B4" s="33">
        <v>1420</v>
      </c>
      <c r="C4" s="4" t="s">
        <v>4</v>
      </c>
      <c r="D4" s="8">
        <v>38261</v>
      </c>
      <c r="E4" s="38" t="s">
        <v>5</v>
      </c>
      <c r="F4" s="38">
        <v>57</v>
      </c>
      <c r="G4" s="26"/>
      <c r="H4" s="41">
        <v>1333</v>
      </c>
      <c r="I4" s="46"/>
    </row>
    <row r="5" spans="1:11" x14ac:dyDescent="0.3">
      <c r="A5" s="35">
        <v>42535</v>
      </c>
      <c r="B5" s="33">
        <v>8320</v>
      </c>
      <c r="C5" s="4" t="s">
        <v>46</v>
      </c>
      <c r="D5" s="8">
        <v>82135</v>
      </c>
      <c r="E5" s="38" t="s">
        <v>9</v>
      </c>
      <c r="F5" s="38">
        <v>27</v>
      </c>
      <c r="H5" s="41">
        <v>8322</v>
      </c>
      <c r="I5" s="46"/>
      <c r="K5" s="47" t="s">
        <v>86</v>
      </c>
    </row>
    <row r="6" spans="1:11" x14ac:dyDescent="0.3">
      <c r="A6" s="35">
        <v>42119</v>
      </c>
      <c r="B6" s="33">
        <v>2099</v>
      </c>
      <c r="C6" s="4" t="s">
        <v>58</v>
      </c>
      <c r="D6" s="8">
        <v>24566</v>
      </c>
      <c r="E6" s="38" t="s">
        <v>5</v>
      </c>
      <c r="F6" s="38">
        <v>38</v>
      </c>
      <c r="G6" s="26"/>
      <c r="H6" s="41">
        <v>1420</v>
      </c>
      <c r="I6" s="46"/>
      <c r="K6" s="47" t="s">
        <v>87</v>
      </c>
    </row>
    <row r="7" spans="1:11" x14ac:dyDescent="0.3">
      <c r="A7" s="35">
        <v>41914</v>
      </c>
      <c r="B7" s="33">
        <v>1444</v>
      </c>
      <c r="C7" s="4" t="s">
        <v>40</v>
      </c>
      <c r="D7" s="8">
        <v>15097</v>
      </c>
      <c r="E7" s="38" t="s">
        <v>9</v>
      </c>
      <c r="F7" s="38">
        <v>31</v>
      </c>
      <c r="H7" s="42" t="s">
        <v>85</v>
      </c>
      <c r="I7" s="46"/>
      <c r="K7" s="47" t="s">
        <v>88</v>
      </c>
    </row>
    <row r="8" spans="1:11" x14ac:dyDescent="0.3">
      <c r="A8" s="35">
        <v>41916</v>
      </c>
      <c r="B8" s="33">
        <v>1806</v>
      </c>
      <c r="C8" s="4" t="s">
        <v>19</v>
      </c>
      <c r="D8" s="8">
        <v>38038</v>
      </c>
      <c r="E8" s="38" t="s">
        <v>5</v>
      </c>
      <c r="F8" s="38">
        <v>43</v>
      </c>
      <c r="G8" s="26"/>
    </row>
    <row r="9" spans="1:11" x14ac:dyDescent="0.3">
      <c r="A9" s="35">
        <v>42067</v>
      </c>
      <c r="B9" s="33">
        <v>2000</v>
      </c>
      <c r="C9" s="4" t="s">
        <v>25</v>
      </c>
      <c r="D9" s="8">
        <v>72682</v>
      </c>
      <c r="E9" s="38" t="s">
        <v>6</v>
      </c>
      <c r="F9" s="38">
        <v>50</v>
      </c>
    </row>
    <row r="10" spans="1:11" x14ac:dyDescent="0.3">
      <c r="A10" s="35">
        <v>41948</v>
      </c>
      <c r="B10" s="33">
        <v>1988</v>
      </c>
      <c r="C10" s="4" t="s">
        <v>66</v>
      </c>
      <c r="D10" s="8">
        <v>353556</v>
      </c>
      <c r="E10" s="38" t="s">
        <v>10</v>
      </c>
      <c r="F10" s="38">
        <v>34</v>
      </c>
      <c r="G10" s="26"/>
    </row>
    <row r="11" spans="1:11" x14ac:dyDescent="0.3">
      <c r="A11" s="35">
        <v>41792</v>
      </c>
      <c r="B11" s="33">
        <v>1154</v>
      </c>
      <c r="C11" s="4" t="s">
        <v>29</v>
      </c>
      <c r="D11" s="8">
        <v>55089</v>
      </c>
      <c r="E11" s="38" t="s">
        <v>6</v>
      </c>
      <c r="F11" s="38">
        <v>52</v>
      </c>
    </row>
    <row r="12" spans="1:11" x14ac:dyDescent="0.3">
      <c r="A12" s="35">
        <v>42385</v>
      </c>
      <c r="B12" s="33">
        <v>2111</v>
      </c>
      <c r="C12" s="4" t="s">
        <v>8</v>
      </c>
      <c r="D12" s="8">
        <v>265746</v>
      </c>
      <c r="E12" s="38" t="s">
        <v>9</v>
      </c>
      <c r="F12" s="38">
        <v>48</v>
      </c>
      <c r="G12" s="26"/>
    </row>
    <row r="13" spans="1:11" x14ac:dyDescent="0.3">
      <c r="A13" s="35">
        <v>41844</v>
      </c>
      <c r="B13" s="33">
        <v>1207</v>
      </c>
      <c r="C13" s="4" t="s">
        <v>69</v>
      </c>
      <c r="D13" s="8">
        <v>98527</v>
      </c>
      <c r="E13" s="38" t="s">
        <v>11</v>
      </c>
      <c r="F13" s="38">
        <v>26</v>
      </c>
    </row>
    <row r="14" spans="1:11" x14ac:dyDescent="0.3">
      <c r="A14" s="35">
        <v>41853</v>
      </c>
      <c r="B14" s="33">
        <v>1333</v>
      </c>
      <c r="C14" s="4" t="s">
        <v>68</v>
      </c>
      <c r="D14" s="8">
        <v>20337</v>
      </c>
      <c r="E14" s="38" t="s">
        <v>9</v>
      </c>
      <c r="F14" s="38">
        <v>32</v>
      </c>
      <c r="G14" s="26"/>
    </row>
    <row r="15" spans="1:11" x14ac:dyDescent="0.3">
      <c r="A15" s="35">
        <v>42494</v>
      </c>
      <c r="B15" s="33">
        <v>2345</v>
      </c>
      <c r="C15" s="4" t="s">
        <v>37</v>
      </c>
      <c r="D15" s="8">
        <v>18158</v>
      </c>
      <c r="E15" s="38" t="s">
        <v>9</v>
      </c>
      <c r="F15" s="38">
        <v>31</v>
      </c>
    </row>
    <row r="18" spans="1:10" x14ac:dyDescent="0.3">
      <c r="A18" s="54"/>
      <c r="B18" s="54"/>
      <c r="C18" s="54"/>
      <c r="D18" s="54"/>
      <c r="E18" s="54"/>
      <c r="F18" s="54"/>
      <c r="G18" s="54"/>
      <c r="H18" s="54"/>
      <c r="I18" s="54"/>
      <c r="J18" s="54"/>
    </row>
  </sheetData>
  <sortState ref="A4:G15">
    <sortCondition ref="G4:G15"/>
  </sortState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zoomScale="145" zoomScaleNormal="145" workbookViewId="0">
      <selection activeCell="M9" sqref="M9"/>
    </sheetView>
  </sheetViews>
  <sheetFormatPr defaultColWidth="7.85546875" defaultRowHeight="12.75" x14ac:dyDescent="0.2"/>
  <cols>
    <col min="1" max="1" width="10.85546875" style="1" customWidth="1"/>
    <col min="2" max="2" width="7.28515625" style="16" customWidth="1"/>
    <col min="3" max="3" width="8.7109375" style="2" bestFit="1" customWidth="1"/>
    <col min="4" max="4" width="8.85546875" style="7" customWidth="1"/>
    <col min="5" max="5" width="8.7109375" style="39" customWidth="1"/>
    <col min="6" max="6" width="5.28515625" style="2" customWidth="1"/>
    <col min="7" max="7" width="3.7109375" style="1" customWidth="1"/>
    <col min="8" max="8" width="2.7109375" style="1" customWidth="1"/>
    <col min="9" max="9" width="7.28515625" style="1" customWidth="1"/>
    <col min="10" max="10" width="7.28515625" style="44" customWidth="1"/>
    <col min="11" max="11" width="2.85546875" style="1" bestFit="1" customWidth="1"/>
    <col min="12" max="12" width="11.5703125" style="1" customWidth="1"/>
    <col min="13" max="16384" width="7.85546875" style="1"/>
  </cols>
  <sheetData>
    <row r="1" spans="1:12" x14ac:dyDescent="0.3">
      <c r="A1" s="20" t="s">
        <v>93</v>
      </c>
      <c r="B1" s="20"/>
      <c r="C1" s="21"/>
      <c r="D1" s="22"/>
      <c r="E1" s="23"/>
      <c r="F1" s="23"/>
      <c r="H1" s="23"/>
      <c r="I1" s="23"/>
      <c r="J1" s="43"/>
      <c r="L1" s="43"/>
    </row>
    <row r="2" spans="1:12" x14ac:dyDescent="0.3">
      <c r="B2" s="10"/>
      <c r="C2" s="1"/>
      <c r="E2" s="36"/>
    </row>
    <row r="3" spans="1:12" x14ac:dyDescent="0.3">
      <c r="A3" s="34" t="s">
        <v>0</v>
      </c>
      <c r="B3" s="28" t="s">
        <v>83</v>
      </c>
      <c r="C3" s="29" t="s">
        <v>1</v>
      </c>
      <c r="D3" s="30" t="s">
        <v>89</v>
      </c>
      <c r="E3" s="37" t="s">
        <v>81</v>
      </c>
      <c r="F3" s="37" t="s">
        <v>3</v>
      </c>
      <c r="H3" s="48" t="s">
        <v>90</v>
      </c>
    </row>
    <row r="4" spans="1:12" x14ac:dyDescent="0.3">
      <c r="A4" s="35">
        <v>41900</v>
      </c>
      <c r="B4" s="33">
        <v>1420</v>
      </c>
      <c r="C4" s="4" t="s">
        <v>94</v>
      </c>
      <c r="D4" s="8">
        <v>38261</v>
      </c>
      <c r="E4" s="38" t="s">
        <v>5</v>
      </c>
      <c r="F4" s="38">
        <v>57</v>
      </c>
      <c r="G4" s="26"/>
      <c r="I4" s="2"/>
      <c r="L4" s="52"/>
    </row>
    <row r="5" spans="1:12" x14ac:dyDescent="0.3">
      <c r="A5" s="35">
        <v>42535</v>
      </c>
      <c r="B5" s="33">
        <v>8320</v>
      </c>
      <c r="C5" s="4" t="s">
        <v>95</v>
      </c>
      <c r="D5" s="8">
        <v>82135</v>
      </c>
      <c r="E5" s="38" t="s">
        <v>9</v>
      </c>
      <c r="F5" s="38">
        <v>27</v>
      </c>
      <c r="I5" s="51" t="s">
        <v>9</v>
      </c>
      <c r="L5" s="53">
        <f>SUMIFS($D$3:$D$15,$E$3:$E$15,I5)</f>
        <v>401473</v>
      </c>
    </row>
    <row r="6" spans="1:12" x14ac:dyDescent="0.3">
      <c r="A6" s="35">
        <v>42119</v>
      </c>
      <c r="B6" s="33">
        <v>2099</v>
      </c>
      <c r="C6" s="4" t="s">
        <v>96</v>
      </c>
      <c r="D6" s="8">
        <v>24566</v>
      </c>
      <c r="E6" s="38" t="s">
        <v>5</v>
      </c>
      <c r="F6" s="38">
        <v>38</v>
      </c>
      <c r="G6" s="26"/>
      <c r="I6" s="2"/>
      <c r="L6" s="52"/>
    </row>
    <row r="7" spans="1:12" x14ac:dyDescent="0.3">
      <c r="A7" s="35">
        <v>41914</v>
      </c>
      <c r="B7" s="33">
        <v>1444</v>
      </c>
      <c r="C7" s="4" t="s">
        <v>97</v>
      </c>
      <c r="D7" s="8">
        <v>15097</v>
      </c>
      <c r="E7" s="38" t="s">
        <v>9</v>
      </c>
      <c r="F7" s="38">
        <v>31</v>
      </c>
      <c r="I7" s="2"/>
      <c r="J7" s="49" t="s">
        <v>91</v>
      </c>
      <c r="L7" s="52"/>
    </row>
    <row r="8" spans="1:12" x14ac:dyDescent="0.3">
      <c r="A8" s="35">
        <v>41916</v>
      </c>
      <c r="B8" s="33">
        <v>1806</v>
      </c>
      <c r="C8" s="4" t="s">
        <v>98</v>
      </c>
      <c r="D8" s="8">
        <v>38038</v>
      </c>
      <c r="E8" s="38" t="s">
        <v>5</v>
      </c>
      <c r="F8" s="38">
        <v>43</v>
      </c>
      <c r="G8" s="26"/>
      <c r="I8" s="51" t="s">
        <v>9</v>
      </c>
      <c r="J8" s="50">
        <v>32</v>
      </c>
      <c r="L8" s="53">
        <f>SUMIFS($D$3:$D$15,$E$3:$E$15,I8,$F$3:$F$15,"&gt;="&amp;J8)</f>
        <v>286083</v>
      </c>
    </row>
    <row r="9" spans="1:12" x14ac:dyDescent="0.3">
      <c r="A9" s="35">
        <v>42067</v>
      </c>
      <c r="B9" s="33">
        <v>2000</v>
      </c>
      <c r="C9" s="4" t="s">
        <v>99</v>
      </c>
      <c r="D9" s="8">
        <v>72682</v>
      </c>
      <c r="E9" s="38" t="s">
        <v>6</v>
      </c>
      <c r="F9" s="38">
        <v>50</v>
      </c>
    </row>
    <row r="10" spans="1:12" x14ac:dyDescent="0.3">
      <c r="A10" s="35">
        <v>41948</v>
      </c>
      <c r="B10" s="33">
        <v>1988</v>
      </c>
      <c r="C10" s="4" t="s">
        <v>100</v>
      </c>
      <c r="D10" s="8">
        <v>353556</v>
      </c>
      <c r="E10" s="38" t="s">
        <v>10</v>
      </c>
      <c r="F10" s="38">
        <v>34</v>
      </c>
      <c r="G10" s="26"/>
      <c r="H10" s="48" t="s">
        <v>92</v>
      </c>
    </row>
    <row r="11" spans="1:12" x14ac:dyDescent="0.3">
      <c r="A11" s="35">
        <v>41792</v>
      </c>
      <c r="B11" s="33">
        <v>1154</v>
      </c>
      <c r="C11" s="4" t="s">
        <v>101</v>
      </c>
      <c r="D11" s="8">
        <v>55089</v>
      </c>
      <c r="E11" s="38" t="s">
        <v>6</v>
      </c>
      <c r="F11" s="38">
        <v>52</v>
      </c>
      <c r="I11" s="2"/>
      <c r="L11" s="52"/>
    </row>
    <row r="12" spans="1:12" x14ac:dyDescent="0.3">
      <c r="A12" s="35">
        <v>42385</v>
      </c>
      <c r="B12" s="33">
        <v>2111</v>
      </c>
      <c r="C12" s="4" t="s">
        <v>102</v>
      </c>
      <c r="D12" s="8">
        <v>265746</v>
      </c>
      <c r="E12" s="38" t="s">
        <v>9</v>
      </c>
      <c r="F12" s="38">
        <v>48</v>
      </c>
      <c r="G12" s="26"/>
      <c r="I12" s="51" t="s">
        <v>9</v>
      </c>
      <c r="L12" s="53"/>
    </row>
    <row r="13" spans="1:12" x14ac:dyDescent="0.3">
      <c r="A13" s="35">
        <v>41844</v>
      </c>
      <c r="B13" s="33">
        <v>1207</v>
      </c>
      <c r="C13" s="4" t="s">
        <v>103</v>
      </c>
      <c r="D13" s="8">
        <v>98527</v>
      </c>
      <c r="E13" s="38" t="s">
        <v>11</v>
      </c>
      <c r="F13" s="38">
        <v>26</v>
      </c>
      <c r="I13" s="2"/>
      <c r="L13" s="52"/>
    </row>
    <row r="14" spans="1:12" x14ac:dyDescent="0.3">
      <c r="A14" s="35">
        <v>41853</v>
      </c>
      <c r="B14" s="33">
        <v>1333</v>
      </c>
      <c r="C14" s="4" t="s">
        <v>104</v>
      </c>
      <c r="D14" s="8">
        <v>20337</v>
      </c>
      <c r="E14" s="38" t="s">
        <v>9</v>
      </c>
      <c r="F14" s="38">
        <v>32</v>
      </c>
      <c r="G14" s="26"/>
      <c r="I14" s="2"/>
      <c r="J14" s="49" t="s">
        <v>91</v>
      </c>
      <c r="L14" s="52"/>
    </row>
    <row r="15" spans="1:12" x14ac:dyDescent="0.3">
      <c r="A15" s="35">
        <v>42494</v>
      </c>
      <c r="B15" s="33">
        <v>2345</v>
      </c>
      <c r="C15" s="4" t="s">
        <v>105</v>
      </c>
      <c r="D15" s="8">
        <v>18158</v>
      </c>
      <c r="E15" s="38" t="s">
        <v>9</v>
      </c>
      <c r="F15" s="38">
        <v>31</v>
      </c>
      <c r="I15" s="51" t="s">
        <v>9</v>
      </c>
      <c r="J15" s="50">
        <v>32</v>
      </c>
      <c r="L15" s="53"/>
    </row>
    <row r="18" spans="1:12" x14ac:dyDescent="0.3">
      <c r="A18" s="54"/>
      <c r="B18" s="55"/>
      <c r="C18" s="56"/>
      <c r="D18" s="57"/>
      <c r="E18" s="58"/>
      <c r="F18" s="56"/>
      <c r="G18" s="54"/>
      <c r="H18" s="54"/>
      <c r="I18" s="54"/>
      <c r="J18" s="59"/>
      <c r="K18" s="54"/>
      <c r="L18" s="54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zoomScale="190" zoomScaleNormal="190" workbookViewId="0">
      <selection activeCell="F1" sqref="F1"/>
    </sheetView>
  </sheetViews>
  <sheetFormatPr defaultRowHeight="15" x14ac:dyDescent="0.25"/>
  <cols>
    <col min="1" max="1" width="3" style="62" customWidth="1"/>
    <col min="2" max="2" width="3" customWidth="1"/>
    <col min="4" max="4" width="8.28515625" customWidth="1"/>
  </cols>
  <sheetData>
    <row r="1" spans="1:6" x14ac:dyDescent="0.3">
      <c r="A1" s="64" t="s">
        <v>106</v>
      </c>
      <c r="B1" s="61"/>
      <c r="C1" s="61"/>
      <c r="D1" s="61"/>
      <c r="E1" s="61"/>
      <c r="F1" s="61"/>
    </row>
    <row r="3" spans="1:6" x14ac:dyDescent="0.3">
      <c r="A3" s="63">
        <v>1</v>
      </c>
      <c r="C3" s="37" t="s">
        <v>3</v>
      </c>
    </row>
    <row r="4" spans="1:6" x14ac:dyDescent="0.3">
      <c r="C4" s="38">
        <v>17</v>
      </c>
      <c r="D4" t="b">
        <f>C4&gt;18</f>
        <v>0</v>
      </c>
    </row>
    <row r="5" spans="1:6" x14ac:dyDescent="0.3">
      <c r="C5" s="38">
        <v>27</v>
      </c>
      <c r="D5" t="b">
        <f t="shared" ref="D5:D8" si="0">C5&gt;18</f>
        <v>1</v>
      </c>
    </row>
    <row r="6" spans="1:6" x14ac:dyDescent="0.3">
      <c r="C6" s="38">
        <v>38</v>
      </c>
      <c r="D6" t="b">
        <f t="shared" si="0"/>
        <v>1</v>
      </c>
    </row>
    <row r="7" spans="1:6" x14ac:dyDescent="0.3">
      <c r="C7" s="38">
        <v>21</v>
      </c>
      <c r="D7" t="b">
        <f t="shared" si="0"/>
        <v>1</v>
      </c>
    </row>
    <row r="8" spans="1:6" x14ac:dyDescent="0.3">
      <c r="C8" s="38">
        <v>43</v>
      </c>
      <c r="D8" t="b">
        <f t="shared" si="0"/>
        <v>1</v>
      </c>
    </row>
    <row r="11" spans="1:6" x14ac:dyDescent="0.3">
      <c r="A11" s="63">
        <v>2</v>
      </c>
      <c r="C11" s="65" t="b">
        <v>1</v>
      </c>
      <c r="D11" s="65">
        <v>5000</v>
      </c>
      <c r="E11" s="65">
        <f>C11*D11</f>
        <v>5000</v>
      </c>
    </row>
    <row r="12" spans="1:6" x14ac:dyDescent="0.3">
      <c r="C12" s="65" t="b">
        <v>0</v>
      </c>
      <c r="D12" s="65">
        <v>5000</v>
      </c>
      <c r="E12" s="65">
        <f>C12*D12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zoomScale="145" zoomScaleNormal="145" workbookViewId="0">
      <selection activeCell="K11" sqref="K11"/>
    </sheetView>
  </sheetViews>
  <sheetFormatPr defaultColWidth="7.85546875" defaultRowHeight="12.75" x14ac:dyDescent="0.2"/>
  <cols>
    <col min="1" max="1" width="2.7109375" style="1" customWidth="1"/>
    <col min="2" max="2" width="10.85546875" style="1" customWidth="1"/>
    <col min="3" max="3" width="9.5703125" style="16" customWidth="1"/>
    <col min="4" max="4" width="8.7109375" style="2" bestFit="1" customWidth="1"/>
    <col min="5" max="5" width="8.85546875" style="7" customWidth="1"/>
    <col min="6" max="9" width="8.7109375" style="39" customWidth="1"/>
    <col min="10" max="16384" width="7.85546875" style="1"/>
  </cols>
  <sheetData>
    <row r="1" spans="1:10" ht="13.9" x14ac:dyDescent="0.3">
      <c r="A1" s="21"/>
      <c r="B1" s="20" t="s">
        <v>107</v>
      </c>
      <c r="C1" s="20"/>
      <c r="D1" s="21"/>
      <c r="E1" s="22"/>
      <c r="F1" s="23"/>
      <c r="G1" s="23"/>
      <c r="H1" s="23"/>
      <c r="I1" s="23"/>
      <c r="J1" s="23"/>
    </row>
    <row r="2" spans="1:10" ht="13.9" x14ac:dyDescent="0.3">
      <c r="C2" s="10"/>
      <c r="D2" s="1"/>
      <c r="F2" s="36"/>
      <c r="G2" s="36"/>
      <c r="H2" s="36"/>
      <c r="I2" s="36"/>
    </row>
    <row r="3" spans="1:10" ht="13.9" x14ac:dyDescent="0.3">
      <c r="B3" s="29" t="s">
        <v>1</v>
      </c>
      <c r="C3" s="30" t="s">
        <v>89</v>
      </c>
      <c r="D3" s="37" t="s">
        <v>81</v>
      </c>
      <c r="E3" s="37" t="s">
        <v>3</v>
      </c>
      <c r="F3" s="71">
        <v>1</v>
      </c>
      <c r="G3" s="71">
        <v>2</v>
      </c>
      <c r="H3" s="71">
        <v>3</v>
      </c>
      <c r="I3" s="71">
        <v>4</v>
      </c>
    </row>
    <row r="4" spans="1:10" ht="13.9" x14ac:dyDescent="0.3">
      <c r="B4" s="4" t="s">
        <v>94</v>
      </c>
      <c r="C4" s="74">
        <v>38261</v>
      </c>
      <c r="D4" s="38" t="s">
        <v>5</v>
      </c>
      <c r="E4" s="73">
        <v>57</v>
      </c>
      <c r="F4" s="39" t="str">
        <f>IF(E4&gt;50,"Senior","")</f>
        <v>Senior</v>
      </c>
      <c r="G4" s="39" t="str">
        <f>IF(AND(C4&lt;50000,E4&gt;40),"Yes","")</f>
        <v>Yes</v>
      </c>
      <c r="H4" s="39" t="b">
        <f>OR(D4="RAD",D4="RDD")</f>
        <v>0</v>
      </c>
      <c r="I4" s="39" t="str">
        <f>IF(C4&lt;=20000,"Low",IF(C4&lt;=60000,"Medium","High"))</f>
        <v>Medium</v>
      </c>
    </row>
    <row r="5" spans="1:10" ht="13.9" x14ac:dyDescent="0.3">
      <c r="B5" s="4" t="s">
        <v>95</v>
      </c>
      <c r="C5" s="8">
        <v>82135</v>
      </c>
      <c r="D5" s="38" t="s">
        <v>9</v>
      </c>
      <c r="E5" s="38">
        <v>27</v>
      </c>
      <c r="F5" s="39" t="str">
        <f t="shared" ref="F5:F15" si="0">IF(E5&gt;50,"Senior","")</f>
        <v/>
      </c>
      <c r="G5" s="39" t="str">
        <f t="shared" ref="G5:G15" si="1">IF(AND(C5&lt;50000,E5&gt;40),"Yes","")</f>
        <v/>
      </c>
      <c r="H5" s="39" t="b">
        <f t="shared" ref="H5:H15" si="2">OR(D5="RAD",D5="RDD")</f>
        <v>0</v>
      </c>
      <c r="I5" s="39" t="str">
        <f t="shared" ref="I5:I15" si="3">IF(C5&lt;=20000,"Low",IF(C5&lt;=60000,"Medium","High"))</f>
        <v>High</v>
      </c>
    </row>
    <row r="6" spans="1:10" ht="13.9" x14ac:dyDescent="0.3">
      <c r="B6" s="4" t="s">
        <v>96</v>
      </c>
      <c r="C6" s="8">
        <v>24566</v>
      </c>
      <c r="D6" s="38" t="s">
        <v>5</v>
      </c>
      <c r="E6" s="38">
        <v>38</v>
      </c>
      <c r="F6" s="39" t="str">
        <f t="shared" si="0"/>
        <v/>
      </c>
      <c r="G6" s="39" t="str">
        <f t="shared" si="1"/>
        <v/>
      </c>
      <c r="H6" s="39" t="b">
        <f t="shared" si="2"/>
        <v>0</v>
      </c>
      <c r="I6" s="39" t="str">
        <f t="shared" si="3"/>
        <v>Medium</v>
      </c>
    </row>
    <row r="7" spans="1:10" ht="13.9" x14ac:dyDescent="0.3">
      <c r="B7" s="4" t="s">
        <v>97</v>
      </c>
      <c r="C7" s="8">
        <v>15097</v>
      </c>
      <c r="D7" s="38" t="s">
        <v>9</v>
      </c>
      <c r="E7" s="38">
        <v>31</v>
      </c>
      <c r="F7" s="39" t="str">
        <f t="shared" si="0"/>
        <v/>
      </c>
      <c r="G7" s="39" t="str">
        <f t="shared" si="1"/>
        <v/>
      </c>
      <c r="H7" s="39" t="b">
        <f t="shared" si="2"/>
        <v>0</v>
      </c>
      <c r="I7" s="39" t="str">
        <f t="shared" si="3"/>
        <v>Low</v>
      </c>
    </row>
    <row r="8" spans="1:10" ht="13.9" x14ac:dyDescent="0.3">
      <c r="B8" s="4" t="s">
        <v>98</v>
      </c>
      <c r="C8" s="8">
        <v>38038</v>
      </c>
      <c r="D8" s="38" t="s">
        <v>5</v>
      </c>
      <c r="E8" s="38">
        <v>43</v>
      </c>
      <c r="F8" s="39" t="str">
        <f t="shared" si="0"/>
        <v/>
      </c>
      <c r="G8" s="39" t="str">
        <f t="shared" si="1"/>
        <v>Yes</v>
      </c>
      <c r="H8" s="39" t="b">
        <f t="shared" si="2"/>
        <v>0</v>
      </c>
      <c r="I8" s="39" t="str">
        <f t="shared" si="3"/>
        <v>Medium</v>
      </c>
    </row>
    <row r="9" spans="1:10" ht="13.9" x14ac:dyDescent="0.3">
      <c r="B9" s="4" t="s">
        <v>99</v>
      </c>
      <c r="C9" s="8">
        <v>72682</v>
      </c>
      <c r="D9" s="38" t="s">
        <v>6</v>
      </c>
      <c r="E9" s="73">
        <v>50</v>
      </c>
      <c r="F9" s="39" t="str">
        <f t="shared" si="0"/>
        <v/>
      </c>
      <c r="G9" s="39" t="str">
        <f t="shared" si="1"/>
        <v/>
      </c>
      <c r="H9" s="39" t="b">
        <f t="shared" si="2"/>
        <v>1</v>
      </c>
      <c r="I9" s="39" t="str">
        <f t="shared" si="3"/>
        <v>High</v>
      </c>
    </row>
    <row r="10" spans="1:10" ht="13.9" x14ac:dyDescent="0.3">
      <c r="B10" s="4" t="s">
        <v>100</v>
      </c>
      <c r="C10" s="8">
        <v>353556</v>
      </c>
      <c r="D10" s="38" t="s">
        <v>10</v>
      </c>
      <c r="E10" s="38">
        <v>34</v>
      </c>
      <c r="F10" s="39" t="str">
        <f t="shared" si="0"/>
        <v/>
      </c>
      <c r="G10" s="39" t="str">
        <f t="shared" si="1"/>
        <v/>
      </c>
      <c r="H10" s="39" t="b">
        <f t="shared" si="2"/>
        <v>0</v>
      </c>
      <c r="I10" s="39" t="str">
        <f t="shared" si="3"/>
        <v>High</v>
      </c>
    </row>
    <row r="11" spans="1:10" ht="13.9" x14ac:dyDescent="0.3">
      <c r="B11" s="4" t="s">
        <v>101</v>
      </c>
      <c r="C11" s="8">
        <v>55089</v>
      </c>
      <c r="D11" s="38" t="s">
        <v>6</v>
      </c>
      <c r="E11" s="38">
        <v>52</v>
      </c>
      <c r="F11" s="39" t="str">
        <f t="shared" si="0"/>
        <v>Senior</v>
      </c>
      <c r="G11" s="39" t="str">
        <f t="shared" si="1"/>
        <v/>
      </c>
      <c r="H11" s="39" t="b">
        <f t="shared" si="2"/>
        <v>1</v>
      </c>
      <c r="I11" s="39" t="str">
        <f t="shared" si="3"/>
        <v>Medium</v>
      </c>
    </row>
    <row r="12" spans="1:10" ht="13.9" x14ac:dyDescent="0.3">
      <c r="B12" s="4" t="s">
        <v>102</v>
      </c>
      <c r="C12" s="8">
        <v>265746</v>
      </c>
      <c r="D12" s="38" t="s">
        <v>9</v>
      </c>
      <c r="E12" s="38">
        <v>48</v>
      </c>
      <c r="F12" s="39" t="str">
        <f t="shared" si="0"/>
        <v/>
      </c>
      <c r="G12" s="39" t="str">
        <f t="shared" si="1"/>
        <v/>
      </c>
      <c r="H12" s="39" t="b">
        <f t="shared" si="2"/>
        <v>0</v>
      </c>
      <c r="I12" s="39" t="str">
        <f t="shared" si="3"/>
        <v>High</v>
      </c>
    </row>
    <row r="13" spans="1:10" ht="13.9" x14ac:dyDescent="0.3">
      <c r="B13" s="4" t="s">
        <v>103</v>
      </c>
      <c r="C13" s="8">
        <v>98527</v>
      </c>
      <c r="D13" s="38" t="s">
        <v>11</v>
      </c>
      <c r="E13" s="38">
        <v>26</v>
      </c>
      <c r="F13" s="39" t="str">
        <f t="shared" si="0"/>
        <v/>
      </c>
      <c r="G13" s="39" t="str">
        <f t="shared" si="1"/>
        <v/>
      </c>
      <c r="H13" s="39" t="b">
        <f t="shared" si="2"/>
        <v>1</v>
      </c>
      <c r="I13" s="39" t="str">
        <f t="shared" si="3"/>
        <v>High</v>
      </c>
    </row>
    <row r="14" spans="1:10" ht="13.9" x14ac:dyDescent="0.3">
      <c r="B14" s="4" t="s">
        <v>104</v>
      </c>
      <c r="C14" s="8">
        <v>20337</v>
      </c>
      <c r="D14" s="38" t="s">
        <v>9</v>
      </c>
      <c r="E14" s="38">
        <v>32</v>
      </c>
      <c r="F14" s="39" t="str">
        <f t="shared" si="0"/>
        <v/>
      </c>
      <c r="G14" s="39" t="str">
        <f t="shared" si="1"/>
        <v/>
      </c>
      <c r="H14" s="39" t="b">
        <f t="shared" si="2"/>
        <v>0</v>
      </c>
      <c r="I14" s="39" t="str">
        <f t="shared" si="3"/>
        <v>Medium</v>
      </c>
    </row>
    <row r="15" spans="1:10" ht="13.9" x14ac:dyDescent="0.3">
      <c r="B15" s="4" t="s">
        <v>105</v>
      </c>
      <c r="C15" s="8">
        <v>18158</v>
      </c>
      <c r="D15" s="38" t="s">
        <v>9</v>
      </c>
      <c r="E15" s="38">
        <v>31</v>
      </c>
      <c r="F15" s="39" t="str">
        <f t="shared" si="0"/>
        <v/>
      </c>
      <c r="G15" s="39" t="str">
        <f t="shared" si="1"/>
        <v/>
      </c>
      <c r="H15" s="39" t="b">
        <f t="shared" si="2"/>
        <v>0</v>
      </c>
      <c r="I15" s="39" t="str">
        <f t="shared" si="3"/>
        <v>Low</v>
      </c>
    </row>
    <row r="17" spans="1:10" ht="13.9" x14ac:dyDescent="0.3">
      <c r="A17" s="70">
        <v>1</v>
      </c>
      <c r="B17" s="72" t="s">
        <v>108</v>
      </c>
      <c r="C17" s="66"/>
      <c r="D17" s="67"/>
      <c r="E17" s="68"/>
      <c r="F17" s="69"/>
      <c r="G17" s="69"/>
      <c r="H17" s="69"/>
    </row>
    <row r="18" spans="1:10" ht="13.9" x14ac:dyDescent="0.3">
      <c r="A18" s="70">
        <v>2</v>
      </c>
      <c r="B18" s="72" t="s">
        <v>109</v>
      </c>
      <c r="C18" s="66"/>
      <c r="D18" s="67"/>
      <c r="E18" s="68"/>
      <c r="F18" s="69"/>
      <c r="G18" s="69"/>
      <c r="H18" s="69"/>
    </row>
    <row r="19" spans="1:10" ht="13.9" x14ac:dyDescent="0.3">
      <c r="A19" s="70">
        <v>3</v>
      </c>
      <c r="B19" s="72" t="s">
        <v>110</v>
      </c>
      <c r="C19" s="66"/>
      <c r="D19" s="67"/>
      <c r="E19" s="68"/>
      <c r="F19" s="69"/>
      <c r="G19" s="69"/>
      <c r="H19" s="69"/>
    </row>
    <row r="20" spans="1:10" x14ac:dyDescent="0.2">
      <c r="A20" s="70">
        <v>4</v>
      </c>
      <c r="B20" s="72" t="s">
        <v>111</v>
      </c>
      <c r="C20" s="66"/>
      <c r="D20" s="67"/>
      <c r="E20" s="68"/>
      <c r="F20" s="69"/>
      <c r="G20" s="69"/>
      <c r="H20" s="69"/>
    </row>
    <row r="22" spans="1:10" ht="6" customHeight="1" x14ac:dyDescent="0.2">
      <c r="A22" s="54"/>
      <c r="B22" s="54"/>
      <c r="C22" s="55"/>
      <c r="D22" s="56"/>
      <c r="E22" s="57"/>
      <c r="F22" s="58"/>
      <c r="G22" s="58"/>
      <c r="H22" s="58"/>
      <c r="I22" s="58"/>
      <c r="J22" s="58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Dataset</vt:lpstr>
      <vt:lpstr>Sheet2</vt:lpstr>
      <vt:lpstr>Sheet3</vt:lpstr>
      <vt:lpstr>Sheet4</vt:lpstr>
      <vt:lpstr>End- Go Back</vt:lpstr>
      <vt:lpstr>VLOOKUP</vt:lpstr>
      <vt:lpstr>SUMIFS</vt:lpstr>
      <vt:lpstr>Logical</vt:lpstr>
      <vt:lpstr>IF AND OR</vt:lpstr>
      <vt:lpstr>Dataset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Rishabh Pugalia</dc:creator>
  <cp:lastModifiedBy>admin</cp:lastModifiedBy>
  <dcterms:created xsi:type="dcterms:W3CDTF">2019-12-26T13:17:09Z</dcterms:created>
  <dcterms:modified xsi:type="dcterms:W3CDTF">2020-01-14T07:26:15Z</dcterms:modified>
</cp:coreProperties>
</file>