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51" i="1" l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51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C280" i="1"/>
  <c r="AC47" i="1"/>
  <c r="AC50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C221" i="1"/>
  <c r="C220" i="1"/>
  <c r="B220" i="1"/>
  <c r="B221" i="1"/>
  <c r="AC18" i="1"/>
  <c r="AC20" i="1"/>
  <c r="AC19" i="1"/>
  <c r="AD40" i="1"/>
  <c r="AD41" i="1"/>
  <c r="AD42" i="1"/>
  <c r="AD43" i="1"/>
  <c r="AD44" i="1"/>
  <c r="AD45" i="1"/>
  <c r="AD46" i="1"/>
  <c r="AD47" i="1"/>
  <c r="AD48" i="1"/>
  <c r="AD49" i="1"/>
  <c r="AD50" i="1"/>
  <c r="AD39" i="1"/>
  <c r="AD36" i="1"/>
  <c r="AD37" i="1"/>
  <c r="AD38" i="1"/>
  <c r="AD35" i="1"/>
  <c r="AD32" i="1"/>
  <c r="AD33" i="1"/>
  <c r="AD31" i="1"/>
  <c r="AD30" i="1"/>
  <c r="AD20" i="1"/>
  <c r="AD21" i="1"/>
  <c r="AD22" i="1"/>
  <c r="AD23" i="1"/>
  <c r="AD24" i="1"/>
  <c r="AD25" i="1"/>
  <c r="AD26" i="1"/>
  <c r="AD27" i="1"/>
  <c r="AD28" i="1"/>
  <c r="AD29" i="1"/>
  <c r="AD19" i="1"/>
  <c r="AD18" i="1"/>
  <c r="AC49" i="1"/>
  <c r="AC48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88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154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18" i="1"/>
  <c r="E12" i="1"/>
  <c r="Q152" i="1"/>
  <c r="M152" i="1"/>
  <c r="I152" i="1"/>
  <c r="E152" i="1"/>
  <c r="P152" i="1"/>
  <c r="L152" i="1"/>
  <c r="H152" i="1"/>
  <c r="D152" i="1"/>
  <c r="B152" i="1"/>
  <c r="O152" i="1"/>
  <c r="K152" i="1"/>
  <c r="G152" i="1"/>
  <c r="C152" i="1"/>
  <c r="R152" i="1"/>
  <c r="N152" i="1"/>
  <c r="J152" i="1"/>
  <c r="F152" i="1"/>
  <c r="R86" i="1"/>
  <c r="N86" i="1"/>
  <c r="J86" i="1"/>
  <c r="F86" i="1"/>
  <c r="B86" i="1"/>
  <c r="R16" i="1"/>
  <c r="N16" i="1"/>
  <c r="Q86" i="1"/>
  <c r="M86" i="1"/>
  <c r="I86" i="1"/>
  <c r="Q16" i="1"/>
  <c r="P86" i="1"/>
  <c r="H86" i="1"/>
  <c r="O86" i="1"/>
  <c r="K86" i="1"/>
  <c r="G86" i="1"/>
  <c r="C86" i="1"/>
  <c r="O16" i="1"/>
  <c r="E86" i="1"/>
  <c r="M16" i="1"/>
  <c r="L86" i="1"/>
  <c r="D86" i="1"/>
  <c r="P16" i="1"/>
  <c r="B16" i="1"/>
  <c r="T34" i="1"/>
  <c r="L16" i="1"/>
  <c r="H16" i="1"/>
  <c r="D16" i="1"/>
  <c r="E13" i="1"/>
  <c r="B22" i="1"/>
  <c r="C16" i="1"/>
  <c r="I16" i="1"/>
  <c r="E16" i="1"/>
  <c r="J16" i="1"/>
  <c r="F16" i="1"/>
  <c r="K16" i="1"/>
  <c r="G16" i="1"/>
  <c r="T45" i="1"/>
  <c r="T23" i="1"/>
  <c r="T43" i="1"/>
  <c r="T25" i="1"/>
  <c r="T41" i="1"/>
  <c r="T27" i="1"/>
  <c r="T40" i="1"/>
  <c r="T28" i="1"/>
  <c r="T21" i="1"/>
  <c r="T47" i="1"/>
  <c r="T18" i="1"/>
  <c r="T50" i="1"/>
  <c r="T38" i="1"/>
  <c r="T30" i="1"/>
  <c r="T35" i="1"/>
  <c r="T33" i="1"/>
  <c r="T44" i="1"/>
  <c r="T24" i="1"/>
  <c r="T42" i="1"/>
  <c r="T26" i="1"/>
  <c r="T39" i="1"/>
  <c r="T29" i="1"/>
  <c r="T37" i="1"/>
  <c r="T31" i="1"/>
  <c r="T36" i="1"/>
  <c r="T32" i="1"/>
  <c r="T48" i="1"/>
  <c r="T20" i="1"/>
  <c r="T49" i="1"/>
  <c r="T19" i="1"/>
  <c r="T22" i="1"/>
  <c r="T46" i="1"/>
  <c r="Q22" i="1"/>
  <c r="R22" i="1"/>
  <c r="N22" i="1"/>
  <c r="O22" i="1"/>
  <c r="P22" i="1"/>
  <c r="M22" i="1"/>
  <c r="B52" i="1"/>
  <c r="E52" i="1"/>
  <c r="B25" i="1"/>
  <c r="B53" i="1"/>
  <c r="F53" i="1"/>
  <c r="B26" i="1"/>
  <c r="K26" i="1"/>
  <c r="B56" i="1"/>
  <c r="E56" i="1"/>
  <c r="B19" i="1"/>
  <c r="B73" i="1"/>
  <c r="I73" i="1"/>
  <c r="B44" i="1"/>
  <c r="I44" i="1"/>
  <c r="B76" i="1"/>
  <c r="F76" i="1"/>
  <c r="B29" i="1"/>
  <c r="B45" i="1"/>
  <c r="K45" i="1"/>
  <c r="B61" i="1"/>
  <c r="J61" i="1"/>
  <c r="B77" i="1"/>
  <c r="I77" i="1"/>
  <c r="B36" i="1"/>
  <c r="B68" i="1"/>
  <c r="G68" i="1"/>
  <c r="B37" i="1"/>
  <c r="F37" i="1"/>
  <c r="B69" i="1"/>
  <c r="I69" i="1"/>
  <c r="B40" i="1"/>
  <c r="B72" i="1"/>
  <c r="G72" i="1"/>
  <c r="B41" i="1"/>
  <c r="K41" i="1"/>
  <c r="B57" i="1"/>
  <c r="F57" i="1"/>
  <c r="B60" i="1"/>
  <c r="H60" i="1"/>
  <c r="B32" i="1"/>
  <c r="E32" i="1"/>
  <c r="B48" i="1"/>
  <c r="B64" i="1"/>
  <c r="K64" i="1"/>
  <c r="B21" i="1"/>
  <c r="B33" i="1"/>
  <c r="E33" i="1"/>
  <c r="B49" i="1"/>
  <c r="F49" i="1"/>
  <c r="B65" i="1"/>
  <c r="F65" i="1"/>
  <c r="E60" i="1"/>
  <c r="I60" i="1"/>
  <c r="J60" i="1"/>
  <c r="K60" i="1"/>
  <c r="F60" i="1"/>
  <c r="G60" i="1"/>
  <c r="C60" i="1"/>
  <c r="D60" i="1"/>
  <c r="E29" i="1"/>
  <c r="I29" i="1"/>
  <c r="F29" i="1"/>
  <c r="K29" i="1"/>
  <c r="H29" i="1"/>
  <c r="J29" i="1"/>
  <c r="L29" i="1"/>
  <c r="G29" i="1"/>
  <c r="D29" i="1"/>
  <c r="C29" i="1"/>
  <c r="F61" i="1"/>
  <c r="J32" i="1"/>
  <c r="D33" i="1"/>
  <c r="D49" i="1"/>
  <c r="E36" i="1"/>
  <c r="I36" i="1"/>
  <c r="H36" i="1"/>
  <c r="J36" i="1"/>
  <c r="K36" i="1"/>
  <c r="F36" i="1"/>
  <c r="L36" i="1"/>
  <c r="G36" i="1"/>
  <c r="C36" i="1"/>
  <c r="D36" i="1"/>
  <c r="I52" i="1"/>
  <c r="H52" i="1"/>
  <c r="K52" i="1"/>
  <c r="D52" i="1"/>
  <c r="I68" i="1"/>
  <c r="E25" i="1"/>
  <c r="I25" i="1"/>
  <c r="F25" i="1"/>
  <c r="K25" i="1"/>
  <c r="L25" i="1"/>
  <c r="G25" i="1"/>
  <c r="H25" i="1"/>
  <c r="J25" i="1"/>
  <c r="C25" i="1"/>
  <c r="D25" i="1"/>
  <c r="I37" i="1"/>
  <c r="D37" i="1"/>
  <c r="E53" i="1"/>
  <c r="J53" i="1"/>
  <c r="L53" i="1"/>
  <c r="H53" i="1"/>
  <c r="I26" i="1"/>
  <c r="H26" i="1"/>
  <c r="G26" i="1"/>
  <c r="B18" i="1"/>
  <c r="B34" i="1"/>
  <c r="B42" i="1"/>
  <c r="B50" i="1"/>
  <c r="B58" i="1"/>
  <c r="B66" i="1"/>
  <c r="B74" i="1"/>
  <c r="B23" i="1"/>
  <c r="B30" i="1"/>
  <c r="B39" i="1"/>
  <c r="B51" i="1"/>
  <c r="B62" i="1"/>
  <c r="B71" i="1"/>
  <c r="B24" i="1"/>
  <c r="B31" i="1"/>
  <c r="B43" i="1"/>
  <c r="B54" i="1"/>
  <c r="B63" i="1"/>
  <c r="B75" i="1"/>
  <c r="B27" i="1"/>
  <c r="B35" i="1"/>
  <c r="B46" i="1"/>
  <c r="B55" i="1"/>
  <c r="B67" i="1"/>
  <c r="B78" i="1"/>
  <c r="B28" i="1"/>
  <c r="B38" i="1"/>
  <c r="U34" i="1"/>
  <c r="B47" i="1"/>
  <c r="B59" i="1"/>
  <c r="B70" i="1"/>
  <c r="B20" i="1"/>
  <c r="J72" i="1"/>
  <c r="K72" i="1"/>
  <c r="D72" i="1"/>
  <c r="F73" i="1"/>
  <c r="J73" i="1"/>
  <c r="L73" i="1"/>
  <c r="E19" i="1"/>
  <c r="I19" i="1"/>
  <c r="F19" i="1"/>
  <c r="G19" i="1"/>
  <c r="H19" i="1"/>
  <c r="J19" i="1"/>
  <c r="K19" i="1"/>
  <c r="D19" i="1"/>
  <c r="C19" i="1"/>
  <c r="H77" i="1"/>
  <c r="E40" i="1"/>
  <c r="I40" i="1"/>
  <c r="H40" i="1"/>
  <c r="F40" i="1"/>
  <c r="G40" i="1"/>
  <c r="J40" i="1"/>
  <c r="K40" i="1"/>
  <c r="L40" i="1"/>
  <c r="D40" i="1"/>
  <c r="C40" i="1"/>
  <c r="E41" i="1"/>
  <c r="F41" i="1"/>
  <c r="G41" i="1"/>
  <c r="H41" i="1"/>
  <c r="D41" i="1"/>
  <c r="C41" i="1"/>
  <c r="E44" i="1"/>
  <c r="H44" i="1"/>
  <c r="J44" i="1"/>
  <c r="K44" i="1"/>
  <c r="L44" i="1"/>
  <c r="G44" i="1"/>
  <c r="C44" i="1"/>
  <c r="E45" i="1"/>
  <c r="I45" i="1"/>
  <c r="F45" i="1"/>
  <c r="J45" i="1"/>
  <c r="L45" i="1"/>
  <c r="G45" i="1"/>
  <c r="D45" i="1"/>
  <c r="C45" i="1"/>
  <c r="E48" i="1"/>
  <c r="H48" i="1"/>
  <c r="G48" i="1"/>
  <c r="K48" i="1"/>
  <c r="F48" i="1"/>
  <c r="E21" i="1"/>
  <c r="I21" i="1"/>
  <c r="H21" i="1"/>
  <c r="L21" i="1"/>
  <c r="G21" i="1"/>
  <c r="F21" i="1"/>
  <c r="J21" i="1"/>
  <c r="K21" i="1"/>
  <c r="D21" i="1"/>
  <c r="C21" i="1"/>
  <c r="E22" i="1"/>
  <c r="I22" i="1"/>
  <c r="H22" i="1"/>
  <c r="G22" i="1"/>
  <c r="F22" i="1"/>
  <c r="J22" i="1"/>
  <c r="K22" i="1"/>
  <c r="L22" i="1"/>
  <c r="D22" i="1"/>
  <c r="C22" i="1"/>
  <c r="K32" i="1"/>
  <c r="L60" i="1"/>
  <c r="X39" i="1"/>
  <c r="X40" i="1"/>
  <c r="X43" i="1"/>
  <c r="V38" i="1"/>
  <c r="X38" i="1"/>
  <c r="V30" i="1"/>
  <c r="V37" i="1"/>
  <c r="X37" i="1"/>
  <c r="V31" i="1"/>
  <c r="AB34" i="1"/>
  <c r="Z34" i="1"/>
  <c r="V25" i="1"/>
  <c r="V43" i="1"/>
  <c r="V29" i="1"/>
  <c r="V39" i="1"/>
  <c r="V40" i="1"/>
  <c r="V28" i="1"/>
  <c r="I48" i="1"/>
  <c r="V34" i="1"/>
  <c r="D48" i="1"/>
  <c r="L48" i="1"/>
  <c r="J41" i="1"/>
  <c r="I41" i="1"/>
  <c r="F72" i="1"/>
  <c r="C26" i="1"/>
  <c r="C53" i="1"/>
  <c r="I53" i="1"/>
  <c r="J52" i="1"/>
  <c r="J33" i="1"/>
  <c r="E61" i="1"/>
  <c r="C48" i="1"/>
  <c r="J48" i="1"/>
  <c r="H45" i="1"/>
  <c r="D44" i="1"/>
  <c r="F44" i="1"/>
  <c r="L41" i="1"/>
  <c r="L26" i="1"/>
  <c r="D53" i="1"/>
  <c r="K53" i="1"/>
  <c r="L37" i="1"/>
  <c r="G52" i="1"/>
  <c r="G49" i="1"/>
  <c r="G33" i="1"/>
  <c r="F32" i="1"/>
  <c r="F56" i="1"/>
  <c r="K37" i="1"/>
  <c r="K49" i="1"/>
  <c r="F33" i="1"/>
  <c r="I32" i="1"/>
  <c r="H49" i="1"/>
  <c r="H57" i="1"/>
  <c r="H73" i="1"/>
  <c r="I72" i="1"/>
  <c r="F69" i="1"/>
  <c r="H68" i="1"/>
  <c r="J76" i="1"/>
  <c r="D76" i="1"/>
  <c r="E76" i="1"/>
  <c r="C76" i="1"/>
  <c r="K76" i="1"/>
  <c r="E77" i="1"/>
  <c r="D77" i="1"/>
  <c r="L77" i="1"/>
  <c r="G77" i="1"/>
  <c r="G76" i="1"/>
  <c r="F77" i="1"/>
  <c r="D73" i="1"/>
  <c r="E73" i="1"/>
  <c r="H72" i="1"/>
  <c r="G69" i="1"/>
  <c r="C68" i="1"/>
  <c r="D61" i="1"/>
  <c r="E65" i="1"/>
  <c r="L76" i="1"/>
  <c r="I76" i="1"/>
  <c r="C77" i="1"/>
  <c r="J77" i="1"/>
  <c r="G73" i="1"/>
  <c r="C72" i="1"/>
  <c r="L72" i="1"/>
  <c r="D69" i="1"/>
  <c r="F68" i="1"/>
  <c r="H61" i="1"/>
  <c r="E64" i="1"/>
  <c r="K69" i="1"/>
  <c r="L65" i="1"/>
  <c r="C64" i="1"/>
  <c r="G64" i="1"/>
  <c r="G61" i="1"/>
  <c r="H76" i="1"/>
  <c r="K77" i="1"/>
  <c r="C73" i="1"/>
  <c r="K73" i="1"/>
  <c r="E72" i="1"/>
  <c r="C69" i="1"/>
  <c r="E69" i="1"/>
  <c r="D68" i="1"/>
  <c r="L68" i="1"/>
  <c r="G65" i="1"/>
  <c r="D64" i="1"/>
  <c r="J64" i="1"/>
  <c r="I61" i="1"/>
  <c r="D65" i="1"/>
  <c r="J65" i="1"/>
  <c r="L64" i="1"/>
  <c r="G53" i="1"/>
  <c r="H37" i="1"/>
  <c r="E37" i="1"/>
  <c r="L52" i="1"/>
  <c r="C49" i="1"/>
  <c r="E49" i="1"/>
  <c r="K33" i="1"/>
  <c r="C32" i="1"/>
  <c r="H32" i="1"/>
  <c r="J57" i="1"/>
  <c r="C56" i="1"/>
  <c r="H56" i="1"/>
  <c r="G57" i="1"/>
  <c r="J56" i="1"/>
  <c r="E57" i="1"/>
  <c r="L56" i="1"/>
  <c r="H69" i="1"/>
  <c r="J69" i="1"/>
  <c r="C37" i="1"/>
  <c r="J37" i="1"/>
  <c r="K68" i="1"/>
  <c r="J68" i="1"/>
  <c r="H65" i="1"/>
  <c r="I65" i="1"/>
  <c r="L49" i="1"/>
  <c r="I49" i="1"/>
  <c r="H33" i="1"/>
  <c r="I33" i="1"/>
  <c r="H64" i="1"/>
  <c r="F64" i="1"/>
  <c r="G32" i="1"/>
  <c r="C61" i="1"/>
  <c r="K61" i="1"/>
  <c r="C57" i="1"/>
  <c r="I57" i="1"/>
  <c r="K56" i="1"/>
  <c r="I56" i="1"/>
  <c r="L69" i="1"/>
  <c r="G37" i="1"/>
  <c r="E68" i="1"/>
  <c r="C52" i="1"/>
  <c r="F52" i="1"/>
  <c r="C65" i="1"/>
  <c r="K65" i="1"/>
  <c r="J49" i="1"/>
  <c r="C33" i="1"/>
  <c r="L33" i="1"/>
  <c r="I64" i="1"/>
  <c r="D32" i="1"/>
  <c r="L32" i="1"/>
  <c r="L61" i="1"/>
  <c r="D57" i="1"/>
  <c r="D56" i="1"/>
  <c r="G56" i="1"/>
  <c r="D26" i="1"/>
  <c r="F26" i="1"/>
  <c r="E26" i="1"/>
  <c r="J26" i="1"/>
  <c r="P59" i="1"/>
  <c r="N59" i="1"/>
  <c r="M59" i="1"/>
  <c r="O59" i="1"/>
  <c r="Q59" i="1"/>
  <c r="R59" i="1"/>
  <c r="C78" i="1"/>
  <c r="Q78" i="1"/>
  <c r="O78" i="1"/>
  <c r="P78" i="1"/>
  <c r="R78" i="1"/>
  <c r="N78" i="1"/>
  <c r="M78" i="1"/>
  <c r="P35" i="1"/>
  <c r="Q35" i="1"/>
  <c r="R35" i="1"/>
  <c r="N35" i="1"/>
  <c r="O35" i="1"/>
  <c r="M35" i="1"/>
  <c r="Q54" i="1"/>
  <c r="M54" i="1"/>
  <c r="R54" i="1"/>
  <c r="N54" i="1"/>
  <c r="O54" i="1"/>
  <c r="P54" i="1"/>
  <c r="P71" i="1"/>
  <c r="M71" i="1"/>
  <c r="R71" i="1"/>
  <c r="N71" i="1"/>
  <c r="O71" i="1"/>
  <c r="Q71" i="1"/>
  <c r="Q30" i="1"/>
  <c r="O30" i="1"/>
  <c r="P30" i="1"/>
  <c r="R30" i="1"/>
  <c r="N30" i="1"/>
  <c r="M30" i="1"/>
  <c r="Q58" i="1"/>
  <c r="N58" i="1"/>
  <c r="O58" i="1"/>
  <c r="P58" i="1"/>
  <c r="R58" i="1"/>
  <c r="M58" i="1"/>
  <c r="P18" i="1"/>
  <c r="N18" i="1"/>
  <c r="Q18" i="1"/>
  <c r="R18" i="1"/>
  <c r="M18" i="1"/>
  <c r="O18" i="1"/>
  <c r="N21" i="1"/>
  <c r="R21" i="1"/>
  <c r="P21" i="1"/>
  <c r="Q21" i="1"/>
  <c r="O21" i="1"/>
  <c r="M21" i="1"/>
  <c r="O60" i="1"/>
  <c r="R60" i="1"/>
  <c r="N60" i="1"/>
  <c r="P60" i="1"/>
  <c r="Q60" i="1"/>
  <c r="M60" i="1"/>
  <c r="O40" i="1"/>
  <c r="Q40" i="1"/>
  <c r="R40" i="1"/>
  <c r="N40" i="1"/>
  <c r="M40" i="1"/>
  <c r="P40" i="1"/>
  <c r="O36" i="1"/>
  <c r="P36" i="1"/>
  <c r="Q36" i="1"/>
  <c r="R36" i="1"/>
  <c r="M36" i="1"/>
  <c r="N36" i="1"/>
  <c r="N29" i="1"/>
  <c r="R29" i="1"/>
  <c r="O29" i="1"/>
  <c r="P29" i="1"/>
  <c r="Q29" i="1"/>
  <c r="M29" i="1"/>
  <c r="P19" i="1"/>
  <c r="N19" i="1"/>
  <c r="O19" i="1"/>
  <c r="M19" i="1"/>
  <c r="Q19" i="1"/>
  <c r="R19" i="1"/>
  <c r="L19" i="1"/>
  <c r="N25" i="1"/>
  <c r="R25" i="1"/>
  <c r="Q25" i="1"/>
  <c r="O25" i="1"/>
  <c r="P25" i="1"/>
  <c r="M25" i="1"/>
  <c r="P47" i="1"/>
  <c r="O47" i="1"/>
  <c r="Q47" i="1"/>
  <c r="R47" i="1"/>
  <c r="N47" i="1"/>
  <c r="M47" i="1"/>
  <c r="P67" i="1"/>
  <c r="Q67" i="1"/>
  <c r="R67" i="1"/>
  <c r="N67" i="1"/>
  <c r="O67" i="1"/>
  <c r="M67" i="1"/>
  <c r="P27" i="1"/>
  <c r="N27" i="1"/>
  <c r="M27" i="1"/>
  <c r="O27" i="1"/>
  <c r="Q27" i="1"/>
  <c r="R27" i="1"/>
  <c r="W34" i="1"/>
  <c r="P43" i="1"/>
  <c r="N43" i="1"/>
  <c r="M43" i="1"/>
  <c r="O43" i="1"/>
  <c r="Q43" i="1"/>
  <c r="R43" i="1"/>
  <c r="Q62" i="1"/>
  <c r="O62" i="1"/>
  <c r="P62" i="1"/>
  <c r="R62" i="1"/>
  <c r="N62" i="1"/>
  <c r="M62" i="1"/>
  <c r="P23" i="1"/>
  <c r="Q23" i="1"/>
  <c r="R23" i="1"/>
  <c r="N23" i="1"/>
  <c r="O23" i="1"/>
  <c r="M23" i="1"/>
  <c r="Q50" i="1"/>
  <c r="P50" i="1"/>
  <c r="R50" i="1"/>
  <c r="N50" i="1"/>
  <c r="O50" i="1"/>
  <c r="M50" i="1"/>
  <c r="N65" i="1"/>
  <c r="R65" i="1"/>
  <c r="O65" i="1"/>
  <c r="P65" i="1"/>
  <c r="Q65" i="1"/>
  <c r="M65" i="1"/>
  <c r="O64" i="1"/>
  <c r="P64" i="1"/>
  <c r="Q64" i="1"/>
  <c r="R64" i="1"/>
  <c r="N64" i="1"/>
  <c r="M64" i="1"/>
  <c r="N57" i="1"/>
  <c r="R57" i="1"/>
  <c r="Q57" i="1"/>
  <c r="O57" i="1"/>
  <c r="P57" i="1"/>
  <c r="M57" i="1"/>
  <c r="N69" i="1"/>
  <c r="R69" i="1"/>
  <c r="P69" i="1"/>
  <c r="Q69" i="1"/>
  <c r="O69" i="1"/>
  <c r="M69" i="1"/>
  <c r="N77" i="1"/>
  <c r="R77" i="1"/>
  <c r="O77" i="1"/>
  <c r="P77" i="1"/>
  <c r="Q77" i="1"/>
  <c r="M77" i="1"/>
  <c r="O76" i="1"/>
  <c r="N76" i="1"/>
  <c r="M76" i="1"/>
  <c r="P76" i="1"/>
  <c r="Q76" i="1"/>
  <c r="R76" i="1"/>
  <c r="O56" i="1"/>
  <c r="M56" i="1"/>
  <c r="R56" i="1"/>
  <c r="N56" i="1"/>
  <c r="P56" i="1"/>
  <c r="Q56" i="1"/>
  <c r="O52" i="1"/>
  <c r="Q52" i="1"/>
  <c r="R52" i="1"/>
  <c r="M52" i="1"/>
  <c r="N52" i="1"/>
  <c r="P52" i="1"/>
  <c r="O20" i="1"/>
  <c r="P20" i="1"/>
  <c r="Q20" i="1"/>
  <c r="R20" i="1"/>
  <c r="M20" i="1"/>
  <c r="N20" i="1"/>
  <c r="Q38" i="1"/>
  <c r="M38" i="1"/>
  <c r="R38" i="1"/>
  <c r="N38" i="1"/>
  <c r="O38" i="1"/>
  <c r="P38" i="1"/>
  <c r="P55" i="1"/>
  <c r="R55" i="1"/>
  <c r="N55" i="1"/>
  <c r="O55" i="1"/>
  <c r="Q55" i="1"/>
  <c r="M55" i="1"/>
  <c r="P75" i="1"/>
  <c r="R75" i="1"/>
  <c r="N75" i="1"/>
  <c r="O75" i="1"/>
  <c r="Q75" i="1"/>
  <c r="M75" i="1"/>
  <c r="P31" i="1"/>
  <c r="M31" i="1"/>
  <c r="O31" i="1"/>
  <c r="Q31" i="1"/>
  <c r="R31" i="1"/>
  <c r="N31" i="1"/>
  <c r="P51" i="1"/>
  <c r="M51" i="1"/>
  <c r="Q51" i="1"/>
  <c r="R51" i="1"/>
  <c r="N51" i="1"/>
  <c r="O51" i="1"/>
  <c r="Q74" i="1"/>
  <c r="N74" i="1"/>
  <c r="O74" i="1"/>
  <c r="P74" i="1"/>
  <c r="R74" i="1"/>
  <c r="M74" i="1"/>
  <c r="Q42" i="1"/>
  <c r="N42" i="1"/>
  <c r="O42" i="1"/>
  <c r="P42" i="1"/>
  <c r="R42" i="1"/>
  <c r="M42" i="1"/>
  <c r="N49" i="1"/>
  <c r="R49" i="1"/>
  <c r="O49" i="1"/>
  <c r="P49" i="1"/>
  <c r="Q49" i="1"/>
  <c r="M49" i="1"/>
  <c r="O48" i="1"/>
  <c r="P48" i="1"/>
  <c r="Q48" i="1"/>
  <c r="M48" i="1"/>
  <c r="R48" i="1"/>
  <c r="N48" i="1"/>
  <c r="N41" i="1"/>
  <c r="R41" i="1"/>
  <c r="O41" i="1"/>
  <c r="P41" i="1"/>
  <c r="M41" i="1"/>
  <c r="Q41" i="1"/>
  <c r="N37" i="1"/>
  <c r="R37" i="1"/>
  <c r="Q37" i="1"/>
  <c r="O37" i="1"/>
  <c r="M37" i="1"/>
  <c r="P37" i="1"/>
  <c r="N61" i="1"/>
  <c r="R61" i="1"/>
  <c r="O61" i="1"/>
  <c r="P61" i="1"/>
  <c r="Q61" i="1"/>
  <c r="M61" i="1"/>
  <c r="O44" i="1"/>
  <c r="R44" i="1"/>
  <c r="N44" i="1"/>
  <c r="P44" i="1"/>
  <c r="M44" i="1"/>
  <c r="Q44" i="1"/>
  <c r="Q26" i="1"/>
  <c r="M26" i="1"/>
  <c r="N26" i="1"/>
  <c r="O26" i="1"/>
  <c r="P26" i="1"/>
  <c r="R26" i="1"/>
  <c r="Q70" i="1"/>
  <c r="R70" i="1"/>
  <c r="N70" i="1"/>
  <c r="O70" i="1"/>
  <c r="P70" i="1"/>
  <c r="M70" i="1"/>
  <c r="O28" i="1"/>
  <c r="R28" i="1"/>
  <c r="N28" i="1"/>
  <c r="P28" i="1"/>
  <c r="M28" i="1"/>
  <c r="Q28" i="1"/>
  <c r="Q46" i="1"/>
  <c r="O46" i="1"/>
  <c r="P46" i="1"/>
  <c r="R46" i="1"/>
  <c r="N46" i="1"/>
  <c r="M46" i="1"/>
  <c r="P63" i="1"/>
  <c r="M63" i="1"/>
  <c r="O63" i="1"/>
  <c r="Q63" i="1"/>
  <c r="R63" i="1"/>
  <c r="N63" i="1"/>
  <c r="O24" i="1"/>
  <c r="R24" i="1"/>
  <c r="N24" i="1"/>
  <c r="M24" i="1"/>
  <c r="P24" i="1"/>
  <c r="Q24" i="1"/>
  <c r="P39" i="1"/>
  <c r="M39" i="1"/>
  <c r="R39" i="1"/>
  <c r="N39" i="1"/>
  <c r="O39" i="1"/>
  <c r="Q39" i="1"/>
  <c r="Q66" i="1"/>
  <c r="M66" i="1"/>
  <c r="P66" i="1"/>
  <c r="R66" i="1"/>
  <c r="N66" i="1"/>
  <c r="O66" i="1"/>
  <c r="Q34" i="1"/>
  <c r="P34" i="1"/>
  <c r="R34" i="1"/>
  <c r="N34" i="1"/>
  <c r="O34" i="1"/>
  <c r="M34" i="1"/>
  <c r="L57" i="1"/>
  <c r="K57" i="1"/>
  <c r="N33" i="1"/>
  <c r="R33" i="1"/>
  <c r="P33" i="1"/>
  <c r="Q33" i="1"/>
  <c r="M33" i="1"/>
  <c r="O33" i="1"/>
  <c r="O32" i="1"/>
  <c r="N32" i="1"/>
  <c r="P32" i="1"/>
  <c r="Q32" i="1"/>
  <c r="M32" i="1"/>
  <c r="R32" i="1"/>
  <c r="O72" i="1"/>
  <c r="Q72" i="1"/>
  <c r="R72" i="1"/>
  <c r="N72" i="1"/>
  <c r="M72" i="1"/>
  <c r="P72" i="1"/>
  <c r="X34" i="1"/>
  <c r="O68" i="1"/>
  <c r="M68" i="1"/>
  <c r="Q68" i="1"/>
  <c r="R68" i="1"/>
  <c r="N68" i="1"/>
  <c r="P68" i="1"/>
  <c r="N45" i="1"/>
  <c r="R45" i="1"/>
  <c r="O45" i="1"/>
  <c r="P45" i="1"/>
  <c r="Q45" i="1"/>
  <c r="M45" i="1"/>
  <c r="N73" i="1"/>
  <c r="R73" i="1"/>
  <c r="O73" i="1"/>
  <c r="P73" i="1"/>
  <c r="M73" i="1"/>
  <c r="Q73" i="1"/>
  <c r="N53" i="1"/>
  <c r="R53" i="1"/>
  <c r="P53" i="1"/>
  <c r="Q53" i="1"/>
  <c r="O53" i="1"/>
  <c r="M53" i="1"/>
  <c r="E20" i="1"/>
  <c r="I20" i="1"/>
  <c r="H20" i="1"/>
  <c r="L20" i="1"/>
  <c r="G20" i="1"/>
  <c r="F20" i="1"/>
  <c r="J20" i="1"/>
  <c r="K20" i="1"/>
  <c r="C20" i="1"/>
  <c r="D20" i="1"/>
  <c r="E55" i="1"/>
  <c r="I55" i="1"/>
  <c r="F55" i="1"/>
  <c r="K55" i="1"/>
  <c r="H55" i="1"/>
  <c r="J55" i="1"/>
  <c r="L55" i="1"/>
  <c r="G55" i="1"/>
  <c r="D55" i="1"/>
  <c r="C55" i="1"/>
  <c r="E51" i="1"/>
  <c r="I51" i="1"/>
  <c r="F51" i="1"/>
  <c r="K51" i="1"/>
  <c r="J51" i="1"/>
  <c r="D51" i="1"/>
  <c r="L51" i="1"/>
  <c r="G51" i="1"/>
  <c r="H51" i="1"/>
  <c r="C51" i="1"/>
  <c r="E59" i="1"/>
  <c r="I59" i="1"/>
  <c r="F59" i="1"/>
  <c r="K59" i="1"/>
  <c r="L59" i="1"/>
  <c r="G59" i="1"/>
  <c r="H59" i="1"/>
  <c r="J59" i="1"/>
  <c r="D59" i="1"/>
  <c r="C59" i="1"/>
  <c r="E35" i="1"/>
  <c r="I35" i="1"/>
  <c r="F35" i="1"/>
  <c r="K35" i="1"/>
  <c r="D35" i="1"/>
  <c r="L35" i="1"/>
  <c r="G35" i="1"/>
  <c r="H35" i="1"/>
  <c r="J35" i="1"/>
  <c r="C35" i="1"/>
  <c r="E54" i="1"/>
  <c r="I54" i="1"/>
  <c r="H54" i="1"/>
  <c r="G54" i="1"/>
  <c r="J54" i="1"/>
  <c r="K54" i="1"/>
  <c r="F54" i="1"/>
  <c r="L54" i="1"/>
  <c r="D54" i="1"/>
  <c r="C54" i="1"/>
  <c r="E58" i="1"/>
  <c r="I58" i="1"/>
  <c r="H58" i="1"/>
  <c r="F58" i="1"/>
  <c r="L58" i="1"/>
  <c r="G58" i="1"/>
  <c r="J58" i="1"/>
  <c r="D58" i="1"/>
  <c r="C58" i="1"/>
  <c r="K58" i="1"/>
  <c r="E47" i="1"/>
  <c r="I47" i="1"/>
  <c r="F47" i="1"/>
  <c r="K47" i="1"/>
  <c r="H47" i="1"/>
  <c r="J47" i="1"/>
  <c r="L47" i="1"/>
  <c r="G47" i="1"/>
  <c r="D47" i="1"/>
  <c r="C47" i="1"/>
  <c r="F67" i="1"/>
  <c r="J67" i="1"/>
  <c r="I67" i="1"/>
  <c r="E67" i="1"/>
  <c r="K67" i="1"/>
  <c r="G67" i="1"/>
  <c r="L67" i="1"/>
  <c r="H67" i="1"/>
  <c r="D67" i="1"/>
  <c r="C67" i="1"/>
  <c r="E27" i="1"/>
  <c r="I27" i="1"/>
  <c r="F27" i="1"/>
  <c r="K27" i="1"/>
  <c r="J27" i="1"/>
  <c r="L27" i="1"/>
  <c r="G27" i="1"/>
  <c r="H27" i="1"/>
  <c r="D27" i="1"/>
  <c r="C27" i="1"/>
  <c r="E43" i="1"/>
  <c r="I43" i="1"/>
  <c r="F43" i="1"/>
  <c r="K43" i="1"/>
  <c r="D43" i="1"/>
  <c r="L43" i="1"/>
  <c r="G43" i="1"/>
  <c r="H43" i="1"/>
  <c r="J43" i="1"/>
  <c r="C43" i="1"/>
  <c r="F62" i="1"/>
  <c r="J62" i="1"/>
  <c r="K62" i="1"/>
  <c r="G62" i="1"/>
  <c r="L62" i="1"/>
  <c r="H62" i="1"/>
  <c r="I62" i="1"/>
  <c r="D62" i="1"/>
  <c r="C62" i="1"/>
  <c r="E62" i="1"/>
  <c r="E23" i="1"/>
  <c r="I23" i="1"/>
  <c r="F23" i="1"/>
  <c r="K23" i="1"/>
  <c r="G23" i="1"/>
  <c r="D23" i="1"/>
  <c r="C23" i="1"/>
  <c r="H23" i="1"/>
  <c r="J23" i="1"/>
  <c r="L23" i="1"/>
  <c r="E50" i="1"/>
  <c r="I50" i="1"/>
  <c r="H50" i="1"/>
  <c r="F50" i="1"/>
  <c r="L50" i="1"/>
  <c r="G50" i="1"/>
  <c r="J50" i="1"/>
  <c r="D50" i="1"/>
  <c r="C50" i="1"/>
  <c r="K50" i="1"/>
  <c r="L75" i="1"/>
  <c r="D75" i="1"/>
  <c r="E75" i="1"/>
  <c r="I75" i="1"/>
  <c r="F75" i="1"/>
  <c r="J75" i="1"/>
  <c r="G75" i="1"/>
  <c r="K75" i="1"/>
  <c r="H75" i="1"/>
  <c r="C75" i="1"/>
  <c r="L74" i="1"/>
  <c r="E74" i="1"/>
  <c r="I74" i="1"/>
  <c r="F74" i="1"/>
  <c r="J74" i="1"/>
  <c r="G74" i="1"/>
  <c r="K74" i="1"/>
  <c r="D74" i="1"/>
  <c r="C74" i="1"/>
  <c r="H74" i="1"/>
  <c r="F70" i="1"/>
  <c r="J70" i="1"/>
  <c r="E70" i="1"/>
  <c r="G70" i="1"/>
  <c r="L70" i="1"/>
  <c r="H70" i="1"/>
  <c r="I70" i="1"/>
  <c r="D70" i="1"/>
  <c r="C70" i="1"/>
  <c r="K70" i="1"/>
  <c r="E28" i="1"/>
  <c r="I28" i="1"/>
  <c r="H28" i="1"/>
  <c r="J28" i="1"/>
  <c r="K28" i="1"/>
  <c r="F28" i="1"/>
  <c r="L28" i="1"/>
  <c r="G28" i="1"/>
  <c r="C28" i="1"/>
  <c r="D28" i="1"/>
  <c r="E46" i="1"/>
  <c r="I46" i="1"/>
  <c r="H46" i="1"/>
  <c r="G46" i="1"/>
  <c r="J46" i="1"/>
  <c r="K46" i="1"/>
  <c r="F46" i="1"/>
  <c r="L46" i="1"/>
  <c r="D46" i="1"/>
  <c r="C46" i="1"/>
  <c r="F63" i="1"/>
  <c r="J63" i="1"/>
  <c r="D63" i="1"/>
  <c r="I63" i="1"/>
  <c r="E63" i="1"/>
  <c r="K63" i="1"/>
  <c r="G63" i="1"/>
  <c r="L63" i="1"/>
  <c r="H63" i="1"/>
  <c r="C63" i="1"/>
  <c r="E24" i="1"/>
  <c r="I24" i="1"/>
  <c r="H24" i="1"/>
  <c r="F24" i="1"/>
  <c r="L24" i="1"/>
  <c r="G24" i="1"/>
  <c r="J24" i="1"/>
  <c r="K24" i="1"/>
  <c r="D24" i="1"/>
  <c r="C24" i="1"/>
  <c r="E39" i="1"/>
  <c r="I39" i="1"/>
  <c r="F39" i="1"/>
  <c r="K39" i="1"/>
  <c r="H39" i="1"/>
  <c r="J39" i="1"/>
  <c r="L39" i="1"/>
  <c r="G39" i="1"/>
  <c r="D39" i="1"/>
  <c r="C39" i="1"/>
  <c r="F66" i="1"/>
  <c r="J66" i="1"/>
  <c r="K66" i="1"/>
  <c r="G66" i="1"/>
  <c r="L66" i="1"/>
  <c r="H66" i="1"/>
  <c r="I66" i="1"/>
  <c r="D66" i="1"/>
  <c r="C66" i="1"/>
  <c r="E66" i="1"/>
  <c r="E34" i="1"/>
  <c r="I34" i="1"/>
  <c r="H34" i="1"/>
  <c r="K34" i="1"/>
  <c r="F34" i="1"/>
  <c r="L34" i="1"/>
  <c r="G34" i="1"/>
  <c r="J34" i="1"/>
  <c r="D34" i="1"/>
  <c r="C34" i="1"/>
  <c r="E38" i="1"/>
  <c r="I38" i="1"/>
  <c r="H38" i="1"/>
  <c r="G38" i="1"/>
  <c r="J38" i="1"/>
  <c r="K38" i="1"/>
  <c r="F38" i="1"/>
  <c r="L38" i="1"/>
  <c r="D38" i="1"/>
  <c r="C38" i="1"/>
  <c r="E31" i="1"/>
  <c r="I31" i="1"/>
  <c r="F31" i="1"/>
  <c r="K31" i="1"/>
  <c r="G31" i="1"/>
  <c r="C31" i="1"/>
  <c r="H31" i="1"/>
  <c r="J31" i="1"/>
  <c r="L31" i="1"/>
  <c r="D31" i="1"/>
  <c r="E42" i="1"/>
  <c r="I42" i="1"/>
  <c r="H42" i="1"/>
  <c r="K42" i="1"/>
  <c r="F42" i="1"/>
  <c r="L42" i="1"/>
  <c r="G42" i="1"/>
  <c r="J42" i="1"/>
  <c r="D42" i="1"/>
  <c r="C42" i="1"/>
  <c r="L78" i="1"/>
  <c r="E78" i="1"/>
  <c r="I78" i="1"/>
  <c r="F78" i="1"/>
  <c r="J78" i="1"/>
  <c r="G78" i="1"/>
  <c r="K78" i="1"/>
  <c r="D78" i="1"/>
  <c r="H78" i="1"/>
  <c r="F71" i="1"/>
  <c r="J71" i="1"/>
  <c r="I71" i="1"/>
  <c r="E71" i="1"/>
  <c r="K71" i="1"/>
  <c r="G71" i="1"/>
  <c r="L71" i="1"/>
  <c r="H71" i="1"/>
  <c r="D71" i="1"/>
  <c r="C71" i="1"/>
  <c r="E30" i="1"/>
  <c r="I30" i="1"/>
  <c r="H30" i="1"/>
  <c r="G30" i="1"/>
  <c r="J30" i="1"/>
  <c r="K30" i="1"/>
  <c r="F30" i="1"/>
  <c r="L30" i="1"/>
  <c r="D30" i="1"/>
  <c r="C30" i="1"/>
  <c r="E18" i="1"/>
  <c r="F18" i="1"/>
  <c r="G18" i="1"/>
  <c r="K18" i="1"/>
  <c r="H18" i="1"/>
  <c r="L18" i="1"/>
  <c r="C18" i="1"/>
  <c r="I18" i="1"/>
  <c r="D18" i="1"/>
  <c r="J18" i="1"/>
  <c r="U38" i="1"/>
  <c r="W38" i="1"/>
  <c r="U30" i="1"/>
  <c r="U33" i="1"/>
  <c r="W33" i="1"/>
  <c r="U35" i="1"/>
  <c r="W35" i="1"/>
  <c r="U25" i="1"/>
  <c r="U43" i="1"/>
  <c r="W43" i="1"/>
  <c r="U41" i="1"/>
  <c r="W41" i="1"/>
  <c r="U27" i="1"/>
  <c r="V49" i="1"/>
  <c r="X49" i="1"/>
  <c r="V19" i="1"/>
  <c r="X19" i="1"/>
  <c r="U50" i="1"/>
  <c r="W50" i="1"/>
  <c r="U18" i="1"/>
  <c r="V33" i="1"/>
  <c r="X33" i="1"/>
  <c r="V35" i="1"/>
  <c r="X35" i="1"/>
  <c r="U36" i="1"/>
  <c r="W36" i="1"/>
  <c r="U32" i="1"/>
  <c r="U42" i="1"/>
  <c r="W42" i="1"/>
  <c r="U26" i="1"/>
  <c r="U37" i="1"/>
  <c r="W37" i="1"/>
  <c r="U31" i="1"/>
  <c r="V46" i="1"/>
  <c r="X46" i="1"/>
  <c r="V22" i="1"/>
  <c r="V48" i="1"/>
  <c r="X48" i="1"/>
  <c r="V20" i="1"/>
  <c r="U48" i="1"/>
  <c r="W48" i="1"/>
  <c r="U20" i="1"/>
  <c r="U45" i="1"/>
  <c r="W45" i="1"/>
  <c r="U23" i="1"/>
  <c r="V41" i="1"/>
  <c r="X41" i="1"/>
  <c r="V27" i="1"/>
  <c r="X27" i="1"/>
  <c r="U44" i="1"/>
  <c r="W44" i="1"/>
  <c r="U24" i="1"/>
  <c r="U29" i="1"/>
  <c r="U39" i="1"/>
  <c r="W39" i="1"/>
  <c r="V50" i="1"/>
  <c r="X50" i="1"/>
  <c r="V18" i="1"/>
  <c r="X18" i="1"/>
  <c r="V21" i="1"/>
  <c r="V47" i="1"/>
  <c r="X47" i="1"/>
  <c r="U21" i="1"/>
  <c r="W21" i="1"/>
  <c r="U47" i="1"/>
  <c r="W47" i="1"/>
  <c r="U49" i="1"/>
  <c r="W49" i="1"/>
  <c r="U19" i="1"/>
  <c r="V44" i="1"/>
  <c r="X44" i="1"/>
  <c r="V24" i="1"/>
  <c r="U40" i="1"/>
  <c r="W40" i="1"/>
  <c r="U28" i="1"/>
  <c r="V45" i="1"/>
  <c r="X45" i="1"/>
  <c r="V23" i="1"/>
  <c r="U46" i="1"/>
  <c r="W46" i="1"/>
  <c r="U22" i="1"/>
  <c r="V42" i="1"/>
  <c r="X42" i="1"/>
  <c r="V26" i="1"/>
  <c r="V36" i="1"/>
  <c r="X36" i="1"/>
  <c r="V32" i="1"/>
  <c r="X32" i="1"/>
  <c r="X28" i="1"/>
  <c r="W31" i="1"/>
  <c r="X25" i="1"/>
  <c r="W29" i="1"/>
  <c r="X23" i="1"/>
  <c r="X26" i="1"/>
  <c r="X31" i="1"/>
  <c r="X29" i="1"/>
  <c r="W32" i="1"/>
  <c r="W27" i="1"/>
  <c r="X22" i="1"/>
  <c r="X24" i="1"/>
  <c r="X30" i="1"/>
  <c r="X20" i="1"/>
  <c r="X21" i="1"/>
  <c r="W23" i="1"/>
  <c r="W25" i="1"/>
  <c r="W24" i="1"/>
  <c r="AB22" i="1"/>
  <c r="Z22" i="1"/>
  <c r="AB28" i="1"/>
  <c r="Z28" i="1"/>
  <c r="Z19" i="1"/>
  <c r="AB19" i="1"/>
  <c r="AB39" i="1"/>
  <c r="Z39" i="1"/>
  <c r="AB20" i="1"/>
  <c r="Z20" i="1"/>
  <c r="AB26" i="1"/>
  <c r="Z26" i="1"/>
  <c r="AB30" i="1"/>
  <c r="Z30" i="1"/>
  <c r="AB46" i="1"/>
  <c r="Z46" i="1"/>
  <c r="Z40" i="1"/>
  <c r="AB40" i="1"/>
  <c r="Z49" i="1"/>
  <c r="AB49" i="1"/>
  <c r="Z29" i="1"/>
  <c r="AB29" i="1"/>
  <c r="AB48" i="1"/>
  <c r="Z48" i="1"/>
  <c r="Z42" i="1"/>
  <c r="AB42" i="1"/>
  <c r="AB25" i="1"/>
  <c r="Z25" i="1"/>
  <c r="AB38" i="1"/>
  <c r="Z38" i="1"/>
  <c r="W30" i="1"/>
  <c r="W28" i="1"/>
  <c r="W19" i="1"/>
  <c r="W22" i="1"/>
  <c r="W20" i="1"/>
  <c r="AB47" i="1"/>
  <c r="Z47" i="1"/>
  <c r="Z24" i="1"/>
  <c r="AB24" i="1"/>
  <c r="AB23" i="1"/>
  <c r="Z23" i="1"/>
  <c r="AB31" i="1"/>
  <c r="Z31" i="1"/>
  <c r="AB32" i="1"/>
  <c r="Z32" i="1"/>
  <c r="AB18" i="1"/>
  <c r="Z18" i="1"/>
  <c r="W18" i="1"/>
  <c r="Z27" i="1"/>
  <c r="AB27" i="1"/>
  <c r="Z35" i="1"/>
  <c r="AB35" i="1"/>
  <c r="Z43" i="1"/>
  <c r="AB43" i="1"/>
  <c r="W26" i="1"/>
  <c r="Z21" i="1"/>
  <c r="AB21" i="1"/>
  <c r="AB44" i="1"/>
  <c r="Z44" i="1"/>
  <c r="AB45" i="1"/>
  <c r="Z45" i="1"/>
  <c r="AB37" i="1"/>
  <c r="Z37" i="1"/>
  <c r="AB36" i="1"/>
  <c r="Z36" i="1"/>
  <c r="AB50" i="1"/>
  <c r="Z50" i="1"/>
  <c r="AB41" i="1"/>
  <c r="Z41" i="1"/>
  <c r="AB33" i="1"/>
  <c r="Z33" i="1"/>
</calcChain>
</file>

<file path=xl/sharedStrings.xml><?xml version="1.0" encoding="utf-8"?>
<sst xmlns="http://schemas.openxmlformats.org/spreadsheetml/2006/main" count="165" uniqueCount="68">
  <si>
    <r>
      <t>X</t>
    </r>
    <r>
      <rPr>
        <vertAlign val="subscript"/>
        <sz val="11"/>
        <color indexed="8"/>
        <rFont val="Tahoma"/>
        <family val="2"/>
      </rPr>
      <t xml:space="preserve">face </t>
    </r>
  </si>
  <si>
    <t xml:space="preserve">R </t>
  </si>
  <si>
    <t xml:space="preserve">K </t>
  </si>
  <si>
    <t xml:space="preserve">G.L. </t>
  </si>
  <si>
    <t>(-)</t>
  </si>
  <si>
    <t>m</t>
  </si>
  <si>
    <t>%</t>
  </si>
  <si>
    <r>
      <t>S</t>
    </r>
    <r>
      <rPr>
        <vertAlign val="subscript"/>
        <sz val="11"/>
        <color indexed="8"/>
        <rFont val="Tahoma"/>
        <family val="2"/>
      </rPr>
      <t>max</t>
    </r>
    <r>
      <rPr>
        <sz val="11"/>
        <color theme="1"/>
        <rFont val="Tahoma"/>
        <family val="2"/>
        <charset val="222"/>
        <scheme val="minor"/>
      </rPr>
      <t xml:space="preserve"> =</t>
    </r>
  </si>
  <si>
    <t>mm</t>
  </si>
  <si>
    <t>0.25i</t>
  </si>
  <si>
    <t>0i</t>
  </si>
  <si>
    <t>0.75i</t>
  </si>
  <si>
    <t>1.0i</t>
  </si>
  <si>
    <t>1.25i</t>
  </si>
  <si>
    <t>1.5i</t>
  </si>
  <si>
    <t>0.5i</t>
  </si>
  <si>
    <t>1.75i</t>
  </si>
  <si>
    <t>2.0i</t>
  </si>
  <si>
    <t>2.25i</t>
  </si>
  <si>
    <t>2.5i</t>
  </si>
  <si>
    <t>x (m)</t>
  </si>
  <si>
    <t>y (m)</t>
  </si>
  <si>
    <t>Tunnelling-Induced Transverse and Longitudinal Settlements</t>
  </si>
  <si>
    <t>Input Parameters</t>
  </si>
  <si>
    <t>Outputs</t>
  </si>
  <si>
    <t>Plotting Transverse Settlements</t>
  </si>
  <si>
    <t>Reference:</t>
  </si>
  <si>
    <t>Peck, R.B. (1969). "Deep excavation and tunnelling in soft ground." Proceedings, 7th ICSMFE, Mexico City, State-of-the-Art Volume, 225-290.</t>
  </si>
  <si>
    <t>Attewell, P.B. and Woodman, J.P. (1982). "Predicting the dynamics of ground settlement and its derivatives caused by tunnelling in soil." Ground Engineering, Vol.15, No.8, p.13-22 and 36.</t>
  </si>
  <si>
    <r>
      <t>X</t>
    </r>
    <r>
      <rPr>
        <vertAlign val="subscript"/>
        <sz val="11"/>
        <color indexed="8"/>
        <rFont val="Tahoma"/>
        <family val="2"/>
      </rPr>
      <t>initial</t>
    </r>
  </si>
  <si>
    <t>Center Line</t>
  </si>
  <si>
    <t>-0.25i</t>
  </si>
  <si>
    <t>2.75i</t>
  </si>
  <si>
    <t>3.0i</t>
  </si>
  <si>
    <t>-0.5i</t>
  </si>
  <si>
    <t>-0.75i</t>
  </si>
  <si>
    <t>-1.0i</t>
  </si>
  <si>
    <t>-1.25i</t>
  </si>
  <si>
    <t>-1.5i</t>
  </si>
  <si>
    <t>-1.75i</t>
  </si>
  <si>
    <t>-2.0i</t>
  </si>
  <si>
    <t>-2.25i</t>
  </si>
  <si>
    <t>-2.5i</t>
  </si>
  <si>
    <t>-2.75i</t>
  </si>
  <si>
    <t>-3.0i</t>
  </si>
  <si>
    <t>3.25i</t>
  </si>
  <si>
    <t>3.5i</t>
  </si>
  <si>
    <t>3.75i</t>
  </si>
  <si>
    <t>4.0i</t>
  </si>
  <si>
    <t>-4.0i</t>
  </si>
  <si>
    <t>-3.75i</t>
  </si>
  <si>
    <t>-3.5i</t>
  </si>
  <si>
    <t>-3.25i</t>
  </si>
  <si>
    <t>z</t>
  </si>
  <si>
    <t>Typical x=-50 m</t>
  </si>
  <si>
    <t>At Face x = 0 m</t>
  </si>
  <si>
    <t>Vert. Strain</t>
  </si>
  <si>
    <t xml:space="preserve"> (mm/m)</t>
  </si>
  <si>
    <t xml:space="preserve">Horz. Strain </t>
  </si>
  <si>
    <t xml:space="preserve"> (%)</t>
  </si>
  <si>
    <t>Horizontal Displacements in Longitudinal Directions</t>
  </si>
  <si>
    <t>Horizontal Strain in Longitudinal Directions</t>
  </si>
  <si>
    <t>Slope in Longitudinal Directions</t>
  </si>
  <si>
    <t>Slope</t>
  </si>
  <si>
    <t>Sv(y) (mm)</t>
  </si>
  <si>
    <t>Sh(y) (mm)</t>
  </si>
  <si>
    <t xml:space="preserve"> (Degree)</t>
  </si>
  <si>
    <r>
      <t>i</t>
    </r>
    <r>
      <rPr>
        <vertAlign val="subscript"/>
        <sz val="11"/>
        <color indexed="8"/>
        <rFont val="Tahoma"/>
        <family val="2"/>
      </rPr>
      <t>x</t>
    </r>
    <r>
      <rPr>
        <sz val="11"/>
        <color theme="1"/>
        <rFont val="Tahoma"/>
        <family val="2"/>
        <charset val="222"/>
        <scheme val="minor"/>
      </rPr>
      <t xml:space="preserve"> = i</t>
    </r>
    <r>
      <rPr>
        <vertAlign val="subscript"/>
        <sz val="11"/>
        <color indexed="8"/>
        <rFont val="Tahoma"/>
        <family val="2"/>
      </rPr>
      <t>y</t>
    </r>
    <r>
      <rPr>
        <sz val="11"/>
        <color theme="1"/>
        <rFont val="Tahoma"/>
        <family val="2"/>
        <charset val="22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</si>
</sst>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0.000"/>
    <numFmt numFmtId="188" formatCode="0.0"/>
    <numFmt numFmtId="189" formatCode="0.00000000"/>
    <numFmt numFmtId="190" formatCode="0.0000"/>
    <numFmt numFmtId="191" formatCode="0.000000000"/>
  </numFmts>
  <fonts count="6" x14ac:knownFonts="1">
    <font>
      <sz val="11"/>
      <color theme="1"/>
      <name val="Tahoma"/>
      <family val="2"/>
      <charset val="222"/>
      <scheme val="minor"/>
    </font>
    <font>
      <vertAlign val="subscript"/>
      <sz val="11"/>
      <color indexed="8"/>
      <name val="Tahoma"/>
      <family val="2"/>
    </font>
    <font>
      <b/>
      <sz val="11"/>
      <color rgb="FF3333F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FF66FF"/>
      <name val="Tahoma"/>
      <family val="2"/>
      <scheme val="minor"/>
    </font>
    <font>
      <b/>
      <sz val="14"/>
      <color rgb="FF3333FF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87" fontId="0" fillId="2" borderId="1" xfId="0" applyNumberFormat="1" applyFill="1" applyBorder="1" applyAlignment="1" applyProtection="1">
      <alignment vertical="center"/>
      <protection locked="0"/>
    </xf>
    <xf numFmtId="0" fontId="5" fillId="0" borderId="0" xfId="0" applyFont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190" fontId="0" fillId="0" borderId="0" xfId="0" applyNumberFormat="1" applyFill="1" applyBorder="1" applyAlignme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8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89" fontId="0" fillId="0" borderId="0" xfId="0" applyNumberFormat="1" applyAlignment="1" applyProtection="1">
      <alignment vertical="center"/>
      <protection hidden="1"/>
    </xf>
    <xf numFmtId="0" fontId="0" fillId="0" borderId="0" xfId="0" quotePrefix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191" fontId="0" fillId="0" borderId="0" xfId="0" applyNumberFormat="1" applyAlignment="1" applyProtection="1">
      <alignment vertical="center"/>
      <protection hidden="1"/>
    </xf>
    <xf numFmtId="0" fontId="0" fillId="0" borderId="0" xfId="0" applyProtection="1">
      <protection hidden="1"/>
    </xf>
    <xf numFmtId="189" fontId="0" fillId="0" borderId="0" xfId="0" applyNumberFormat="1" applyProtection="1">
      <protection hidden="1"/>
    </xf>
    <xf numFmtId="190" fontId="0" fillId="0" borderId="0" xfId="0" applyNumberFormat="1" applyProtection="1">
      <protection hidden="1"/>
    </xf>
    <xf numFmtId="189" fontId="0" fillId="0" borderId="0" xfId="0" applyNumberFormat="1" applyAlignment="1" applyProtection="1">
      <protection hidden="1"/>
    </xf>
    <xf numFmtId="0" fontId="3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Longitudinal Settlements</a:t>
            </a:r>
          </a:p>
        </c:rich>
      </c:tx>
      <c:layout>
        <c:manualLayout>
          <c:xMode val="edge"/>
          <c:yMode val="edge"/>
          <c:x val="0.33143970865028011"/>
          <c:y val="2.1018868704404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64815339584229E-2"/>
          <c:y val="0.25146673954643622"/>
          <c:w val="0.89813631608307365"/>
          <c:h val="0.71238342484324957"/>
        </c:manualLayout>
      </c:layout>
      <c:scatterChart>
        <c:scatterStyle val="smoothMarker"/>
        <c:varyColors val="0"/>
        <c:ser>
          <c:idx val="0"/>
          <c:order val="0"/>
          <c:tx>
            <c:v>Center</c:v>
          </c:tx>
          <c:xVal>
            <c:numRef>
              <c:f>Sheet1!$A$18:$A$78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Sheet1!$B$18:$B$78</c:f>
              <c:numCache>
                <c:formatCode>0.00000000</c:formatCode>
                <c:ptCount val="61"/>
                <c:pt idx="0">
                  <c:v>13.984812001079522</c:v>
                </c:pt>
                <c:pt idx="1">
                  <c:v>21.372708673031056</c:v>
                </c:pt>
                <c:pt idx="2">
                  <c:v>25.871249670462671</c:v>
                </c:pt>
                <c:pt idx="3">
                  <c:v>27.53824448180449</c:v>
                </c:pt>
                <c:pt idx="4">
                  <c:v>27.913786037483007</c:v>
                </c:pt>
                <c:pt idx="5">
                  <c:v>27.965146619644852</c:v>
                </c:pt>
                <c:pt idx="6">
                  <c:v>27.969403911842598</c:v>
                </c:pt>
                <c:pt idx="7">
                  <c:v>27.969617415955742</c:v>
                </c:pt>
                <c:pt idx="8">
                  <c:v>27.969623882748891</c:v>
                </c:pt>
                <c:pt idx="9">
                  <c:v>27.969624000851866</c:v>
                </c:pt>
                <c:pt idx="10">
                  <c:v>27.969624002150425</c:v>
                </c:pt>
                <c:pt idx="11">
                  <c:v>27.969624002159009</c:v>
                </c:pt>
                <c:pt idx="12">
                  <c:v>27.969624002159044</c:v>
                </c:pt>
                <c:pt idx="13">
                  <c:v>27.969624002159044</c:v>
                </c:pt>
                <c:pt idx="14">
                  <c:v>27.969624002159044</c:v>
                </c:pt>
                <c:pt idx="15">
                  <c:v>27.969624002159044</c:v>
                </c:pt>
                <c:pt idx="16">
                  <c:v>27.969624002159044</c:v>
                </c:pt>
                <c:pt idx="17">
                  <c:v>27.969624002159044</c:v>
                </c:pt>
                <c:pt idx="18">
                  <c:v>27.969624002159044</c:v>
                </c:pt>
                <c:pt idx="19">
                  <c:v>27.969624002159009</c:v>
                </c:pt>
                <c:pt idx="20">
                  <c:v>27.969624002150425</c:v>
                </c:pt>
                <c:pt idx="21">
                  <c:v>27.969624000851866</c:v>
                </c:pt>
                <c:pt idx="22">
                  <c:v>27.969623882748891</c:v>
                </c:pt>
                <c:pt idx="23">
                  <c:v>27.969617415955742</c:v>
                </c:pt>
                <c:pt idx="24">
                  <c:v>27.969403911842598</c:v>
                </c:pt>
                <c:pt idx="25">
                  <c:v>27.965146619644852</c:v>
                </c:pt>
                <c:pt idx="26">
                  <c:v>27.913786037483007</c:v>
                </c:pt>
                <c:pt idx="27">
                  <c:v>27.53824448180449</c:v>
                </c:pt>
                <c:pt idx="28">
                  <c:v>25.871249670462671</c:v>
                </c:pt>
                <c:pt idx="29">
                  <c:v>21.372708673031056</c:v>
                </c:pt>
                <c:pt idx="30">
                  <c:v>13.984812001079522</c:v>
                </c:pt>
                <c:pt idx="31">
                  <c:v>6.5969153291279889</c:v>
                </c:pt>
                <c:pt idx="32">
                  <c:v>2.0983743316963746</c:v>
                </c:pt>
                <c:pt idx="33">
                  <c:v>0.43137952035455396</c:v>
                </c:pt>
                <c:pt idx="34">
                  <c:v>5.5837964676034191E-2</c:v>
                </c:pt>
                <c:pt idx="35">
                  <c:v>4.4773825141916166E-3</c:v>
                </c:pt>
                <c:pt idx="36">
                  <c:v>2.2009031644533103E-4</c:v>
                </c:pt>
                <c:pt idx="37">
                  <c:v>6.5862033004921857E-6</c:v>
                </c:pt>
                <c:pt idx="38">
                  <c:v>1.1941015439033635E-7</c:v>
                </c:pt>
                <c:pt idx="39">
                  <c:v>1.3071775896241604E-9</c:v>
                </c:pt>
                <c:pt idx="40">
                  <c:v>8.6186270806801103E-12</c:v>
                </c:pt>
                <c:pt idx="41">
                  <c:v>3.4157772613035926E-14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</c:v>
          </c:tx>
          <c:xVal>
            <c:numRef>
              <c:f>Sheet1!$A$18:$A$78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Sheet1!$F$18:$F$78</c:f>
              <c:numCache>
                <c:formatCode>0.00000000</c:formatCode>
                <c:ptCount val="61"/>
                <c:pt idx="0">
                  <c:v>8.4822172489719154</c:v>
                </c:pt>
                <c:pt idx="1">
                  <c:v>12.963203091299448</c:v>
                </c:pt>
                <c:pt idx="2">
                  <c:v>15.691706130215973</c:v>
                </c:pt>
                <c:pt idx="3">
                  <c:v>16.702789592876666</c:v>
                </c:pt>
                <c:pt idx="4">
                  <c:v>16.930567060391862</c:v>
                </c:pt>
                <c:pt idx="5">
                  <c:v>16.961718828173712</c:v>
                </c:pt>
                <c:pt idx="6">
                  <c:v>16.964301006418999</c:v>
                </c:pt>
                <c:pt idx="7">
                  <c:v>16.964430503209599</c:v>
                </c:pt>
                <c:pt idx="8">
                  <c:v>16.964434425517911</c:v>
                </c:pt>
                <c:pt idx="9">
                  <c:v>16.964434497150986</c:v>
                </c:pt>
                <c:pt idx="10">
                  <c:v>16.964434497938605</c:v>
                </c:pt>
                <c:pt idx="11">
                  <c:v>16.96443449794381</c:v>
                </c:pt>
                <c:pt idx="12">
                  <c:v>16.964434497943831</c:v>
                </c:pt>
                <c:pt idx="13">
                  <c:v>16.964434497943831</c:v>
                </c:pt>
                <c:pt idx="14">
                  <c:v>16.964434497943831</c:v>
                </c:pt>
                <c:pt idx="15">
                  <c:v>16.964434497943831</c:v>
                </c:pt>
                <c:pt idx="16">
                  <c:v>16.964434497943831</c:v>
                </c:pt>
                <c:pt idx="17">
                  <c:v>16.964434497943831</c:v>
                </c:pt>
                <c:pt idx="18">
                  <c:v>16.964434497943831</c:v>
                </c:pt>
                <c:pt idx="19">
                  <c:v>16.96443449794381</c:v>
                </c:pt>
                <c:pt idx="20">
                  <c:v>16.964434497938605</c:v>
                </c:pt>
                <c:pt idx="21">
                  <c:v>16.964434497150986</c:v>
                </c:pt>
                <c:pt idx="22">
                  <c:v>16.964434425517911</c:v>
                </c:pt>
                <c:pt idx="23">
                  <c:v>16.964430503209599</c:v>
                </c:pt>
                <c:pt idx="24">
                  <c:v>16.964301006418999</c:v>
                </c:pt>
                <c:pt idx="25">
                  <c:v>16.961718828173712</c:v>
                </c:pt>
                <c:pt idx="26">
                  <c:v>16.930567060391862</c:v>
                </c:pt>
                <c:pt idx="27">
                  <c:v>16.702789592876666</c:v>
                </c:pt>
                <c:pt idx="28">
                  <c:v>15.691706130215973</c:v>
                </c:pt>
                <c:pt idx="29">
                  <c:v>12.963203091299448</c:v>
                </c:pt>
                <c:pt idx="30">
                  <c:v>8.4822172489719154</c:v>
                </c:pt>
                <c:pt idx="31">
                  <c:v>4.0012314066443837</c:v>
                </c:pt>
                <c:pt idx="32">
                  <c:v>1.2727283677278582</c:v>
                </c:pt>
                <c:pt idx="33">
                  <c:v>0.26164490506716698</c:v>
                </c:pt>
                <c:pt idx="34">
                  <c:v>3.3867437551965737E-2</c:v>
                </c:pt>
                <c:pt idx="35">
                  <c:v>2.7156697701184503E-3</c:v>
                </c:pt>
                <c:pt idx="36">
                  <c:v>1.3349152482994888E-4</c:v>
                </c:pt>
                <c:pt idx="37">
                  <c:v>3.9947342328490486E-6</c:v>
                </c:pt>
                <c:pt idx="38">
                  <c:v>7.2425919718758119E-8</c:v>
                </c:pt>
                <c:pt idx="39">
                  <c:v>7.9284328579631197E-10</c:v>
                </c:pt>
                <c:pt idx="40">
                  <c:v>5.2274615690620752E-12</c:v>
                </c:pt>
                <c:pt idx="41">
                  <c:v>2.0717736357298804E-14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2.5i</c:v>
          </c:tx>
          <c:xVal>
            <c:numRef>
              <c:f>Sheet1!$A$18:$A$78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Sheet1!$L$18:$L$78</c:f>
              <c:numCache>
                <c:formatCode>0.00000000</c:formatCode>
                <c:ptCount val="61"/>
                <c:pt idx="0">
                  <c:v>0.61444975662726264</c:v>
                </c:pt>
                <c:pt idx="1">
                  <c:v>0.93905128231938995</c:v>
                </c:pt>
                <c:pt idx="2">
                  <c:v>1.1367033795257198</c:v>
                </c:pt>
                <c:pt idx="3">
                  <c:v>1.2099460199022098</c:v>
                </c:pt>
                <c:pt idx="4">
                  <c:v>1.226446164306888</c:v>
                </c:pt>
                <c:pt idx="5">
                  <c:v>1.2287027907961927</c:v>
                </c:pt>
                <c:pt idx="6">
                  <c:v>1.2288898431609006</c:v>
                </c:pt>
                <c:pt idx="7">
                  <c:v>1.2288992238769481</c:v>
                </c:pt>
                <c:pt idx="8">
                  <c:v>1.2288995080080094</c:v>
                </c:pt>
                <c:pt idx="9">
                  <c:v>1.2288995131970919</c:v>
                </c:pt>
                <c:pt idx="10">
                  <c:v>1.2288995132541467</c:v>
                </c:pt>
                <c:pt idx="11">
                  <c:v>1.2288995132545237</c:v>
                </c:pt>
                <c:pt idx="12">
                  <c:v>1.2288995132545253</c:v>
                </c:pt>
                <c:pt idx="13">
                  <c:v>1.2288995132545253</c:v>
                </c:pt>
                <c:pt idx="14">
                  <c:v>1.2288995132545253</c:v>
                </c:pt>
                <c:pt idx="15">
                  <c:v>1.2288995132545253</c:v>
                </c:pt>
                <c:pt idx="16">
                  <c:v>1.2288995132545253</c:v>
                </c:pt>
                <c:pt idx="17">
                  <c:v>1.2288995132545253</c:v>
                </c:pt>
                <c:pt idx="18">
                  <c:v>1.2288995132545253</c:v>
                </c:pt>
                <c:pt idx="19">
                  <c:v>1.2288995132545237</c:v>
                </c:pt>
                <c:pt idx="20">
                  <c:v>1.2288995132541467</c:v>
                </c:pt>
                <c:pt idx="21">
                  <c:v>1.2288995131970919</c:v>
                </c:pt>
                <c:pt idx="22">
                  <c:v>1.2288995080080094</c:v>
                </c:pt>
                <c:pt idx="23">
                  <c:v>1.2288992238769481</c:v>
                </c:pt>
                <c:pt idx="24">
                  <c:v>1.2288898431609006</c:v>
                </c:pt>
                <c:pt idx="25">
                  <c:v>1.2287027907961927</c:v>
                </c:pt>
                <c:pt idx="26">
                  <c:v>1.226446164306888</c:v>
                </c:pt>
                <c:pt idx="27">
                  <c:v>1.2099460199022098</c:v>
                </c:pt>
                <c:pt idx="28">
                  <c:v>1.1367033795257198</c:v>
                </c:pt>
                <c:pt idx="29">
                  <c:v>0.93905128231938995</c:v>
                </c:pt>
                <c:pt idx="30">
                  <c:v>0.61444975662726264</c:v>
                </c:pt>
                <c:pt idx="31">
                  <c:v>0.28984823093513545</c:v>
                </c:pt>
                <c:pt idx="32">
                  <c:v>9.2196133728805543E-2</c:v>
                </c:pt>
                <c:pt idx="33">
                  <c:v>1.8953493352315373E-2</c:v>
                </c:pt>
                <c:pt idx="34">
                  <c:v>2.4533489476370831E-3</c:v>
                </c:pt>
                <c:pt idx="35">
                  <c:v>1.9672245833264216E-4</c:v>
                </c:pt>
                <c:pt idx="36">
                  <c:v>9.670093624813247E-6</c:v>
                </c:pt>
                <c:pt idx="37">
                  <c:v>2.8937757724399214E-7</c:v>
                </c:pt>
                <c:pt idx="38">
                  <c:v>5.2465160274090417E-9</c:v>
                </c:pt>
                <c:pt idx="39">
                  <c:v>5.7433374989322461E-11</c:v>
                </c:pt>
                <c:pt idx="40">
                  <c:v>3.7867604596874382E-13</c:v>
                </c:pt>
                <c:pt idx="41">
                  <c:v>1.5007877880224039E-15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18464"/>
        <c:axId val="149319040"/>
      </c:scatterChart>
      <c:valAx>
        <c:axId val="149318464"/>
        <c:scaling>
          <c:orientation val="minMax"/>
          <c:max val="100"/>
          <c:min val="-1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x, Longitudinal Distance (m)</a:t>
                </a:r>
              </a:p>
            </c:rich>
          </c:tx>
          <c:overlay val="0"/>
        </c:title>
        <c:numFmt formatCode="General" sourceLinked="1"/>
        <c:majorTickMark val="none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9319040"/>
        <c:crosses val="autoZero"/>
        <c:crossBetween val="midCat"/>
      </c:valAx>
      <c:valAx>
        <c:axId val="149319040"/>
        <c:scaling>
          <c:orientation val="maxMin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Surface Settlement (mm)</a:t>
                </a:r>
              </a:p>
            </c:rich>
          </c:tx>
          <c:layout>
            <c:manualLayout>
              <c:xMode val="edge"/>
              <c:yMode val="edge"/>
              <c:x val="1.7804705104931191E-4"/>
              <c:y val="0.3392393273675436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9318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9933681557132097"/>
          <c:y val="0.40829671881565982"/>
          <c:w val="0.94903072759469431"/>
          <c:h val="0.5849306631946596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Longitudinal Directions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364815339584229E-2"/>
          <c:y val="0.25146673954643622"/>
          <c:w val="0.89813631608307365"/>
          <c:h val="0.71238342484324957"/>
        </c:manualLayout>
      </c:layout>
      <c:scatterChart>
        <c:scatterStyle val="smoothMarker"/>
        <c:varyColors val="0"/>
        <c:ser>
          <c:idx val="0"/>
          <c:order val="0"/>
          <c:tx>
            <c:v>Center</c:v>
          </c:tx>
          <c:xVal>
            <c:numRef>
              <c:f>Sheet1!$A$88:$A$148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Sheet1!$B$88:$B$148</c:f>
              <c:numCache>
                <c:formatCode>General</c:formatCode>
                <c:ptCount val="61"/>
                <c:pt idx="0">
                  <c:v>3.3376736607117882E-101</c:v>
                </c:pt>
                <c:pt idx="1">
                  <c:v>1.4427191295601048E-94</c:v>
                </c:pt>
                <c:pt idx="2">
                  <c:v>3.715176411865727E-88</c:v>
                </c:pt>
                <c:pt idx="3">
                  <c:v>5.699500847991864E-82</c:v>
                </c:pt>
                <c:pt idx="4">
                  <c:v>5.2089949465988364E-76</c:v>
                </c:pt>
                <c:pt idx="5">
                  <c:v>2.836160349730142E-70</c:v>
                </c:pt>
                <c:pt idx="6">
                  <c:v>9.1995663880283232E-65</c:v>
                </c:pt>
                <c:pt idx="7">
                  <c:v>1.7777212590843912E-59</c:v>
                </c:pt>
                <c:pt idx="8">
                  <c:v>2.0465374946621995E-54</c:v>
                </c:pt>
                <c:pt idx="9">
                  <c:v>1.4035745249103948E-49</c:v>
                </c:pt>
                <c:pt idx="10">
                  <c:v>5.7347036506245275E-45</c:v>
                </c:pt>
                <c:pt idx="11">
                  <c:v>1.3958739885738396E-40</c:v>
                </c:pt>
                <c:pt idx="12">
                  <c:v>2.0241429513398681E-36</c:v>
                </c:pt>
                <c:pt idx="13">
                  <c:v>1.7486217584037621E-32</c:v>
                </c:pt>
                <c:pt idx="14">
                  <c:v>8.9993326901759492E-29</c:v>
                </c:pt>
                <c:pt idx="15">
                  <c:v>2.7592081742591175E-25</c:v>
                </c:pt>
                <c:pt idx="16">
                  <c:v>5.0398586970889171E-22</c:v>
                </c:pt>
                <c:pt idx="17">
                  <c:v>5.484183579992333E-19</c:v>
                </c:pt>
                <c:pt idx="18">
                  <c:v>3.5552106607652299E-16</c:v>
                </c:pt>
                <c:pt idx="19">
                  <c:v>1.3730249418670055E-13</c:v>
                </c:pt>
                <c:pt idx="20">
                  <c:v>3.1590117778244401E-11</c:v>
                </c:pt>
                <c:pt idx="21">
                  <c:v>4.3299591111227841E-9</c:v>
                </c:pt>
                <c:pt idx="22">
                  <c:v>3.5357054414901609E-7</c:v>
                </c:pt>
                <c:pt idx="23">
                  <c:v>1.719998587145161E-5</c:v>
                </c:pt>
                <c:pt idx="24">
                  <c:v>4.984709287794083E-4</c:v>
                </c:pt>
                <c:pt idx="25">
                  <c:v>8.606197560875925E-3</c:v>
                </c:pt>
                <c:pt idx="26">
                  <c:v>8.8520227075762223E-2</c:v>
                </c:pt>
                <c:pt idx="27">
                  <c:v>0.54241720790596526</c:v>
                </c:pt>
                <c:pt idx="28">
                  <c:v>1.9800863500791754</c:v>
                </c:pt>
                <c:pt idx="29">
                  <c:v>4.3062033312342409</c:v>
                </c:pt>
                <c:pt idx="30">
                  <c:v>5.5791066930550555</c:v>
                </c:pt>
                <c:pt idx="31">
                  <c:v>4.3062033312342409</c:v>
                </c:pt>
                <c:pt idx="32">
                  <c:v>1.9800863500791754</c:v>
                </c:pt>
                <c:pt idx="33">
                  <c:v>0.54241720790596526</c:v>
                </c:pt>
                <c:pt idx="34">
                  <c:v>8.8520227075762223E-2</c:v>
                </c:pt>
                <c:pt idx="35">
                  <c:v>8.606197560875925E-3</c:v>
                </c:pt>
                <c:pt idx="36">
                  <c:v>4.984709287794083E-4</c:v>
                </c:pt>
                <c:pt idx="37">
                  <c:v>1.719998587145161E-5</c:v>
                </c:pt>
                <c:pt idx="38">
                  <c:v>3.5357054414901609E-7</c:v>
                </c:pt>
                <c:pt idx="39">
                  <c:v>4.3299591111227841E-9</c:v>
                </c:pt>
                <c:pt idx="40">
                  <c:v>3.1590117778244401E-11</c:v>
                </c:pt>
                <c:pt idx="41">
                  <c:v>1.3730249418670055E-13</c:v>
                </c:pt>
                <c:pt idx="42">
                  <c:v>3.5552106607652299E-16</c:v>
                </c:pt>
                <c:pt idx="43">
                  <c:v>5.484183579992333E-19</c:v>
                </c:pt>
                <c:pt idx="44">
                  <c:v>5.0398586970889171E-22</c:v>
                </c:pt>
                <c:pt idx="45">
                  <c:v>2.7592081742591175E-25</c:v>
                </c:pt>
                <c:pt idx="46">
                  <c:v>8.9993326901759492E-29</c:v>
                </c:pt>
                <c:pt idx="47">
                  <c:v>1.7486217584037621E-32</c:v>
                </c:pt>
                <c:pt idx="48">
                  <c:v>2.0241429513398681E-36</c:v>
                </c:pt>
                <c:pt idx="49">
                  <c:v>1.3958739885738396E-40</c:v>
                </c:pt>
                <c:pt idx="50">
                  <c:v>5.7347036506245275E-45</c:v>
                </c:pt>
                <c:pt idx="51">
                  <c:v>1.4035745249103948E-49</c:v>
                </c:pt>
                <c:pt idx="52">
                  <c:v>2.0465374946621995E-54</c:v>
                </c:pt>
                <c:pt idx="53">
                  <c:v>1.7777212590843912E-59</c:v>
                </c:pt>
                <c:pt idx="54">
                  <c:v>9.1995663880283232E-65</c:v>
                </c:pt>
                <c:pt idx="55">
                  <c:v>2.836160349730142E-70</c:v>
                </c:pt>
                <c:pt idx="56">
                  <c:v>5.2089949465988364E-76</c:v>
                </c:pt>
                <c:pt idx="57">
                  <c:v>5.699500847991864E-82</c:v>
                </c:pt>
                <c:pt idx="58">
                  <c:v>3.715176411865727E-88</c:v>
                </c:pt>
                <c:pt idx="59">
                  <c:v>1.4427191295601048E-94</c:v>
                </c:pt>
                <c:pt idx="60">
                  <c:v>3.3376736607117882E-101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22496"/>
        <c:axId val="149824064"/>
      </c:scatterChart>
      <c:valAx>
        <c:axId val="149322496"/>
        <c:scaling>
          <c:orientation val="minMax"/>
          <c:max val="100"/>
          <c:min val="-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x, Longitudinal Distance (m)</a:t>
                </a:r>
              </a:p>
            </c:rich>
          </c:tx>
          <c:layout>
            <c:manualLayout>
              <c:xMode val="edge"/>
              <c:yMode val="edge"/>
              <c:x val="0.34406219024602125"/>
              <c:y val="0.11339078678157356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9824064"/>
        <c:crosses val="autoZero"/>
        <c:crossBetween val="midCat"/>
      </c:valAx>
      <c:valAx>
        <c:axId val="149824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Horizontal Displacement (mm)</a:t>
                </a:r>
              </a:p>
            </c:rich>
          </c:tx>
          <c:layout>
            <c:manualLayout>
              <c:xMode val="edge"/>
              <c:yMode val="edge"/>
              <c:x val="1.7804705104931191E-4"/>
              <c:y val="0.2797473150501856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9322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9933681557132097"/>
          <c:y val="0.39778728446345785"/>
          <c:w val="0.94903072759469431"/>
          <c:h val="0.5744212288424577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Longitudinal Directions</a:t>
            </a:r>
          </a:p>
        </c:rich>
      </c:tx>
      <c:layout>
        <c:manualLayout>
          <c:xMode val="edge"/>
          <c:yMode val="edge"/>
          <c:x val="0.34283709585806721"/>
          <c:y val="2.1018868704404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64815339584229E-2"/>
          <c:y val="0.25146673954643622"/>
          <c:w val="0.89813631608307365"/>
          <c:h val="0.71238342484324957"/>
        </c:manualLayout>
      </c:layout>
      <c:scatterChart>
        <c:scatterStyle val="smoothMarker"/>
        <c:varyColors val="0"/>
        <c:ser>
          <c:idx val="0"/>
          <c:order val="0"/>
          <c:tx>
            <c:v>Center</c:v>
          </c:tx>
          <c:xVal>
            <c:numRef>
              <c:f>Sheet1!$A$154:$A$214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Sheet1!$B$154:$B$214</c:f>
              <c:numCache>
                <c:formatCode>General</c:formatCode>
                <c:ptCount val="61"/>
                <c:pt idx="0">
                  <c:v>1.0372370460182063E-100</c:v>
                </c:pt>
                <c:pt idx="1">
                  <c:v>4.3340376690125349E-94</c:v>
                </c:pt>
                <c:pt idx="2">
                  <c:v>1.0775820922092308E-87</c:v>
                </c:pt>
                <c:pt idx="3">
                  <c:v>1.5940923594908174E-81</c:v>
                </c:pt>
                <c:pt idx="4">
                  <c:v>1.4029434878855566E-75</c:v>
                </c:pt>
                <c:pt idx="5">
                  <c:v>7.3448627253368074E-70</c:v>
                </c:pt>
                <c:pt idx="6">
                  <c:v>2.2871333832995372E-64</c:v>
                </c:pt>
                <c:pt idx="7">
                  <c:v>4.235497165764878E-59</c:v>
                </c:pt>
                <c:pt idx="8">
                  <c:v>4.6639649717059709E-54</c:v>
                </c:pt>
                <c:pt idx="9">
                  <c:v>3.0532872576937207E-49</c:v>
                </c:pt>
                <c:pt idx="10">
                  <c:v>1.1881023888746699E-44</c:v>
                </c:pt>
                <c:pt idx="11">
                  <c:v>2.7473418948185469E-40</c:v>
                </c:pt>
                <c:pt idx="12">
                  <c:v>3.7742145020587772E-36</c:v>
                </c:pt>
                <c:pt idx="13">
                  <c:v>3.079340350823118E-32</c:v>
                </c:pt>
                <c:pt idx="14">
                  <c:v>1.4915684323198178E-28</c:v>
                </c:pt>
                <c:pt idx="15">
                  <c:v>4.287346857342966E-25</c:v>
                </c:pt>
                <c:pt idx="16">
                  <c:v>7.3090223413114259E-22</c:v>
                </c:pt>
                <c:pt idx="17">
                  <c:v>7.3853015013413158E-19</c:v>
                </c:pt>
                <c:pt idx="18">
                  <c:v>4.4193610024272427E-16</c:v>
                </c:pt>
                <c:pt idx="19">
                  <c:v>1.5645303960588659E-13</c:v>
                </c:pt>
                <c:pt idx="20">
                  <c:v>3.2723830806040835E-11</c:v>
                </c:pt>
                <c:pt idx="21">
                  <c:v>4.0368182641704071E-9</c:v>
                </c:pt>
                <c:pt idx="22">
                  <c:v>2.9300764868183907E-7</c:v>
                </c:pt>
                <c:pt idx="23">
                  <c:v>1.2472083897639355E-5</c:v>
                </c:pt>
                <c:pt idx="24">
                  <c:v>3.0981609722913634E-4</c:v>
                </c:pt>
                <c:pt idx="25">
                  <c:v>4.4575293267728423E-3</c:v>
                </c:pt>
                <c:pt idx="26">
                  <c:v>3.6678824106625929E-2</c:v>
                </c:pt>
                <c:pt idx="27">
                  <c:v>0.16856507844384166</c:v>
                </c:pt>
                <c:pt idx="28">
                  <c:v>0.41022962406278729</c:v>
                </c:pt>
                <c:pt idx="29">
                  <c:v>0.44607452943643316</c:v>
                </c:pt>
                <c:pt idx="30">
                  <c:v>0</c:v>
                </c:pt>
                <c:pt idx="31">
                  <c:v>-0.44607452943643316</c:v>
                </c:pt>
                <c:pt idx="32">
                  <c:v>-0.41022962406278729</c:v>
                </c:pt>
                <c:pt idx="33">
                  <c:v>-0.16856507844384166</c:v>
                </c:pt>
                <c:pt idx="34">
                  <c:v>-3.6678824106625929E-2</c:v>
                </c:pt>
                <c:pt idx="35">
                  <c:v>-4.4575293267728423E-3</c:v>
                </c:pt>
                <c:pt idx="36">
                  <c:v>-3.0981609722913634E-4</c:v>
                </c:pt>
                <c:pt idx="37">
                  <c:v>-1.2472083897639355E-5</c:v>
                </c:pt>
                <c:pt idx="38">
                  <c:v>-2.9300764868183907E-7</c:v>
                </c:pt>
                <c:pt idx="39">
                  <c:v>-4.0368182641704071E-9</c:v>
                </c:pt>
                <c:pt idx="40">
                  <c:v>-3.2723830806040835E-11</c:v>
                </c:pt>
                <c:pt idx="41">
                  <c:v>-1.5645303960588659E-13</c:v>
                </c:pt>
                <c:pt idx="42">
                  <c:v>-4.4193610024272427E-16</c:v>
                </c:pt>
                <c:pt idx="43">
                  <c:v>-7.3853015013413158E-19</c:v>
                </c:pt>
                <c:pt idx="44">
                  <c:v>-7.3090223413114259E-22</c:v>
                </c:pt>
                <c:pt idx="45">
                  <c:v>-4.287346857342966E-25</c:v>
                </c:pt>
                <c:pt idx="46">
                  <c:v>-1.4915684323198178E-28</c:v>
                </c:pt>
                <c:pt idx="47">
                  <c:v>-3.079340350823118E-32</c:v>
                </c:pt>
                <c:pt idx="48">
                  <c:v>-3.7742145020587772E-36</c:v>
                </c:pt>
                <c:pt idx="49">
                  <c:v>-2.7473418948185469E-40</c:v>
                </c:pt>
                <c:pt idx="50">
                  <c:v>-1.1881023888746699E-44</c:v>
                </c:pt>
                <c:pt idx="51">
                  <c:v>-3.0532872576937207E-49</c:v>
                </c:pt>
                <c:pt idx="52">
                  <c:v>-4.6639649717059709E-54</c:v>
                </c:pt>
                <c:pt idx="53">
                  <c:v>-4.235497165764878E-59</c:v>
                </c:pt>
                <c:pt idx="54">
                  <c:v>-2.2871333832995372E-64</c:v>
                </c:pt>
                <c:pt idx="55">
                  <c:v>-7.3448627253368074E-70</c:v>
                </c:pt>
                <c:pt idx="56">
                  <c:v>-1.4029434878855566E-75</c:v>
                </c:pt>
                <c:pt idx="57">
                  <c:v>-1.5940923594908174E-81</c:v>
                </c:pt>
                <c:pt idx="58">
                  <c:v>-1.0775820922092308E-87</c:v>
                </c:pt>
                <c:pt idx="59">
                  <c:v>-4.3340376690125349E-94</c:v>
                </c:pt>
                <c:pt idx="60">
                  <c:v>-1.0372370460182063E-100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28096"/>
        <c:axId val="152944640"/>
      </c:scatterChart>
      <c:valAx>
        <c:axId val="149828096"/>
        <c:scaling>
          <c:orientation val="minMax"/>
          <c:max val="100"/>
          <c:min val="-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x, Longitudinal Distance (m)</a:t>
                </a:r>
              </a:p>
            </c:rich>
          </c:tx>
          <c:layout>
            <c:manualLayout>
              <c:xMode val="edge"/>
              <c:yMode val="edge"/>
              <c:x val="0.35537938945750591"/>
              <c:y val="0.11339078678157356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52944640"/>
        <c:crosses val="autoZero"/>
        <c:crossBetween val="midCat"/>
      </c:valAx>
      <c:valAx>
        <c:axId val="15294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Horizontal Strain (mm/m)</a:t>
                </a:r>
              </a:p>
            </c:rich>
          </c:tx>
          <c:layout>
            <c:manualLayout>
              <c:xMode val="edge"/>
              <c:yMode val="edge"/>
              <c:x val="1.7804705104931191E-4"/>
              <c:y val="0.3287913420271285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982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0122301543990171"/>
          <c:y val="0.72007605348544035"/>
          <c:w val="0.95091692746327505"/>
          <c:h val="0.89670999786444017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Longitudinal Directions</a:t>
            </a:r>
          </a:p>
        </c:rich>
      </c:tx>
      <c:layout>
        <c:manualLayout>
          <c:xMode val="edge"/>
          <c:yMode val="edge"/>
          <c:x val="0.33906469612090567"/>
          <c:y val="2.1018868704404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64815339584229E-2"/>
          <c:y val="0.25146673954643622"/>
          <c:w val="0.89813631608307365"/>
          <c:h val="0.71238342484324957"/>
        </c:manualLayout>
      </c:layout>
      <c:scatterChart>
        <c:scatterStyle val="smoothMarker"/>
        <c:varyColors val="0"/>
        <c:ser>
          <c:idx val="0"/>
          <c:order val="0"/>
          <c:tx>
            <c:v>Center</c:v>
          </c:tx>
          <c:xVal>
            <c:numRef>
              <c:f>Sheet1!$A$220:$A$280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Sheet1!$B$220:$B$280</c:f>
              <c:numCache>
                <c:formatCode>General</c:formatCode>
                <c:ptCount val="61"/>
                <c:pt idx="0">
                  <c:v>5.3418046841610172E-3</c:v>
                </c:pt>
                <c:pt idx="1">
                  <c:v>8.4658998146026676E-2</c:v>
                </c:pt>
                <c:pt idx="2">
                  <c:v>5.1549468714550933E-2</c:v>
                </c:pt>
                <c:pt idx="3">
                  <c:v>1.9102352724245486E-2</c:v>
                </c:pt>
                <c:pt idx="4">
                  <c:v>4.3033892263390668E-3</c:v>
                </c:pt>
                <c:pt idx="5">
                  <c:v>5.8854891822102129E-4</c:v>
                </c:pt>
                <c:pt idx="6">
                  <c:v>4.8784975016951792E-5</c:v>
                </c:pt>
                <c:pt idx="7">
                  <c:v>2.4465769183736092E-6</c:v>
                </c:pt>
                <c:pt idx="8">
                  <c:v>7.4103990884061604E-8</c:v>
                </c:pt>
                <c:pt idx="9">
                  <c:v>1.3533603974866112E-9</c:v>
                </c:pt>
                <c:pt idx="10">
                  <c:v>1.488039555495799E-11</c:v>
                </c:pt>
                <c:pt idx="11">
                  <c:v>9.8358017413322959E-14</c:v>
                </c:pt>
                <c:pt idx="12">
                  <c:v>4.0711099922733011E-16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4.0711099922733011E-16</c:v>
                </c:pt>
                <c:pt idx="20">
                  <c:v>9.8358017413322959E-14</c:v>
                </c:pt>
                <c:pt idx="21">
                  <c:v>1.488039555495799E-11</c:v>
                </c:pt>
                <c:pt idx="22">
                  <c:v>1.3533603974866112E-9</c:v>
                </c:pt>
                <c:pt idx="23">
                  <c:v>7.4103990884061604E-8</c:v>
                </c:pt>
                <c:pt idx="24">
                  <c:v>2.4465769183736092E-6</c:v>
                </c:pt>
                <c:pt idx="25">
                  <c:v>4.8784975016951792E-5</c:v>
                </c:pt>
                <c:pt idx="26">
                  <c:v>5.8854891822102129E-4</c:v>
                </c:pt>
                <c:pt idx="27">
                  <c:v>4.3033892263390668E-3</c:v>
                </c:pt>
                <c:pt idx="28">
                  <c:v>1.9102352724245486E-2</c:v>
                </c:pt>
                <c:pt idx="29">
                  <c:v>5.1549468714550933E-2</c:v>
                </c:pt>
                <c:pt idx="30">
                  <c:v>8.4658998146026676E-2</c:v>
                </c:pt>
                <c:pt idx="31">
                  <c:v>5.1549468714550933E-2</c:v>
                </c:pt>
                <c:pt idx="32">
                  <c:v>1.91023527242455E-2</c:v>
                </c:pt>
                <c:pt idx="33">
                  <c:v>4.3033892263391032E-3</c:v>
                </c:pt>
                <c:pt idx="34">
                  <c:v>5.8854891822099581E-4</c:v>
                </c:pt>
                <c:pt idx="35">
                  <c:v>4.878497501695558E-5</c:v>
                </c:pt>
                <c:pt idx="36">
                  <c:v>2.4465769183765717E-6</c:v>
                </c:pt>
                <c:pt idx="37">
                  <c:v>7.4103990851152707E-8</c:v>
                </c:pt>
                <c:pt idx="38">
                  <c:v>1.3533604237224565E-9</c:v>
                </c:pt>
                <c:pt idx="39">
                  <c:v>1.4880389600525634E-11</c:v>
                </c:pt>
                <c:pt idx="40">
                  <c:v>9.8370772142366688E-14</c:v>
                </c:pt>
                <c:pt idx="41">
                  <c:v>3.9141924165890166E-16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</c:v>
          </c:tx>
          <c:xVal>
            <c:numRef>
              <c:f>Sheet1!$A$220:$A$280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Sheet1!$F$220:$F$280</c:f>
              <c:numCache>
                <c:formatCode>General</c:formatCode>
                <c:ptCount val="61"/>
                <c:pt idx="0">
                  <c:v>3.2399683250742542E-3</c:v>
                </c:pt>
                <c:pt idx="1">
                  <c:v>5.1348301617523691E-2</c:v>
                </c:pt>
                <c:pt idx="2">
                  <c:v>3.1266338600115344E-2</c:v>
                </c:pt>
                <c:pt idx="3">
                  <c:v>1.1586162871260634E-2</c:v>
                </c:pt>
                <c:pt idx="4">
                  <c:v>2.6101375095541795E-3</c:v>
                </c:pt>
                <c:pt idx="5">
                  <c:v>3.5697296364970522E-4</c:v>
                </c:pt>
                <c:pt idx="6">
                  <c:v>2.958958308108894E-5</c:v>
                </c:pt>
                <c:pt idx="7">
                  <c:v>1.4839239123641196E-6</c:v>
                </c:pt>
                <c:pt idx="8">
                  <c:v>4.4946342454609909E-8</c:v>
                </c:pt>
                <c:pt idx="9">
                  <c:v>8.208545694318722E-10</c:v>
                </c:pt>
                <c:pt idx="10">
                  <c:v>9.0254472973702948E-12</c:v>
                </c:pt>
                <c:pt idx="11">
                  <c:v>5.9641761386803875E-14</c:v>
                </c:pt>
                <c:pt idx="12">
                  <c:v>2.4426659953639813E-16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2.4426659953639813E-16</c:v>
                </c:pt>
                <c:pt idx="20">
                  <c:v>5.9641761386803875E-14</c:v>
                </c:pt>
                <c:pt idx="21">
                  <c:v>9.0254472973702948E-12</c:v>
                </c:pt>
                <c:pt idx="22">
                  <c:v>8.208545694318722E-10</c:v>
                </c:pt>
                <c:pt idx="23">
                  <c:v>4.4946342454609909E-8</c:v>
                </c:pt>
                <c:pt idx="24">
                  <c:v>1.4839239123641196E-6</c:v>
                </c:pt>
                <c:pt idx="25">
                  <c:v>2.958958308108894E-5</c:v>
                </c:pt>
                <c:pt idx="26">
                  <c:v>3.5697296364970522E-4</c:v>
                </c:pt>
                <c:pt idx="27">
                  <c:v>2.6101375095541795E-3</c:v>
                </c:pt>
                <c:pt idx="28">
                  <c:v>1.1586162871260634E-2</c:v>
                </c:pt>
                <c:pt idx="29">
                  <c:v>3.1266338600115344E-2</c:v>
                </c:pt>
                <c:pt idx="30">
                  <c:v>5.1348301617523691E-2</c:v>
                </c:pt>
                <c:pt idx="31">
                  <c:v>3.1266338600115344E-2</c:v>
                </c:pt>
                <c:pt idx="32">
                  <c:v>1.1586162871260615E-2</c:v>
                </c:pt>
                <c:pt idx="33">
                  <c:v>2.6101375095542393E-3</c:v>
                </c:pt>
                <c:pt idx="34">
                  <c:v>3.5697296364967373E-4</c:v>
                </c:pt>
                <c:pt idx="35">
                  <c:v>2.9589583081102922E-5</c:v>
                </c:pt>
                <c:pt idx="36">
                  <c:v>1.4839239123406445E-6</c:v>
                </c:pt>
                <c:pt idx="37">
                  <c:v>4.49463424582886E-8</c:v>
                </c:pt>
                <c:pt idx="38">
                  <c:v>8.2085459062935074E-10</c:v>
                </c:pt>
                <c:pt idx="39">
                  <c:v>9.0254125211878225E-12</c:v>
                </c:pt>
                <c:pt idx="40">
                  <c:v>5.9664889323950809E-14</c:v>
                </c:pt>
                <c:pt idx="41">
                  <c:v>2.3740777086759228E-16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2.5i</c:v>
          </c:tx>
          <c:xVal>
            <c:numRef>
              <c:f>Sheet1!$A$220:$A$280</c:f>
              <c:numCache>
                <c:formatCode>General</c:formatCode>
                <c:ptCount val="61"/>
                <c:pt idx="0">
                  <c:v>-150</c:v>
                </c:pt>
                <c:pt idx="1">
                  <c:v>-145</c:v>
                </c:pt>
                <c:pt idx="2">
                  <c:v>-140</c:v>
                </c:pt>
                <c:pt idx="3">
                  <c:v>-135</c:v>
                </c:pt>
                <c:pt idx="4">
                  <c:v>-130</c:v>
                </c:pt>
                <c:pt idx="5">
                  <c:v>-125</c:v>
                </c:pt>
                <c:pt idx="6">
                  <c:v>-120</c:v>
                </c:pt>
                <c:pt idx="7">
                  <c:v>-115</c:v>
                </c:pt>
                <c:pt idx="8">
                  <c:v>-110</c:v>
                </c:pt>
                <c:pt idx="9">
                  <c:v>-105</c:v>
                </c:pt>
                <c:pt idx="10">
                  <c:v>-100</c:v>
                </c:pt>
                <c:pt idx="11">
                  <c:v>-95</c:v>
                </c:pt>
                <c:pt idx="12">
                  <c:v>-90</c:v>
                </c:pt>
                <c:pt idx="13">
                  <c:v>-85</c:v>
                </c:pt>
                <c:pt idx="14">
                  <c:v>-80</c:v>
                </c:pt>
                <c:pt idx="15">
                  <c:v>-75</c:v>
                </c:pt>
                <c:pt idx="16">
                  <c:v>-70</c:v>
                </c:pt>
                <c:pt idx="17">
                  <c:v>-65</c:v>
                </c:pt>
                <c:pt idx="18">
                  <c:v>-60</c:v>
                </c:pt>
                <c:pt idx="19">
                  <c:v>-55</c:v>
                </c:pt>
                <c:pt idx="20">
                  <c:v>-50</c:v>
                </c:pt>
                <c:pt idx="21">
                  <c:v>-45</c:v>
                </c:pt>
                <c:pt idx="22">
                  <c:v>-40</c:v>
                </c:pt>
                <c:pt idx="23">
                  <c:v>-35</c:v>
                </c:pt>
                <c:pt idx="24">
                  <c:v>-30</c:v>
                </c:pt>
                <c:pt idx="25">
                  <c:v>-25</c:v>
                </c:pt>
                <c:pt idx="26">
                  <c:v>-20</c:v>
                </c:pt>
                <c:pt idx="27">
                  <c:v>-15</c:v>
                </c:pt>
                <c:pt idx="28">
                  <c:v>-10</c:v>
                </c:pt>
                <c:pt idx="29">
                  <c:v>-5</c:v>
                </c:pt>
                <c:pt idx="30">
                  <c:v>0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105</c:v>
                </c:pt>
                <c:pt idx="52">
                  <c:v>110</c:v>
                </c:pt>
                <c:pt idx="53">
                  <c:v>115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135</c:v>
                </c:pt>
                <c:pt idx="58">
                  <c:v>140</c:v>
                </c:pt>
                <c:pt idx="59">
                  <c:v>145</c:v>
                </c:pt>
                <c:pt idx="60">
                  <c:v>150</c:v>
                </c:pt>
              </c:numCache>
            </c:numRef>
          </c:xVal>
          <c:yVal>
            <c:numRef>
              <c:f>Sheet1!$L$220:$L$280</c:f>
              <c:numCache>
                <c:formatCode>General</c:formatCode>
                <c:ptCount val="61"/>
                <c:pt idx="0">
                  <c:v>2.347025185159055E-4</c:v>
                </c:pt>
                <c:pt idx="1">
                  <c:v>3.7196594839075678E-3</c:v>
                </c:pt>
                <c:pt idx="2">
                  <c:v>2.264926195186672E-3</c:v>
                </c:pt>
                <c:pt idx="3">
                  <c:v>8.392988347334392E-4</c:v>
                </c:pt>
                <c:pt idx="4">
                  <c:v>1.8907772714820559E-4</c:v>
                </c:pt>
                <c:pt idx="5">
                  <c:v>2.5859034754914771E-5</c:v>
                </c:pt>
                <c:pt idx="6">
                  <c:v>2.1434622091402156E-6</c:v>
                </c:pt>
                <c:pt idx="7">
                  <c:v>1.074950876665055E-7</c:v>
                </c:pt>
                <c:pt idx="8">
                  <c:v>3.255902128734025E-9</c:v>
                </c:pt>
                <c:pt idx="9">
                  <c:v>5.9462505324956572E-11</c:v>
                </c:pt>
                <c:pt idx="10">
                  <c:v>6.5379990920913095E-13</c:v>
                </c:pt>
                <c:pt idx="11">
                  <c:v>4.3204654793000412E-15</c:v>
                </c:pt>
                <c:pt idx="12">
                  <c:v>1.7811106216195694E-17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1.7811106216195694E-17</c:v>
                </c:pt>
                <c:pt idx="20">
                  <c:v>4.3204654793000412E-15</c:v>
                </c:pt>
                <c:pt idx="21">
                  <c:v>6.5379990920913095E-13</c:v>
                </c:pt>
                <c:pt idx="22">
                  <c:v>5.9462505324956572E-11</c:v>
                </c:pt>
                <c:pt idx="23">
                  <c:v>3.255902128734025E-9</c:v>
                </c:pt>
                <c:pt idx="24">
                  <c:v>1.074950876665055E-7</c:v>
                </c:pt>
                <c:pt idx="25">
                  <c:v>2.1434622091402156E-6</c:v>
                </c:pt>
                <c:pt idx="26">
                  <c:v>2.5859034754914771E-5</c:v>
                </c:pt>
                <c:pt idx="27">
                  <c:v>1.8907772714820559E-4</c:v>
                </c:pt>
                <c:pt idx="28">
                  <c:v>8.392988347334392E-4</c:v>
                </c:pt>
                <c:pt idx="29">
                  <c:v>2.264926195186672E-3</c:v>
                </c:pt>
                <c:pt idx="30">
                  <c:v>3.7196594839075678E-3</c:v>
                </c:pt>
                <c:pt idx="31">
                  <c:v>2.2649261951866737E-3</c:v>
                </c:pt>
                <c:pt idx="32">
                  <c:v>8.3929883473344018E-4</c:v>
                </c:pt>
                <c:pt idx="33">
                  <c:v>1.8907772714820689E-4</c:v>
                </c:pt>
                <c:pt idx="34">
                  <c:v>2.5859034754911901E-5</c:v>
                </c:pt>
                <c:pt idx="35">
                  <c:v>2.1434622091400839E-6</c:v>
                </c:pt>
                <c:pt idx="36">
                  <c:v>1.0749508766727221E-7</c:v>
                </c:pt>
                <c:pt idx="37">
                  <c:v>3.2559021272566882E-9</c:v>
                </c:pt>
                <c:pt idx="38">
                  <c:v>5.9462507105640128E-11</c:v>
                </c:pt>
                <c:pt idx="39">
                  <c:v>6.5379869016873704E-13</c:v>
                </c:pt>
                <c:pt idx="40">
                  <c:v>4.3221100861025029E-15</c:v>
                </c:pt>
                <c:pt idx="41">
                  <c:v>1.7197761239691637E-17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47520"/>
        <c:axId val="152948096"/>
      </c:scatterChart>
      <c:valAx>
        <c:axId val="152947520"/>
        <c:scaling>
          <c:orientation val="minMax"/>
          <c:max val="100"/>
          <c:min val="-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x, Longitudinal Distance (m)</a:t>
                </a:r>
              </a:p>
            </c:rich>
          </c:tx>
          <c:layout>
            <c:manualLayout>
              <c:xMode val="edge"/>
              <c:yMode val="edge"/>
              <c:x val="0.35160698972034432"/>
              <c:y val="0.11339078678157356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52948096"/>
        <c:crosses val="autoZero"/>
        <c:crossBetween val="midCat"/>
      </c:valAx>
      <c:valAx>
        <c:axId val="15294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Slope (Degree)</a:t>
                </a:r>
              </a:p>
            </c:rich>
          </c:tx>
          <c:layout>
            <c:manualLayout>
              <c:xMode val="edge"/>
              <c:yMode val="edge"/>
              <c:x val="1.7804705104931191E-4"/>
              <c:y val="0.440891699561176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5294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9933681557132097"/>
          <c:y val="0.39778728446345785"/>
          <c:w val="0.94903072759469431"/>
          <c:h val="0.5744212288424577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Transverse Directions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52528469901208"/>
          <c:y val="0.2704617371961256"/>
          <c:w val="0.87450026711912365"/>
          <c:h val="0.68246879690416351"/>
        </c:manualLayout>
      </c:layout>
      <c:scatterChart>
        <c:scatterStyle val="smoothMarker"/>
        <c:varyColors val="0"/>
        <c:ser>
          <c:idx val="0"/>
          <c:order val="0"/>
          <c:tx>
            <c:v>Typical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Sheet1!$AC$18:$AC$50</c:f>
              <c:numCache>
                <c:formatCode>General</c:formatCode>
                <c:ptCount val="33"/>
                <c:pt idx="0">
                  <c:v>-1.9344827372602362E-5</c:v>
                </c:pt>
                <c:pt idx="1">
                  <c:v>-5.4364620597876403E-5</c:v>
                </c:pt>
                <c:pt idx="2">
                  <c:v>-1.4416470881198785E-4</c:v>
                </c:pt>
                <c:pt idx="3">
                  <c:v>-3.6097706673291971E-4</c:v>
                </c:pt>
                <c:pt idx="4" formatCode="0.000000000">
                  <c:v>-8.5415026861223535E-4</c:v>
                </c:pt>
                <c:pt idx="5" formatCode="0.000000000">
                  <c:v>-1.9119300602297349E-3</c:v>
                </c:pt>
                <c:pt idx="6">
                  <c:v>-4.053875807853209E-3</c:v>
                </c:pt>
                <c:pt idx="7">
                  <c:v>-8.1562452623452682E-3</c:v>
                </c:pt>
                <c:pt idx="8" formatCode="0.000000000">
                  <c:v>-1.5608520348392206E-2</c:v>
                </c:pt>
                <c:pt idx="9">
                  <c:v>-2.8505534921465497E-2</c:v>
                </c:pt>
                <c:pt idx="10">
                  <c:v>-4.9923847052691608E-2</c:v>
                </c:pt>
                <c:pt idx="11">
                  <c:v>-8.448465080338298E-2</c:v>
                </c:pt>
                <c:pt idx="12">
                  <c:v>-9.075932118571986E-2</c:v>
                </c:pt>
                <c:pt idx="13">
                  <c:v>-7.5399681052404618E-2</c:v>
                </c:pt>
                <c:pt idx="14">
                  <c:v>-5.4207563357970098E-2</c:v>
                </c:pt>
                <c:pt idx="15">
                  <c:v>-2.8387196410653088E-2</c:v>
                </c:pt>
                <c:pt idx="16">
                  <c:v>0</c:v>
                </c:pt>
                <c:pt idx="17">
                  <c:v>2.8387196410653088E-2</c:v>
                </c:pt>
                <c:pt idx="18">
                  <c:v>5.4207563357970098E-2</c:v>
                </c:pt>
                <c:pt idx="19">
                  <c:v>7.5399681052404618E-2</c:v>
                </c:pt>
                <c:pt idx="20">
                  <c:v>9.075932118571986E-2</c:v>
                </c:pt>
                <c:pt idx="21">
                  <c:v>8.448465080338298E-2</c:v>
                </c:pt>
                <c:pt idx="22">
                  <c:v>4.9923847052691608E-2</c:v>
                </c:pt>
                <c:pt idx="23">
                  <c:v>2.8505534921465497E-2</c:v>
                </c:pt>
                <c:pt idx="24" formatCode="0.000000000">
                  <c:v>1.5608520348392206E-2</c:v>
                </c:pt>
                <c:pt idx="25">
                  <c:v>8.1562452623452682E-3</c:v>
                </c:pt>
                <c:pt idx="26">
                  <c:v>4.053875807853209E-3</c:v>
                </c:pt>
                <c:pt idx="27" formatCode="0.000000000">
                  <c:v>1.9119300602297349E-3</c:v>
                </c:pt>
                <c:pt idx="28" formatCode="0.000000000">
                  <c:v>8.5415026861223535E-4</c:v>
                </c:pt>
                <c:pt idx="29">
                  <c:v>3.6097706673291971E-4</c:v>
                </c:pt>
                <c:pt idx="30">
                  <c:v>1.4416470881198785E-4</c:v>
                </c:pt>
                <c:pt idx="31">
                  <c:v>5.4364620597876403E-5</c:v>
                </c:pt>
                <c:pt idx="32">
                  <c:v>1.9344827372602362E-5</c:v>
                </c:pt>
              </c:numCache>
            </c:numRef>
          </c:yVal>
          <c:smooth val="1"/>
        </c:ser>
        <c:ser>
          <c:idx val="1"/>
          <c:order val="1"/>
          <c:tx>
            <c:v>At Face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Sheet1!$AD$18:$AD$50</c:f>
              <c:numCache>
                <c:formatCode>General</c:formatCode>
                <c:ptCount val="33"/>
                <c:pt idx="0">
                  <c:v>-9.6724136863044336E-6</c:v>
                </c:pt>
                <c:pt idx="1">
                  <c:v>-2.7182310298952696E-5</c:v>
                </c:pt>
                <c:pt idx="2">
                  <c:v>-7.2082354406130222E-5</c:v>
                </c:pt>
                <c:pt idx="3">
                  <c:v>-1.8048853336830652E-4</c:v>
                </c:pt>
                <c:pt idx="4">
                  <c:v>-4.270751343299776E-4</c:v>
                </c:pt>
                <c:pt idx="5">
                  <c:v>-9.559650303812841E-4</c:v>
                </c:pt>
                <c:pt idx="6">
                  <c:v>-2.0269379064639693E-3</c:v>
                </c:pt>
                <c:pt idx="7">
                  <c:v>-4.0781226518341413E-3</c:v>
                </c:pt>
                <c:pt idx="8" formatCode="0.000000000">
                  <c:v>-7.8042603189923069E-3</c:v>
                </c:pt>
                <c:pt idx="9">
                  <c:v>-1.4252768342704194E-2</c:v>
                </c:pt>
                <c:pt idx="10">
                  <c:v>-2.4961928264287017E-2</c:v>
                </c:pt>
                <c:pt idx="11">
                  <c:v>-4.2242348363107682E-2</c:v>
                </c:pt>
                <c:pt idx="12">
                  <c:v>-4.5379689059679665E-2</c:v>
                </c:pt>
                <c:pt idx="13">
                  <c:v>-3.7699856848217271E-2</c:v>
                </c:pt>
                <c:pt idx="14">
                  <c:v>-2.7103787744184704E-2</c:v>
                </c:pt>
                <c:pt idx="15">
                  <c:v>-1.4193599076359217E-2</c:v>
                </c:pt>
                <c:pt idx="16">
                  <c:v>0</c:v>
                </c:pt>
                <c:pt idx="17">
                  <c:v>1.4193599076359217E-2</c:v>
                </c:pt>
                <c:pt idx="18">
                  <c:v>2.7103787744184704E-2</c:v>
                </c:pt>
                <c:pt idx="19">
                  <c:v>3.7699856848217271E-2</c:v>
                </c:pt>
                <c:pt idx="20">
                  <c:v>4.5379689059679665E-2</c:v>
                </c:pt>
                <c:pt idx="21">
                  <c:v>4.2242348363107682E-2</c:v>
                </c:pt>
                <c:pt idx="22">
                  <c:v>2.4961928264287017E-2</c:v>
                </c:pt>
                <c:pt idx="23">
                  <c:v>1.4252768342704194E-2</c:v>
                </c:pt>
                <c:pt idx="24" formatCode="0.000000000">
                  <c:v>7.8042603189923069E-3</c:v>
                </c:pt>
                <c:pt idx="25">
                  <c:v>4.0781226518341413E-3</c:v>
                </c:pt>
                <c:pt idx="26">
                  <c:v>2.0269379064639693E-3</c:v>
                </c:pt>
                <c:pt idx="27">
                  <c:v>9.559650303812841E-4</c:v>
                </c:pt>
                <c:pt idx="28">
                  <c:v>4.270751343299776E-4</c:v>
                </c:pt>
                <c:pt idx="29">
                  <c:v>1.8048853336830652E-4</c:v>
                </c:pt>
                <c:pt idx="30">
                  <c:v>7.2082354406130222E-5</c:v>
                </c:pt>
                <c:pt idx="31">
                  <c:v>2.7182310298952696E-5</c:v>
                </c:pt>
                <c:pt idx="32">
                  <c:v>9.6724136863044336E-6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53856"/>
        <c:axId val="140954432"/>
      </c:scatterChart>
      <c:valAx>
        <c:axId val="140953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y, Transverse Distance from Center (m)</a:t>
                </a:r>
              </a:p>
            </c:rich>
          </c:tx>
          <c:layout>
            <c:manualLayout>
              <c:xMode val="edge"/>
              <c:yMode val="edge"/>
              <c:x val="0.30217647015086291"/>
              <c:y val="0.11586840438048693"/>
            </c:manualLayout>
          </c:layout>
          <c:overlay val="0"/>
        </c:title>
        <c:numFmt formatCode="General" sourceLinked="0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0954432"/>
        <c:crosses val="autoZero"/>
        <c:crossBetween val="midCat"/>
      </c:valAx>
      <c:valAx>
        <c:axId val="140954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Slope (Degree)</a:t>
                </a:r>
              </a:p>
            </c:rich>
          </c:tx>
          <c:layout>
            <c:manualLayout>
              <c:xMode val="edge"/>
              <c:yMode val="edge"/>
              <c:x val="8.1967091224078572E-4"/>
              <c:y val="0.43351344013032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0953856"/>
        <c:crossesAt val="-40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0193407835352026"/>
          <c:y val="0.75029685944429358"/>
          <c:w val="0.95875785356858723"/>
          <c:h val="0.87905813497450747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Transverse Settlements</a:t>
            </a:r>
          </a:p>
        </c:rich>
      </c:tx>
      <c:layout>
        <c:manualLayout>
          <c:xMode val="edge"/>
          <c:yMode val="edge"/>
          <c:x val="0.35154885384369444"/>
          <c:y val="2.67815806691785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525442947757891E-2"/>
          <c:y val="0.27046177946653793"/>
          <c:w val="0.87450026711912365"/>
          <c:h val="0.68246879690416351"/>
        </c:manualLayout>
      </c:layout>
      <c:scatterChart>
        <c:scatterStyle val="smoothMarker"/>
        <c:varyColors val="0"/>
        <c:ser>
          <c:idx val="0"/>
          <c:order val="0"/>
          <c:tx>
            <c:v>Typical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Sheet1!$U$18:$U$50</c:f>
              <c:numCache>
                <c:formatCode>0.00000000</c:formatCode>
                <c:ptCount val="33"/>
                <c:pt idx="0">
                  <c:v>9.3827635692065522E-3</c:v>
                </c:pt>
                <c:pt idx="1">
                  <c:v>2.4720289488182542E-2</c:v>
                </c:pt>
                <c:pt idx="2">
                  <c:v>6.1183304083618897E-2</c:v>
                </c:pt>
                <c:pt idx="3">
                  <c:v>0.14225544404033158</c:v>
                </c:pt>
                <c:pt idx="4">
                  <c:v>0.31071445621582777</c:v>
                </c:pt>
                <c:pt idx="5">
                  <c:v>0.63754466875164217</c:v>
                </c:pt>
                <c:pt idx="6">
                  <c:v>1.2288995132541467</c:v>
                </c:pt>
                <c:pt idx="7">
                  <c:v>2.2252495446446372</c:v>
                </c:pt>
                <c:pt idx="8">
                  <c:v>3.7852769863525886</c:v>
                </c:pt>
                <c:pt idx="9">
                  <c:v>6.0488554009942819</c:v>
                </c:pt>
                <c:pt idx="10">
                  <c:v>9.0804074433834554</c:v>
                </c:pt>
                <c:pt idx="11">
                  <c:v>12.805426984392563</c:v>
                </c:pt>
                <c:pt idx="12">
                  <c:v>16.964434497938605</c:v>
                </c:pt>
                <c:pt idx="13">
                  <c:v>21.112579849565414</c:v>
                </c:pt>
                <c:pt idx="14">
                  <c:v>24.683106548353507</c:v>
                </c:pt>
                <c:pt idx="15">
                  <c:v>27.109089138691445</c:v>
                </c:pt>
                <c:pt idx="16">
                  <c:v>27.969624002150425</c:v>
                </c:pt>
                <c:pt idx="17">
                  <c:v>27.109089138691445</c:v>
                </c:pt>
                <c:pt idx="18">
                  <c:v>24.683106548353507</c:v>
                </c:pt>
                <c:pt idx="19">
                  <c:v>21.112579849565414</c:v>
                </c:pt>
                <c:pt idx="20">
                  <c:v>16.964434497938605</c:v>
                </c:pt>
                <c:pt idx="21">
                  <c:v>12.805426984392563</c:v>
                </c:pt>
                <c:pt idx="22">
                  <c:v>9.0804074433834554</c:v>
                </c:pt>
                <c:pt idx="23">
                  <c:v>6.0488554009942819</c:v>
                </c:pt>
                <c:pt idx="24">
                  <c:v>3.7852769863525886</c:v>
                </c:pt>
                <c:pt idx="25">
                  <c:v>2.2252495446446372</c:v>
                </c:pt>
                <c:pt idx="26">
                  <c:v>1.2288995132541467</c:v>
                </c:pt>
                <c:pt idx="27">
                  <c:v>0.63754466875164217</c:v>
                </c:pt>
                <c:pt idx="28">
                  <c:v>0.31071445621582777</c:v>
                </c:pt>
                <c:pt idx="29">
                  <c:v>0.14225544404033158</c:v>
                </c:pt>
                <c:pt idx="30">
                  <c:v>6.1183304083618897E-2</c:v>
                </c:pt>
                <c:pt idx="31">
                  <c:v>2.4720289488182542E-2</c:v>
                </c:pt>
                <c:pt idx="32">
                  <c:v>9.3827635692065522E-3</c:v>
                </c:pt>
              </c:numCache>
            </c:numRef>
          </c:yVal>
          <c:smooth val="1"/>
        </c:ser>
        <c:ser>
          <c:idx val="1"/>
          <c:order val="1"/>
          <c:tx>
            <c:v>At Face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Sheet1!$V$18:$V$50</c:f>
              <c:numCache>
                <c:formatCode>0.00000000</c:formatCode>
                <c:ptCount val="33"/>
                <c:pt idx="0">
                  <c:v>4.691381784604722E-3</c:v>
                </c:pt>
                <c:pt idx="1">
                  <c:v>1.2360144744095081E-2</c:v>
                </c:pt>
                <c:pt idx="2">
                  <c:v>3.0591652041818875E-2</c:v>
                </c:pt>
                <c:pt idx="3">
                  <c:v>7.1127722020187717E-2</c:v>
                </c:pt>
                <c:pt idx="4">
                  <c:v>0.15535722810796174</c:v>
                </c:pt>
                <c:pt idx="5">
                  <c:v>0.31877233437591934</c:v>
                </c:pt>
                <c:pt idx="6">
                  <c:v>0.61444975662726264</c:v>
                </c:pt>
                <c:pt idx="7">
                  <c:v>1.1126247723226614</c:v>
                </c:pt>
                <c:pt idx="8">
                  <c:v>1.8926384931768776</c:v>
                </c:pt>
                <c:pt idx="9">
                  <c:v>3.0244277004980731</c:v>
                </c:pt>
                <c:pt idx="10">
                  <c:v>4.5402037216931266</c:v>
                </c:pt>
                <c:pt idx="11">
                  <c:v>6.402713492198254</c:v>
                </c:pt>
                <c:pt idx="12">
                  <c:v>8.4822172489719154</c:v>
                </c:pt>
                <c:pt idx="13">
                  <c:v>10.556289924785959</c:v>
                </c:pt>
                <c:pt idx="14">
                  <c:v>12.341553274180557</c:v>
                </c:pt>
                <c:pt idx="15">
                  <c:v>13.5545445693499</c:v>
                </c:pt>
                <c:pt idx="16">
                  <c:v>13.984812001079522</c:v>
                </c:pt>
                <c:pt idx="17">
                  <c:v>13.5545445693499</c:v>
                </c:pt>
                <c:pt idx="18">
                  <c:v>12.341553274180557</c:v>
                </c:pt>
                <c:pt idx="19">
                  <c:v>10.556289924785959</c:v>
                </c:pt>
                <c:pt idx="20">
                  <c:v>8.4822172489719154</c:v>
                </c:pt>
                <c:pt idx="21">
                  <c:v>6.402713492198254</c:v>
                </c:pt>
                <c:pt idx="22">
                  <c:v>4.5402037216931266</c:v>
                </c:pt>
                <c:pt idx="23">
                  <c:v>3.0244277004980731</c:v>
                </c:pt>
                <c:pt idx="24">
                  <c:v>1.8926384931768776</c:v>
                </c:pt>
                <c:pt idx="25">
                  <c:v>1.1126247723226614</c:v>
                </c:pt>
                <c:pt idx="26">
                  <c:v>0.61444975662726264</c:v>
                </c:pt>
                <c:pt idx="27">
                  <c:v>0.31877233437591934</c:v>
                </c:pt>
                <c:pt idx="28">
                  <c:v>0.15535722810796174</c:v>
                </c:pt>
                <c:pt idx="29">
                  <c:v>7.1127722020187717E-2</c:v>
                </c:pt>
                <c:pt idx="30">
                  <c:v>3.0591652041818875E-2</c:v>
                </c:pt>
                <c:pt idx="31">
                  <c:v>1.2360144744095081E-2</c:v>
                </c:pt>
                <c:pt idx="32">
                  <c:v>4.691381784604722E-3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56736"/>
        <c:axId val="140959040"/>
      </c:scatterChart>
      <c:valAx>
        <c:axId val="1409567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y, Transverse Distance from Center (m)</a:t>
                </a:r>
              </a:p>
            </c:rich>
          </c:tx>
          <c:overlay val="0"/>
        </c:title>
        <c:numFmt formatCode="General" sourceLinked="0"/>
        <c:majorTickMark val="none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0959040"/>
        <c:crosses val="autoZero"/>
        <c:crossBetween val="midCat"/>
      </c:valAx>
      <c:valAx>
        <c:axId val="14095904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Vertical Displacement (mm)</a:t>
                </a:r>
              </a:p>
            </c:rich>
          </c:tx>
          <c:layout>
            <c:manualLayout>
              <c:xMode val="edge"/>
              <c:yMode val="edge"/>
              <c:x val="8.1967091224078572E-4"/>
              <c:y val="0.2919543653031909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0956736"/>
        <c:crossesAt val="-40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8493423449547561"/>
          <c:y val="0.69673382517729698"/>
          <c:w val="0.94175800971054258"/>
          <c:h val="0.8254949649918401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Transverse Directions</a:t>
            </a:r>
          </a:p>
        </c:rich>
      </c:tx>
      <c:layout>
        <c:manualLayout>
          <c:xMode val="edge"/>
          <c:yMode val="edge"/>
          <c:x val="0.35540689850029372"/>
          <c:y val="2.6781307508975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92056864842564E-2"/>
          <c:y val="0.27046177946653793"/>
          <c:w val="0.86883365320203865"/>
          <c:h val="0.68246879690416351"/>
        </c:manualLayout>
      </c:layout>
      <c:scatterChart>
        <c:scatterStyle val="smoothMarker"/>
        <c:varyColors val="0"/>
        <c:ser>
          <c:idx val="0"/>
          <c:order val="0"/>
          <c:tx>
            <c:v>Typical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Sheet1!$W$18:$W$50</c:f>
              <c:numCache>
                <c:formatCode>General</c:formatCode>
                <c:ptCount val="33"/>
                <c:pt idx="0">
                  <c:v>1.8765527138413104E-2</c:v>
                </c:pt>
                <c:pt idx="1">
                  <c:v>4.6350542790342265E-2</c:v>
                </c:pt>
                <c:pt idx="2">
                  <c:v>0.10707078214633307</c:v>
                </c:pt>
                <c:pt idx="3">
                  <c:v>0.23116509656553882</c:v>
                </c:pt>
                <c:pt idx="4">
                  <c:v>0.46607168432374174</c:v>
                </c:pt>
                <c:pt idx="5">
                  <c:v>0.87662391953350793</c:v>
                </c:pt>
                <c:pt idx="6">
                  <c:v>1.5361243915676834</c:v>
                </c:pt>
                <c:pt idx="7">
                  <c:v>2.5034057377252168</c:v>
                </c:pt>
                <c:pt idx="8">
                  <c:v>3.7852769863525886</c:v>
                </c:pt>
                <c:pt idx="9">
                  <c:v>5.2927484758699963</c:v>
                </c:pt>
                <c:pt idx="10">
                  <c:v>6.8103055825375929</c:v>
                </c:pt>
                <c:pt idx="11">
                  <c:v>8.0033918652453515</c:v>
                </c:pt>
                <c:pt idx="12">
                  <c:v>8.4822172489693024</c:v>
                </c:pt>
                <c:pt idx="13">
                  <c:v>7.9172174435870311</c:v>
                </c:pt>
                <c:pt idx="14">
                  <c:v>6.1707766370883768</c:v>
                </c:pt>
                <c:pt idx="15">
                  <c:v>3.3886361423364306</c:v>
                </c:pt>
                <c:pt idx="16">
                  <c:v>0</c:v>
                </c:pt>
                <c:pt idx="17">
                  <c:v>3.3886361423364306</c:v>
                </c:pt>
                <c:pt idx="18">
                  <c:v>6.1707766370883768</c:v>
                </c:pt>
                <c:pt idx="19">
                  <c:v>7.9172174435870311</c:v>
                </c:pt>
                <c:pt idx="20">
                  <c:v>8.4822172489693024</c:v>
                </c:pt>
                <c:pt idx="21">
                  <c:v>8.0033918652453515</c:v>
                </c:pt>
                <c:pt idx="22">
                  <c:v>6.8103055825375929</c:v>
                </c:pt>
                <c:pt idx="23">
                  <c:v>5.2927484758699963</c:v>
                </c:pt>
                <c:pt idx="24">
                  <c:v>3.7852769863525886</c:v>
                </c:pt>
                <c:pt idx="25">
                  <c:v>2.5034057377252168</c:v>
                </c:pt>
                <c:pt idx="26">
                  <c:v>1.5361243915676834</c:v>
                </c:pt>
                <c:pt idx="27">
                  <c:v>0.87662391953350793</c:v>
                </c:pt>
                <c:pt idx="28">
                  <c:v>0.46607168432374174</c:v>
                </c:pt>
                <c:pt idx="29">
                  <c:v>0.23116509656553882</c:v>
                </c:pt>
                <c:pt idx="30">
                  <c:v>0.10707078214633307</c:v>
                </c:pt>
                <c:pt idx="31">
                  <c:v>4.6350542790342265E-2</c:v>
                </c:pt>
                <c:pt idx="32">
                  <c:v>1.8765527138413104E-2</c:v>
                </c:pt>
              </c:numCache>
            </c:numRef>
          </c:yVal>
          <c:smooth val="1"/>
        </c:ser>
        <c:ser>
          <c:idx val="1"/>
          <c:order val="1"/>
          <c:tx>
            <c:v>At Face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Sheet1!$X$18:$X$50</c:f>
              <c:numCache>
                <c:formatCode>General</c:formatCode>
                <c:ptCount val="33"/>
                <c:pt idx="0">
                  <c:v>9.382763569209444E-3</c:v>
                </c:pt>
                <c:pt idx="1">
                  <c:v>2.3175271395178276E-2</c:v>
                </c:pt>
                <c:pt idx="2">
                  <c:v>5.3535391073183031E-2</c:v>
                </c:pt>
                <c:pt idx="3">
                  <c:v>0.11558254828280504</c:v>
                </c:pt>
                <c:pt idx="4">
                  <c:v>0.23303584216194265</c:v>
                </c:pt>
                <c:pt idx="5">
                  <c:v>0.43831195976688908</c:v>
                </c:pt>
                <c:pt idx="6">
                  <c:v>0.76806219578407831</c:v>
                </c:pt>
                <c:pt idx="7">
                  <c:v>1.2517028688629941</c:v>
                </c:pt>
                <c:pt idx="8">
                  <c:v>1.8926384931768776</c:v>
                </c:pt>
                <c:pt idx="9">
                  <c:v>2.6463742379358139</c:v>
                </c:pt>
                <c:pt idx="10">
                  <c:v>3.4051527912698454</c:v>
                </c:pt>
                <c:pt idx="11">
                  <c:v>4.0016959326239085</c:v>
                </c:pt>
                <c:pt idx="12">
                  <c:v>4.2411086244859577</c:v>
                </c:pt>
                <c:pt idx="13">
                  <c:v>3.9586087217947354</c:v>
                </c:pt>
                <c:pt idx="14">
                  <c:v>3.0853883185451392</c:v>
                </c:pt>
                <c:pt idx="15">
                  <c:v>1.6943180711687376</c:v>
                </c:pt>
                <c:pt idx="16">
                  <c:v>0</c:v>
                </c:pt>
                <c:pt idx="17">
                  <c:v>1.6943180711687376</c:v>
                </c:pt>
                <c:pt idx="18">
                  <c:v>3.0853883185451392</c:v>
                </c:pt>
                <c:pt idx="19">
                  <c:v>3.9586087217947354</c:v>
                </c:pt>
                <c:pt idx="20">
                  <c:v>4.2411086244859577</c:v>
                </c:pt>
                <c:pt idx="21">
                  <c:v>4.0016959326239085</c:v>
                </c:pt>
                <c:pt idx="22">
                  <c:v>3.4051527912698454</c:v>
                </c:pt>
                <c:pt idx="23">
                  <c:v>2.6463742379358139</c:v>
                </c:pt>
                <c:pt idx="24">
                  <c:v>1.8926384931768776</c:v>
                </c:pt>
                <c:pt idx="25">
                  <c:v>1.2517028688629941</c:v>
                </c:pt>
                <c:pt idx="26">
                  <c:v>0.76806219578407831</c:v>
                </c:pt>
                <c:pt idx="27">
                  <c:v>0.43831195976688908</c:v>
                </c:pt>
                <c:pt idx="28">
                  <c:v>0.23303584216194265</c:v>
                </c:pt>
                <c:pt idx="29">
                  <c:v>0.11558254828280504</c:v>
                </c:pt>
                <c:pt idx="30">
                  <c:v>5.3535391073183031E-2</c:v>
                </c:pt>
                <c:pt idx="31">
                  <c:v>2.3175271395178276E-2</c:v>
                </c:pt>
                <c:pt idx="32">
                  <c:v>9.382763569209444E-3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62560"/>
        <c:axId val="147763136"/>
      </c:scatterChart>
      <c:valAx>
        <c:axId val="14776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y, Transverse Distance from Center (m)</a:t>
                </a:r>
              </a:p>
            </c:rich>
          </c:tx>
          <c:layout>
            <c:manualLayout>
              <c:xMode val="edge"/>
              <c:yMode val="edge"/>
              <c:x val="0.30425524004966803"/>
              <c:y val="0.12855854225118413"/>
            </c:manualLayout>
          </c:layout>
          <c:overlay val="0"/>
        </c:title>
        <c:numFmt formatCode="General" sourceLinked="0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7763136"/>
        <c:crosses val="autoZero"/>
        <c:crossBetween val="midCat"/>
      </c:valAx>
      <c:valAx>
        <c:axId val="147763136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Horizontal Displacement (mm)</a:t>
                </a:r>
              </a:p>
            </c:rich>
          </c:tx>
          <c:layout>
            <c:manualLayout>
              <c:xMode val="edge"/>
              <c:yMode val="edge"/>
              <c:x val="2.9072145018699854E-4"/>
              <c:y val="0.270461881919932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7762560"/>
        <c:crossesAt val="-40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8888328760604642"/>
          <c:y val="0.31031616737562978"/>
          <c:w val="0.94570706282111339"/>
          <c:h val="0.4390774429058437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Transverse Directions</a:t>
            </a:r>
          </a:p>
        </c:rich>
      </c:tx>
      <c:layout>
        <c:manualLayout>
          <c:xMode val="edge"/>
          <c:yMode val="edge"/>
          <c:x val="0.35540689850029372"/>
          <c:y val="2.2955621926569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969799476232365E-2"/>
          <c:y val="0.27046177946653793"/>
          <c:w val="0.86505591059064924"/>
          <c:h val="0.68246879690416351"/>
        </c:manualLayout>
      </c:layout>
      <c:scatterChart>
        <c:scatterStyle val="smoothMarker"/>
        <c:varyColors val="0"/>
        <c:ser>
          <c:idx val="0"/>
          <c:order val="0"/>
          <c:tx>
            <c:v>Vertical Strain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Sheet1!$Y$18:$Y$50</c:f>
              <c:numCache>
                <c:formatCode>General</c:formatCode>
                <c:ptCount val="33"/>
                <c:pt idx="0">
                  <c:v>-1.0128927926455438E-2</c:v>
                </c:pt>
                <c:pt idx="1">
                  <c:v>-2.323920701255016E-2</c:v>
                </c:pt>
                <c:pt idx="2">
                  <c:v>-4.9536680168457185E-2</c:v>
                </c:pt>
                <c:pt idx="3">
                  <c:v>-9.789979731095147E-2</c:v>
                </c:pt>
                <c:pt idx="4">
                  <c:v>-0.17889281394218232</c:v>
                </c:pt>
                <c:pt idx="5">
                  <c:v>-0.30110736874290406</c:v>
                </c:pt>
                <c:pt idx="6">
                  <c:v>-0.46431971533531996</c:v>
                </c:pt>
                <c:pt idx="7">
                  <c:v>-0.65059922814817128</c:v>
                </c:pt>
                <c:pt idx="8">
                  <c:v>-0.81726023454895758</c:v>
                </c:pt>
                <c:pt idx="9">
                  <c:v>-0.8978599686614398</c:v>
                </c:pt>
                <c:pt idx="10">
                  <c:v>-0.81687724391718797</c:v>
                </c:pt>
                <c:pt idx="11">
                  <c:v>-0.5183917005196701</c:v>
                </c:pt>
                <c:pt idx="12">
                  <c:v>0</c:v>
                </c:pt>
                <c:pt idx="13">
                  <c:v>0.6647537736009258</c:v>
                </c:pt>
                <c:pt idx="14">
                  <c:v>1.3323015409330787</c:v>
                </c:pt>
                <c:pt idx="15">
                  <c:v>1.8290587310200239</c:v>
                </c:pt>
                <c:pt idx="16">
                  <c:v>2.012927240169156</c:v>
                </c:pt>
                <c:pt idx="17">
                  <c:v>1.8290587310200239</c:v>
                </c:pt>
                <c:pt idx="18">
                  <c:v>1.3323015409330787</c:v>
                </c:pt>
                <c:pt idx="19">
                  <c:v>0.6647537736009258</c:v>
                </c:pt>
                <c:pt idx="20">
                  <c:v>0</c:v>
                </c:pt>
                <c:pt idx="21">
                  <c:v>-0.5183917005196701</c:v>
                </c:pt>
                <c:pt idx="22">
                  <c:v>-0.81687724391718797</c:v>
                </c:pt>
                <c:pt idx="23">
                  <c:v>-0.8978599686614398</c:v>
                </c:pt>
                <c:pt idx="24">
                  <c:v>-0.81726023454895758</c:v>
                </c:pt>
                <c:pt idx="25">
                  <c:v>-0.65059922814817128</c:v>
                </c:pt>
                <c:pt idx="26">
                  <c:v>-0.46431971533531996</c:v>
                </c:pt>
                <c:pt idx="27">
                  <c:v>-0.30110736874290406</c:v>
                </c:pt>
                <c:pt idx="28">
                  <c:v>-0.17889281394218232</c:v>
                </c:pt>
                <c:pt idx="29">
                  <c:v>-9.789979731095147E-2</c:v>
                </c:pt>
                <c:pt idx="30">
                  <c:v>-4.9536680168457185E-2</c:v>
                </c:pt>
                <c:pt idx="31">
                  <c:v>-2.323920701255016E-2</c:v>
                </c:pt>
                <c:pt idx="32">
                  <c:v>-1.0128927926455438E-2</c:v>
                </c:pt>
              </c:numCache>
            </c:numRef>
          </c:yVal>
          <c:smooth val="1"/>
        </c:ser>
        <c:ser>
          <c:idx val="1"/>
          <c:order val="1"/>
          <c:tx>
            <c:v>Horizontal Strain</c:v>
          </c:tx>
          <c:xVal>
            <c:numRef>
              <c:f>Sheet1!$T$18:$T$50</c:f>
              <c:numCache>
                <c:formatCode>General</c:formatCode>
                <c:ptCount val="33"/>
                <c:pt idx="0" formatCode="0.00">
                  <c:v>-27.79</c:v>
                </c:pt>
                <c:pt idx="1">
                  <c:v>-26.053124999999998</c:v>
                </c:pt>
                <c:pt idx="2">
                  <c:v>-24.31625</c:v>
                </c:pt>
                <c:pt idx="3">
                  <c:v>-22.579374999999999</c:v>
                </c:pt>
                <c:pt idx="4">
                  <c:v>-20.842500000000001</c:v>
                </c:pt>
                <c:pt idx="5">
                  <c:v>-19.105625</c:v>
                </c:pt>
                <c:pt idx="6">
                  <c:v>-17.368749999999999</c:v>
                </c:pt>
                <c:pt idx="7">
                  <c:v>-15.631874999999999</c:v>
                </c:pt>
                <c:pt idx="8">
                  <c:v>-13.895</c:v>
                </c:pt>
                <c:pt idx="9">
                  <c:v>-12.158125</c:v>
                </c:pt>
                <c:pt idx="10">
                  <c:v>-10.421250000000001</c:v>
                </c:pt>
                <c:pt idx="11">
                  <c:v>-8.6843749999999993</c:v>
                </c:pt>
                <c:pt idx="12">
                  <c:v>-6.9474999999999998</c:v>
                </c:pt>
                <c:pt idx="13">
                  <c:v>-5.2106250000000003</c:v>
                </c:pt>
                <c:pt idx="14">
                  <c:v>-3.4737499999999999</c:v>
                </c:pt>
                <c:pt idx="15">
                  <c:v>-1.7368749999999999</c:v>
                </c:pt>
                <c:pt idx="16">
                  <c:v>0</c:v>
                </c:pt>
                <c:pt idx="17">
                  <c:v>1.7368749999999999</c:v>
                </c:pt>
                <c:pt idx="18">
                  <c:v>3.4737499999999999</c:v>
                </c:pt>
                <c:pt idx="19">
                  <c:v>5.2106250000000003</c:v>
                </c:pt>
                <c:pt idx="20" formatCode="0.0000">
                  <c:v>6.9474999999999998</c:v>
                </c:pt>
                <c:pt idx="21">
                  <c:v>8.6843749999999993</c:v>
                </c:pt>
                <c:pt idx="22">
                  <c:v>10.421250000000001</c:v>
                </c:pt>
                <c:pt idx="23">
                  <c:v>12.158125</c:v>
                </c:pt>
                <c:pt idx="24">
                  <c:v>13.895</c:v>
                </c:pt>
                <c:pt idx="25">
                  <c:v>15.631874999999999</c:v>
                </c:pt>
                <c:pt idx="26">
                  <c:v>17.368749999999999</c:v>
                </c:pt>
                <c:pt idx="27">
                  <c:v>19.105625</c:v>
                </c:pt>
                <c:pt idx="28">
                  <c:v>20.842500000000001</c:v>
                </c:pt>
                <c:pt idx="29">
                  <c:v>22.579374999999999</c:v>
                </c:pt>
                <c:pt idx="30">
                  <c:v>24.31625</c:v>
                </c:pt>
                <c:pt idx="31">
                  <c:v>26.053124999999998</c:v>
                </c:pt>
                <c:pt idx="32">
                  <c:v>27.79</c:v>
                </c:pt>
              </c:numCache>
            </c:numRef>
          </c:xVal>
          <c:yVal>
            <c:numRef>
              <c:f>Sheet1!$Z$18:$Z$50</c:f>
              <c:numCache>
                <c:formatCode>General</c:formatCode>
                <c:ptCount val="33"/>
                <c:pt idx="0">
                  <c:v>1.0128927926455438E-2</c:v>
                </c:pt>
                <c:pt idx="1">
                  <c:v>2.323920701255016E-2</c:v>
                </c:pt>
                <c:pt idx="2">
                  <c:v>4.9536680168457185E-2</c:v>
                </c:pt>
                <c:pt idx="3">
                  <c:v>9.789979731095147E-2</c:v>
                </c:pt>
                <c:pt idx="4">
                  <c:v>0.17889281394218232</c:v>
                </c:pt>
                <c:pt idx="5">
                  <c:v>0.30110736874290406</c:v>
                </c:pt>
                <c:pt idx="6">
                  <c:v>0.46431971533531996</c:v>
                </c:pt>
                <c:pt idx="7">
                  <c:v>0.65059922814817128</c:v>
                </c:pt>
                <c:pt idx="8">
                  <c:v>0.81726023454895758</c:v>
                </c:pt>
                <c:pt idx="9">
                  <c:v>0.8978599686614398</c:v>
                </c:pt>
                <c:pt idx="10">
                  <c:v>0.81687724391718797</c:v>
                </c:pt>
                <c:pt idx="11">
                  <c:v>0.5183917005196701</c:v>
                </c:pt>
                <c:pt idx="12">
                  <c:v>0</c:v>
                </c:pt>
                <c:pt idx="13">
                  <c:v>-0.6647537736009258</c:v>
                </c:pt>
                <c:pt idx="14">
                  <c:v>-1.3323015409330787</c:v>
                </c:pt>
                <c:pt idx="15">
                  <c:v>-1.8290587310200239</c:v>
                </c:pt>
                <c:pt idx="16">
                  <c:v>-2.012927240169156</c:v>
                </c:pt>
                <c:pt idx="17">
                  <c:v>-1.8290587310200239</c:v>
                </c:pt>
                <c:pt idx="18">
                  <c:v>-1.3323015409330787</c:v>
                </c:pt>
                <c:pt idx="19">
                  <c:v>-0.6647537736009258</c:v>
                </c:pt>
                <c:pt idx="20">
                  <c:v>0</c:v>
                </c:pt>
                <c:pt idx="21">
                  <c:v>0.5183917005196701</c:v>
                </c:pt>
                <c:pt idx="22">
                  <c:v>0.81687724391718797</c:v>
                </c:pt>
                <c:pt idx="23">
                  <c:v>0.8978599686614398</c:v>
                </c:pt>
                <c:pt idx="24">
                  <c:v>0.81726023454895758</c:v>
                </c:pt>
                <c:pt idx="25">
                  <c:v>0.65059922814817128</c:v>
                </c:pt>
                <c:pt idx="26">
                  <c:v>0.46431971533531996</c:v>
                </c:pt>
                <c:pt idx="27">
                  <c:v>0.30110736874290406</c:v>
                </c:pt>
                <c:pt idx="28">
                  <c:v>0.17889281394218232</c:v>
                </c:pt>
                <c:pt idx="29">
                  <c:v>9.789979731095147E-2</c:v>
                </c:pt>
                <c:pt idx="30">
                  <c:v>4.9536680168457185E-2</c:v>
                </c:pt>
                <c:pt idx="31">
                  <c:v>2.323920701255016E-2</c:v>
                </c:pt>
                <c:pt idx="32">
                  <c:v>1.0128927926455438E-2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64864"/>
        <c:axId val="147765440"/>
      </c:scatterChart>
      <c:valAx>
        <c:axId val="14776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y, Transverse Distance from Center (m)</a:t>
                </a:r>
              </a:p>
            </c:rich>
          </c:tx>
          <c:layout>
            <c:manualLayout>
              <c:xMode val="edge"/>
              <c:yMode val="edge"/>
              <c:x val="0.30425524004966803"/>
              <c:y val="0.12855854225118413"/>
            </c:manualLayout>
          </c:layout>
          <c:overlay val="0"/>
        </c:title>
        <c:numFmt formatCode="General" sourceLinked="0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7765440"/>
        <c:crosses val="autoZero"/>
        <c:crossBetween val="midCat"/>
      </c:valAx>
      <c:valAx>
        <c:axId val="14776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Strain (mm/m)</a:t>
                </a:r>
              </a:p>
            </c:rich>
          </c:tx>
          <c:layout>
            <c:manualLayout>
              <c:xMode val="edge"/>
              <c:yMode val="edge"/>
              <c:x val="2.9072145018699854E-4"/>
              <c:y val="0.4808872597821823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7764864"/>
        <c:crossesAt val="-40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5866134296952259"/>
          <c:y val="0.37918273146891124"/>
          <c:w val="0.94192946844817205"/>
          <c:h val="0.5232476543880291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51</xdr:row>
      <xdr:rowOff>0</xdr:rowOff>
    </xdr:from>
    <xdr:to>
      <xdr:col>25</xdr:col>
      <xdr:colOff>133350</xdr:colOff>
      <xdr:row>133</xdr:row>
      <xdr:rowOff>123825</xdr:rowOff>
    </xdr:to>
    <xdr:grpSp>
      <xdr:nvGrpSpPr>
        <xdr:cNvPr id="1038" name="Group 4"/>
        <xdr:cNvGrpSpPr>
          <a:grpSpLocks/>
        </xdr:cNvGrpSpPr>
      </xdr:nvGrpSpPr>
      <xdr:grpSpPr bwMode="auto">
        <a:xfrm>
          <a:off x="17198975" y="9232900"/>
          <a:ext cx="6734175" cy="14703425"/>
          <a:chOff x="17195800" y="9236075"/>
          <a:chExt cx="6733116" cy="14698304"/>
        </a:xfrm>
      </xdr:grpSpPr>
      <xdr:graphicFrame macro="">
        <xdr:nvGraphicFramePr>
          <xdr:cNvPr id="1048" name="Chart 5"/>
          <xdr:cNvGraphicFramePr>
            <a:graphicFrameLocks/>
          </xdr:cNvGraphicFramePr>
        </xdr:nvGraphicFramePr>
        <xdr:xfrm>
          <a:off x="17195800" y="9236075"/>
          <a:ext cx="6733116" cy="3625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49" name="Chart 8"/>
          <xdr:cNvGraphicFramePr>
            <a:graphicFrameLocks/>
          </xdr:cNvGraphicFramePr>
        </xdr:nvGraphicFramePr>
        <xdr:xfrm>
          <a:off x="17195800" y="12865100"/>
          <a:ext cx="6733116" cy="3625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050" name="Chart 14"/>
          <xdr:cNvGraphicFramePr>
            <a:graphicFrameLocks/>
          </xdr:cNvGraphicFramePr>
        </xdr:nvGraphicFramePr>
        <xdr:xfrm>
          <a:off x="17195800" y="16484600"/>
          <a:ext cx="6733116" cy="3625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51" name="Chart 16"/>
          <xdr:cNvGraphicFramePr>
            <a:graphicFrameLocks/>
          </xdr:cNvGraphicFramePr>
        </xdr:nvGraphicFramePr>
        <xdr:xfrm>
          <a:off x="17195800" y="20104100"/>
          <a:ext cx="6733116" cy="3625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1052" name="Picture 19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37400" y="12626979"/>
            <a:ext cx="846000" cy="372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3" name="Picture 21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37400" y="16221079"/>
            <a:ext cx="846000" cy="372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4" name="Picture 23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24700" y="23561679"/>
            <a:ext cx="846000" cy="372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5" name="Picture 27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37399" y="19751679"/>
            <a:ext cx="846000" cy="372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257175</xdr:colOff>
      <xdr:row>50</xdr:row>
      <xdr:rowOff>171450</xdr:rowOff>
    </xdr:from>
    <xdr:to>
      <xdr:col>32</xdr:col>
      <xdr:colOff>409575</xdr:colOff>
      <xdr:row>125</xdr:row>
      <xdr:rowOff>95250</xdr:rowOff>
    </xdr:to>
    <xdr:grpSp>
      <xdr:nvGrpSpPr>
        <xdr:cNvPr id="1039" name="Group 9"/>
        <xdr:cNvGrpSpPr>
          <a:grpSpLocks/>
        </xdr:cNvGrpSpPr>
      </xdr:nvGrpSpPr>
      <xdr:grpSpPr bwMode="auto">
        <a:xfrm>
          <a:off x="24056975" y="9226550"/>
          <a:ext cx="6731000" cy="13258800"/>
          <a:chOff x="24053800" y="9229724"/>
          <a:chExt cx="6729941" cy="13254040"/>
        </a:xfrm>
      </xdr:grpSpPr>
      <xdr:graphicFrame macro="">
        <xdr:nvGraphicFramePr>
          <xdr:cNvPr id="1040" name="Chart 15"/>
          <xdr:cNvGraphicFramePr>
            <a:graphicFrameLocks/>
          </xdr:cNvGraphicFramePr>
        </xdr:nvGraphicFramePr>
        <xdr:xfrm>
          <a:off x="24053800" y="19164300"/>
          <a:ext cx="6723592" cy="33194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41" name="Chart 6"/>
          <xdr:cNvGraphicFramePr>
            <a:graphicFrameLocks/>
          </xdr:cNvGraphicFramePr>
        </xdr:nvGraphicFramePr>
        <xdr:xfrm>
          <a:off x="24060149" y="9229724"/>
          <a:ext cx="6723592" cy="33194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042" name="Chart 3"/>
          <xdr:cNvGraphicFramePr>
            <a:graphicFrameLocks/>
          </xdr:cNvGraphicFramePr>
        </xdr:nvGraphicFramePr>
        <xdr:xfrm>
          <a:off x="24053800" y="12547600"/>
          <a:ext cx="6723592" cy="33194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043" name="Chart 7"/>
          <xdr:cNvGraphicFramePr>
            <a:graphicFrameLocks/>
          </xdr:cNvGraphicFramePr>
        </xdr:nvGraphicFramePr>
        <xdr:xfrm>
          <a:off x="24053800" y="15862300"/>
          <a:ext cx="6723592" cy="33194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pic>
        <xdr:nvPicPr>
          <xdr:cNvPr id="1044" name="Picture 20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254199" y="12255500"/>
            <a:ext cx="566977" cy="554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5" name="Picture 22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279599" y="15201900"/>
            <a:ext cx="566977" cy="554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6" name="Picture 24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292299" y="18834100"/>
            <a:ext cx="566977" cy="554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7" name="Picture 28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68498" y="21818600"/>
            <a:ext cx="566977" cy="554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280"/>
  <sheetViews>
    <sheetView tabSelected="1" zoomScale="75" zoomScaleNormal="75" workbookViewId="0">
      <selection activeCell="H11" sqref="H11"/>
    </sheetView>
  </sheetViews>
  <sheetFormatPr defaultRowHeight="14.25" x14ac:dyDescent="0.2"/>
  <cols>
    <col min="1" max="1" width="9" style="4"/>
    <col min="2" max="18" width="12.625" style="4" customWidth="1"/>
    <col min="19" max="19" width="10.625" style="4" customWidth="1"/>
    <col min="20" max="20" width="9" style="4"/>
    <col min="21" max="30" width="13.625" style="4" customWidth="1"/>
    <col min="31" max="16384" width="9" style="4"/>
  </cols>
  <sheetData>
    <row r="6" spans="1:30" ht="18" x14ac:dyDescent="0.25">
      <c r="A6" s="3" t="s">
        <v>22</v>
      </c>
    </row>
    <row r="7" spans="1:30" x14ac:dyDescent="0.2">
      <c r="A7" s="5"/>
    </row>
    <row r="8" spans="1:30" x14ac:dyDescent="0.2">
      <c r="A8" s="6" t="s">
        <v>23</v>
      </c>
    </row>
    <row r="9" spans="1:30" x14ac:dyDescent="0.2">
      <c r="A9" s="5" t="s">
        <v>3</v>
      </c>
      <c r="B9" s="1">
        <v>1.5</v>
      </c>
      <c r="C9" s="4" t="s">
        <v>6</v>
      </c>
    </row>
    <row r="10" spans="1:30" x14ac:dyDescent="0.2">
      <c r="A10" s="5" t="s">
        <v>2</v>
      </c>
      <c r="B10" s="1">
        <v>0.5</v>
      </c>
      <c r="C10" s="4" t="s">
        <v>4</v>
      </c>
      <c r="D10" s="7"/>
    </row>
    <row r="11" spans="1:30" x14ac:dyDescent="0.2">
      <c r="A11" s="5" t="s">
        <v>1</v>
      </c>
      <c r="B11" s="1">
        <v>3.2149999999999999</v>
      </c>
      <c r="C11" s="4" t="s">
        <v>5</v>
      </c>
    </row>
    <row r="12" spans="1:30" ht="17.25" x14ac:dyDescent="0.2">
      <c r="A12" s="5" t="s">
        <v>53</v>
      </c>
      <c r="B12" s="2">
        <v>13.895</v>
      </c>
      <c r="C12" s="4" t="s">
        <v>5</v>
      </c>
      <c r="D12" s="8" t="s">
        <v>67</v>
      </c>
      <c r="E12" s="9">
        <f>B10*B12</f>
        <v>6.9474999999999998</v>
      </c>
      <c r="F12" s="4" t="s">
        <v>5</v>
      </c>
    </row>
    <row r="13" spans="1:30" ht="17.25" x14ac:dyDescent="0.2">
      <c r="A13" s="5" t="s">
        <v>29</v>
      </c>
      <c r="B13" s="1">
        <v>-150</v>
      </c>
      <c r="C13" s="4" t="s">
        <v>5</v>
      </c>
      <c r="D13" s="10" t="s">
        <v>7</v>
      </c>
      <c r="E13" s="11">
        <f>1000*0.0031333*$B$9*((2*$B$11)^2)/$E$12</f>
        <v>27.969624002159044</v>
      </c>
      <c r="F13" s="4" t="s">
        <v>8</v>
      </c>
    </row>
    <row r="14" spans="1:30" ht="17.25" x14ac:dyDescent="0.2">
      <c r="A14" s="5" t="s">
        <v>0</v>
      </c>
      <c r="B14" s="1">
        <v>0</v>
      </c>
      <c r="C14" s="4" t="s">
        <v>5</v>
      </c>
      <c r="T14" s="12" t="s">
        <v>25</v>
      </c>
    </row>
    <row r="15" spans="1:30" x14ac:dyDescent="0.2">
      <c r="A15" s="13" t="s">
        <v>24</v>
      </c>
      <c r="B15" s="14" t="s">
        <v>10</v>
      </c>
      <c r="C15" s="14" t="s">
        <v>9</v>
      </c>
      <c r="D15" s="14" t="s">
        <v>15</v>
      </c>
      <c r="E15" s="14" t="s">
        <v>11</v>
      </c>
      <c r="F15" s="14" t="s">
        <v>12</v>
      </c>
      <c r="G15" s="14" t="s">
        <v>13</v>
      </c>
      <c r="H15" s="14" t="s">
        <v>14</v>
      </c>
      <c r="I15" s="14" t="s">
        <v>16</v>
      </c>
      <c r="J15" s="14" t="s">
        <v>17</v>
      </c>
      <c r="K15" s="14" t="s">
        <v>18</v>
      </c>
      <c r="L15" s="14" t="s">
        <v>19</v>
      </c>
      <c r="M15" s="14" t="s">
        <v>32</v>
      </c>
      <c r="N15" s="14" t="s">
        <v>33</v>
      </c>
      <c r="O15" s="14" t="s">
        <v>45</v>
      </c>
      <c r="P15" s="14" t="s">
        <v>46</v>
      </c>
      <c r="Q15" s="14" t="s">
        <v>47</v>
      </c>
      <c r="R15" s="14" t="s">
        <v>48</v>
      </c>
      <c r="U15" s="15" t="s">
        <v>54</v>
      </c>
      <c r="V15" s="15" t="s">
        <v>55</v>
      </c>
      <c r="W15" s="15" t="s">
        <v>54</v>
      </c>
      <c r="X15" s="15" t="s">
        <v>55</v>
      </c>
      <c r="Y15" s="15" t="s">
        <v>54</v>
      </c>
      <c r="Z15" s="15" t="s">
        <v>54</v>
      </c>
      <c r="AA15" s="15" t="s">
        <v>54</v>
      </c>
      <c r="AB15" s="15" t="s">
        <v>54</v>
      </c>
      <c r="AC15" s="15" t="s">
        <v>54</v>
      </c>
      <c r="AD15" s="15" t="s">
        <v>55</v>
      </c>
    </row>
    <row r="16" spans="1:30" x14ac:dyDescent="0.2">
      <c r="A16" s="16" t="s">
        <v>21</v>
      </c>
      <c r="B16" s="14">
        <f>0*$E$12</f>
        <v>0</v>
      </c>
      <c r="C16" s="14">
        <f>0.25*$E$12</f>
        <v>1.7368749999999999</v>
      </c>
      <c r="D16" s="14">
        <f>0.5*$E$12</f>
        <v>3.4737499999999999</v>
      </c>
      <c r="E16" s="14">
        <f>0.75*$E$12</f>
        <v>5.2106250000000003</v>
      </c>
      <c r="F16" s="14">
        <f>1*$E$12</f>
        <v>6.9474999999999998</v>
      </c>
      <c r="G16" s="14">
        <f>1.25*$E$12</f>
        <v>8.6843749999999993</v>
      </c>
      <c r="H16" s="14">
        <f>1.5*$E$12</f>
        <v>10.421250000000001</v>
      </c>
      <c r="I16" s="14">
        <f>1.75*$E$12</f>
        <v>12.158125</v>
      </c>
      <c r="J16" s="14">
        <f>2*$E$12</f>
        <v>13.895</v>
      </c>
      <c r="K16" s="14">
        <f>2.25*$E$12</f>
        <v>15.631874999999999</v>
      </c>
      <c r="L16" s="14">
        <f>2.5*$E$12</f>
        <v>17.368749999999999</v>
      </c>
      <c r="M16" s="14">
        <f>2.75*$E$12</f>
        <v>19.105625</v>
      </c>
      <c r="N16" s="14">
        <f>3*$E$12</f>
        <v>20.842500000000001</v>
      </c>
      <c r="O16" s="14">
        <f>3.25*$E$12</f>
        <v>22.579374999999999</v>
      </c>
      <c r="P16" s="14">
        <f>3.5*$E$12</f>
        <v>24.31625</v>
      </c>
      <c r="Q16" s="14">
        <f>3.75*$E$12</f>
        <v>26.053124999999998</v>
      </c>
      <c r="R16" s="17">
        <f>4*$E$12</f>
        <v>27.79</v>
      </c>
      <c r="T16" s="15" t="s">
        <v>21</v>
      </c>
      <c r="U16" s="14" t="s">
        <v>64</v>
      </c>
      <c r="V16" s="14" t="s">
        <v>64</v>
      </c>
      <c r="W16" s="14" t="s">
        <v>65</v>
      </c>
      <c r="X16" s="14" t="s">
        <v>65</v>
      </c>
      <c r="Y16" s="14" t="s">
        <v>56</v>
      </c>
      <c r="Z16" s="14" t="s">
        <v>58</v>
      </c>
      <c r="AA16" s="14" t="s">
        <v>56</v>
      </c>
      <c r="AB16" s="14" t="s">
        <v>58</v>
      </c>
      <c r="AC16" s="14" t="s">
        <v>63</v>
      </c>
      <c r="AD16" s="14" t="s">
        <v>63</v>
      </c>
    </row>
    <row r="17" spans="1:30" x14ac:dyDescent="0.2">
      <c r="A17" s="16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Y17" s="14" t="s">
        <v>57</v>
      </c>
      <c r="Z17" s="14" t="s">
        <v>57</v>
      </c>
      <c r="AA17" s="14" t="s">
        <v>59</v>
      </c>
      <c r="AB17" s="14" t="s">
        <v>59</v>
      </c>
      <c r="AC17" s="14" t="s">
        <v>66</v>
      </c>
      <c r="AD17" s="14" t="s">
        <v>66</v>
      </c>
    </row>
    <row r="18" spans="1:30" x14ac:dyDescent="0.2">
      <c r="A18" s="4">
        <v>-150</v>
      </c>
      <c r="B18" s="19">
        <f t="shared" ref="B18:B49" si="0">$E$13*0.5*(ERF((A18-$B$13)/$E$12/SQRT(2))-ERF((A18-$B$14)/$E$12/SQRT(2)) )</f>
        <v>13.984812001079522</v>
      </c>
      <c r="C18" s="19">
        <f t="shared" ref="C18:R33" si="1">$B18*EXP(-0.5*C$16^2/$E$12^2)</f>
        <v>13.5545445693499</v>
      </c>
      <c r="D18" s="19">
        <f t="shared" si="1"/>
        <v>12.341553274180557</v>
      </c>
      <c r="E18" s="19">
        <f t="shared" si="1"/>
        <v>10.556289924785959</v>
      </c>
      <c r="F18" s="19">
        <f t="shared" si="1"/>
        <v>8.4822172489719154</v>
      </c>
      <c r="G18" s="19">
        <f t="shared" si="1"/>
        <v>6.402713492198254</v>
      </c>
      <c r="H18" s="19">
        <f t="shared" si="1"/>
        <v>4.5402037216931266</v>
      </c>
      <c r="I18" s="19">
        <f t="shared" si="1"/>
        <v>3.0244277004980731</v>
      </c>
      <c r="J18" s="19">
        <f t="shared" si="1"/>
        <v>1.8926384931768776</v>
      </c>
      <c r="K18" s="19">
        <f t="shared" si="1"/>
        <v>1.1126247723226614</v>
      </c>
      <c r="L18" s="19">
        <f t="shared" si="1"/>
        <v>0.61444975662726264</v>
      </c>
      <c r="M18" s="19">
        <f t="shared" si="1"/>
        <v>0.31877233437591934</v>
      </c>
      <c r="N18" s="19">
        <f t="shared" si="1"/>
        <v>0.15535722810796174</v>
      </c>
      <c r="O18" s="19">
        <f t="shared" si="1"/>
        <v>7.1127722020187717E-2</v>
      </c>
      <c r="P18" s="19">
        <f t="shared" si="1"/>
        <v>3.0591652041818875E-2</v>
      </c>
      <c r="Q18" s="19">
        <f t="shared" si="1"/>
        <v>1.2360144744095081E-2</v>
      </c>
      <c r="R18" s="19">
        <f t="shared" si="1"/>
        <v>4.691381784604722E-3</v>
      </c>
      <c r="S18" s="20" t="s">
        <v>49</v>
      </c>
      <c r="T18" s="21">
        <f>-R16</f>
        <v>-27.79</v>
      </c>
      <c r="U18" s="19">
        <f>R38</f>
        <v>9.3827635692065522E-3</v>
      </c>
      <c r="V18" s="19">
        <f>R48</f>
        <v>4.691381784604722E-3</v>
      </c>
      <c r="W18" s="4">
        <f t="shared" ref="W18:X21" si="2">-$T18/$B$12*U18</f>
        <v>1.8765527138413104E-2</v>
      </c>
      <c r="X18" s="4">
        <f t="shared" si="2"/>
        <v>9.382763569209444E-3</v>
      </c>
      <c r="Y18" s="4">
        <f>U18/$B$12*(1-(T18/$E$12)^2)</f>
        <v>-1.0128927926455438E-2</v>
      </c>
      <c r="Z18" s="4">
        <f>-Y18</f>
        <v>1.0128927926455438E-2</v>
      </c>
      <c r="AA18" s="4">
        <f>(U18*1000)/$B$12*(1-(T18/$E$12)^2)/100</f>
        <v>-0.10128927926455437</v>
      </c>
      <c r="AB18" s="4">
        <f>-AA18</f>
        <v>0.10128927926455437</v>
      </c>
      <c r="AC18" s="22">
        <f>-ATAN(ABS(U18-U17)/1000/ABS(T18-T17))*180/PI()</f>
        <v>-1.9344827372602362E-5</v>
      </c>
      <c r="AD18" s="22">
        <f>-ATAN(ABS(V18-V17)/1000/ABS(T18-T17))*180/PI()</f>
        <v>-9.6724136863044336E-6</v>
      </c>
    </row>
    <row r="19" spans="1:30" x14ac:dyDescent="0.2">
      <c r="A19" s="4">
        <v>-145</v>
      </c>
      <c r="B19" s="19">
        <f t="shared" si="0"/>
        <v>21.372708673031056</v>
      </c>
      <c r="C19" s="19">
        <f t="shared" si="1"/>
        <v>20.715139556682502</v>
      </c>
      <c r="D19" s="19">
        <f t="shared" si="1"/>
        <v>18.861349203792827</v>
      </c>
      <c r="E19" s="19">
        <f t="shared" si="1"/>
        <v>16.132966908177767</v>
      </c>
      <c r="F19" s="19">
        <f t="shared" si="1"/>
        <v>12.963203091299448</v>
      </c>
      <c r="G19" s="19">
        <f t="shared" si="1"/>
        <v>9.7851390619391463</v>
      </c>
      <c r="H19" s="19">
        <f t="shared" si="1"/>
        <v>6.9387026048307323</v>
      </c>
      <c r="I19" s="19">
        <f t="shared" si="1"/>
        <v>4.622172406779641</v>
      </c>
      <c r="J19" s="19">
        <f t="shared" si="1"/>
        <v>2.892481581798267</v>
      </c>
      <c r="K19" s="19">
        <f t="shared" si="1"/>
        <v>1.7004022020041547</v>
      </c>
      <c r="L19" s="19">
        <f t="shared" si="1"/>
        <v>0.93905128231938995</v>
      </c>
      <c r="M19" s="19">
        <f t="shared" si="1"/>
        <v>0.48717338746582023</v>
      </c>
      <c r="N19" s="19">
        <f t="shared" si="1"/>
        <v>0.23742934666156312</v>
      </c>
      <c r="O19" s="19">
        <f t="shared" si="1"/>
        <v>0.10870307596530154</v>
      </c>
      <c r="P19" s="19">
        <f t="shared" si="1"/>
        <v>4.6752610393765749E-2</v>
      </c>
      <c r="Q19" s="19">
        <f t="shared" si="1"/>
        <v>1.888976217568375E-2</v>
      </c>
      <c r="R19" s="19">
        <f t="shared" si="1"/>
        <v>7.1697450168498053E-3</v>
      </c>
      <c r="S19" s="20" t="s">
        <v>50</v>
      </c>
      <c r="T19" s="4">
        <f>-Q16</f>
        <v>-26.053124999999998</v>
      </c>
      <c r="U19" s="19">
        <f>Q38</f>
        <v>2.4720289488182542E-2</v>
      </c>
      <c r="V19" s="19">
        <f>Q48</f>
        <v>1.2360144744095081E-2</v>
      </c>
      <c r="W19" s="4">
        <f t="shared" si="2"/>
        <v>4.6350542790342265E-2</v>
      </c>
      <c r="X19" s="4">
        <f t="shared" si="2"/>
        <v>2.3175271395178276E-2</v>
      </c>
      <c r="Y19" s="4">
        <f t="shared" ref="Y19:Y50" si="3">U19/$B$12*(1-(T19/$E$12)^2)</f>
        <v>-2.323920701255016E-2</v>
      </c>
      <c r="Z19" s="4">
        <f t="shared" ref="Z19:Z50" si="4">-Y19</f>
        <v>2.323920701255016E-2</v>
      </c>
      <c r="AA19" s="4">
        <f t="shared" ref="AA19:AA50" si="5">(U19*1000)/$B$12*(1-(T19/$E$12)^2)/100</f>
        <v>-0.23239207012550156</v>
      </c>
      <c r="AB19" s="4">
        <f t="shared" ref="AB19:AB50" si="6">-AA19</f>
        <v>0.23239207012550156</v>
      </c>
      <c r="AC19" s="22">
        <f>-ATAN(ABS(U19-$U$17)/1000/ABS(T19-$T$17))*180/PI()</f>
        <v>-5.4364620597876403E-5</v>
      </c>
      <c r="AD19" s="22">
        <f>-ATAN(ABS(V19-$V$17)/1000/ABS(T19-$T$17))*180/PI()</f>
        <v>-2.7182310298952696E-5</v>
      </c>
    </row>
    <row r="20" spans="1:30" x14ac:dyDescent="0.2">
      <c r="A20" s="4">
        <v>-140</v>
      </c>
      <c r="B20" s="19">
        <f t="shared" si="0"/>
        <v>25.871249670462671</v>
      </c>
      <c r="C20" s="19">
        <f t="shared" si="1"/>
        <v>25.075274998047586</v>
      </c>
      <c r="D20" s="19">
        <f t="shared" si="1"/>
        <v>22.831297700176044</v>
      </c>
      <c r="E20" s="19">
        <f t="shared" si="1"/>
        <v>19.528643804210279</v>
      </c>
      <c r="F20" s="19">
        <f t="shared" si="1"/>
        <v>15.691706130215973</v>
      </c>
      <c r="G20" s="19">
        <f t="shared" si="1"/>
        <v>11.844721209860694</v>
      </c>
      <c r="H20" s="19">
        <f t="shared" si="1"/>
        <v>8.3991650391595964</v>
      </c>
      <c r="I20" s="19">
        <f t="shared" si="1"/>
        <v>5.5950501260802765</v>
      </c>
      <c r="J20" s="19">
        <f t="shared" si="1"/>
        <v>3.5012929018371888</v>
      </c>
      <c r="K20" s="19">
        <f t="shared" si="1"/>
        <v>2.0583039137086199</v>
      </c>
      <c r="L20" s="19">
        <f t="shared" si="1"/>
        <v>1.1367033795257198</v>
      </c>
      <c r="M20" s="19">
        <f t="shared" si="1"/>
        <v>0.58971394467362237</v>
      </c>
      <c r="N20" s="19">
        <f t="shared" si="1"/>
        <v>0.287403623029172</v>
      </c>
      <c r="O20" s="19">
        <f t="shared" si="1"/>
        <v>0.13158296691678767</v>
      </c>
      <c r="P20" s="19">
        <f t="shared" si="1"/>
        <v>5.6593128870428985E-2</v>
      </c>
      <c r="Q20" s="19">
        <f t="shared" si="1"/>
        <v>2.2865691052039651E-2</v>
      </c>
      <c r="R20" s="19">
        <f t="shared" si="1"/>
        <v>8.6788374015754014E-3</v>
      </c>
      <c r="S20" s="20" t="s">
        <v>51</v>
      </c>
      <c r="T20" s="4">
        <f>-P16</f>
        <v>-24.31625</v>
      </c>
      <c r="U20" s="19">
        <f>P38</f>
        <v>6.1183304083618897E-2</v>
      </c>
      <c r="V20" s="19">
        <f>P48</f>
        <v>3.0591652041818875E-2</v>
      </c>
      <c r="W20" s="4">
        <f t="shared" si="2"/>
        <v>0.10707078214633307</v>
      </c>
      <c r="X20" s="4">
        <f t="shared" si="2"/>
        <v>5.3535391073183031E-2</v>
      </c>
      <c r="Y20" s="4">
        <f t="shared" si="3"/>
        <v>-4.9536680168457185E-2</v>
      </c>
      <c r="Z20" s="4">
        <f t="shared" si="4"/>
        <v>4.9536680168457185E-2</v>
      </c>
      <c r="AA20" s="4">
        <f t="shared" si="5"/>
        <v>-0.49536680168457187</v>
      </c>
      <c r="AB20" s="4">
        <f t="shared" si="6"/>
        <v>0.49536680168457187</v>
      </c>
      <c r="AC20" s="22">
        <f>-ATAN(ABS(U20-$U$17)/1000/ABS(T20-$T$17))*180/PI()</f>
        <v>-1.4416470881198785E-4</v>
      </c>
      <c r="AD20" s="22">
        <f t="shared" ref="AD20:AD29" si="7">-ATAN(ABS(V20-$V$17)/1000/ABS(T20-$T$17))*180/PI()</f>
        <v>-7.2082354406130222E-5</v>
      </c>
    </row>
    <row r="21" spans="1:30" x14ac:dyDescent="0.2">
      <c r="A21" s="4">
        <v>-135</v>
      </c>
      <c r="B21" s="19">
        <f t="shared" si="0"/>
        <v>27.53824448180449</v>
      </c>
      <c r="C21" s="19">
        <f t="shared" si="1"/>
        <v>26.6909817708997</v>
      </c>
      <c r="D21" s="19">
        <f t="shared" si="1"/>
        <v>24.30241545780979</v>
      </c>
      <c r="E21" s="19">
        <f t="shared" si="1"/>
        <v>20.786957504121279</v>
      </c>
      <c r="F21" s="19">
        <f t="shared" si="1"/>
        <v>16.702789592876666</v>
      </c>
      <c r="G21" s="19">
        <f t="shared" si="1"/>
        <v>12.607927048393156</v>
      </c>
      <c r="H21" s="19">
        <f t="shared" si="1"/>
        <v>8.9403590177352861</v>
      </c>
      <c r="I21" s="19">
        <f t="shared" si="1"/>
        <v>5.9555630370596715</v>
      </c>
      <c r="J21" s="19">
        <f t="shared" si="1"/>
        <v>3.7268961167840975</v>
      </c>
      <c r="K21" s="19">
        <f t="shared" si="1"/>
        <v>2.1909292019348099</v>
      </c>
      <c r="L21" s="19">
        <f t="shared" si="1"/>
        <v>1.2099460199022098</v>
      </c>
      <c r="M21" s="19">
        <f t="shared" si="1"/>
        <v>0.62771172593539104</v>
      </c>
      <c r="N21" s="19">
        <f t="shared" si="1"/>
        <v>0.30592226261763611</v>
      </c>
      <c r="O21" s="19">
        <f t="shared" si="1"/>
        <v>0.14006141793501112</v>
      </c>
      <c r="P21" s="19">
        <f t="shared" si="1"/>
        <v>6.0239665214296169E-2</v>
      </c>
      <c r="Q21" s="19">
        <f t="shared" si="1"/>
        <v>2.4339024919827781E-2</v>
      </c>
      <c r="R21" s="19">
        <f t="shared" si="1"/>
        <v>9.2380518616879802E-3</v>
      </c>
      <c r="S21" s="20" t="s">
        <v>52</v>
      </c>
      <c r="T21" s="4">
        <f>-O16</f>
        <v>-22.579374999999999</v>
      </c>
      <c r="U21" s="19">
        <f>O38</f>
        <v>0.14225544404033158</v>
      </c>
      <c r="V21" s="19">
        <f>O48</f>
        <v>7.1127722020187717E-2</v>
      </c>
      <c r="W21" s="4">
        <f t="shared" si="2"/>
        <v>0.23116509656553882</v>
      </c>
      <c r="X21" s="4">
        <f t="shared" si="2"/>
        <v>0.11558254828280504</v>
      </c>
      <c r="Y21" s="4">
        <f t="shared" si="3"/>
        <v>-9.789979731095147E-2</v>
      </c>
      <c r="Z21" s="4">
        <f t="shared" si="4"/>
        <v>9.789979731095147E-2</v>
      </c>
      <c r="AA21" s="4">
        <f t="shared" si="5"/>
        <v>-0.97899797310951475</v>
      </c>
      <c r="AB21" s="4">
        <f t="shared" si="6"/>
        <v>0.97899797310951475</v>
      </c>
      <c r="AC21" s="22">
        <f t="shared" ref="AC21:AC29" si="8">-ATAN(ABS(U21-$U$17)/1000/ABS(T21-$T$17))*180/PI()</f>
        <v>-3.6097706673291971E-4</v>
      </c>
      <c r="AD21" s="22">
        <f t="shared" si="7"/>
        <v>-1.8048853336830652E-4</v>
      </c>
    </row>
    <row r="22" spans="1:30" x14ac:dyDescent="0.2">
      <c r="A22" s="4">
        <v>-130</v>
      </c>
      <c r="B22" s="19">
        <f t="shared" si="0"/>
        <v>27.913786037483007</v>
      </c>
      <c r="C22" s="19">
        <f t="shared" si="1"/>
        <v>27.054969127590269</v>
      </c>
      <c r="D22" s="19">
        <f t="shared" si="1"/>
        <v>24.633829717487881</v>
      </c>
      <c r="E22" s="19">
        <f t="shared" si="1"/>
        <v>21.070431142539984</v>
      </c>
      <c r="F22" s="19">
        <f t="shared" si="1"/>
        <v>16.930567060391862</v>
      </c>
      <c r="G22" s="19">
        <f t="shared" si="1"/>
        <v>12.779862501314394</v>
      </c>
      <c r="H22" s="19">
        <f t="shared" si="1"/>
        <v>9.0622795103819094</v>
      </c>
      <c r="I22" s="19">
        <f t="shared" si="1"/>
        <v>6.0367795942500413</v>
      </c>
      <c r="J22" s="19">
        <f t="shared" si="1"/>
        <v>3.7777201395889679</v>
      </c>
      <c r="K22" s="19">
        <f t="shared" si="1"/>
        <v>2.2208071036078714</v>
      </c>
      <c r="L22" s="19">
        <f t="shared" si="1"/>
        <v>1.226446164306888</v>
      </c>
      <c r="M22" s="19">
        <f t="shared" si="1"/>
        <v>0.63627188808484025</v>
      </c>
      <c r="N22" s="19">
        <f t="shared" si="1"/>
        <v>0.3100941524596349</v>
      </c>
      <c r="O22" s="19">
        <f t="shared" si="1"/>
        <v>0.14197144828631425</v>
      </c>
      <c r="P22" s="19">
        <f t="shared" si="1"/>
        <v>6.1061159031851511E-2</v>
      </c>
      <c r="Q22" s="19">
        <f t="shared" si="1"/>
        <v>2.4670938426083769E-2</v>
      </c>
      <c r="R22" s="19">
        <f t="shared" si="1"/>
        <v>9.3640320188424931E-3</v>
      </c>
      <c r="S22" s="20" t="s">
        <v>44</v>
      </c>
      <c r="T22" s="4">
        <f>-N16</f>
        <v>-20.842500000000001</v>
      </c>
      <c r="U22" s="19">
        <f>N38</f>
        <v>0.31071445621582777</v>
      </c>
      <c r="V22" s="19">
        <f>N48</f>
        <v>0.15535722810796174</v>
      </c>
      <c r="W22" s="4">
        <f t="shared" ref="W22:W34" si="9">-$T22/$B$12*U22</f>
        <v>0.46607168432374174</v>
      </c>
      <c r="X22" s="4">
        <f t="shared" ref="X22:X34" si="10">-$T22/$B$12*V22</f>
        <v>0.23303584216194265</v>
      </c>
      <c r="Y22" s="4">
        <f t="shared" si="3"/>
        <v>-0.17889281394218232</v>
      </c>
      <c r="Z22" s="4">
        <f t="shared" si="4"/>
        <v>0.17889281394218232</v>
      </c>
      <c r="AA22" s="4">
        <f t="shared" si="5"/>
        <v>-1.7889281394218233</v>
      </c>
      <c r="AB22" s="4">
        <f t="shared" si="6"/>
        <v>1.7889281394218233</v>
      </c>
      <c r="AC22" s="23">
        <f t="shared" si="8"/>
        <v>-8.5415026861223535E-4</v>
      </c>
      <c r="AD22" s="22">
        <f t="shared" si="7"/>
        <v>-4.270751343299776E-4</v>
      </c>
    </row>
    <row r="23" spans="1:30" x14ac:dyDescent="0.2">
      <c r="A23" s="4">
        <v>-125</v>
      </c>
      <c r="B23" s="19">
        <f t="shared" si="0"/>
        <v>27.965146619644852</v>
      </c>
      <c r="C23" s="19">
        <f t="shared" si="1"/>
        <v>27.104749510763583</v>
      </c>
      <c r="D23" s="19">
        <f t="shared" si="1"/>
        <v>24.679155272160653</v>
      </c>
      <c r="E23" s="19">
        <f t="shared" si="1"/>
        <v>21.109200143936953</v>
      </c>
      <c r="F23" s="19">
        <f t="shared" si="1"/>
        <v>16.961718828173712</v>
      </c>
      <c r="G23" s="19">
        <f t="shared" si="1"/>
        <v>12.803377089308098</v>
      </c>
      <c r="H23" s="19">
        <f t="shared" si="1"/>
        <v>9.0789538501057141</v>
      </c>
      <c r="I23" s="19">
        <f t="shared" si="1"/>
        <v>6.0478870991197526</v>
      </c>
      <c r="J23" s="19">
        <f t="shared" si="1"/>
        <v>3.7846710385230384</v>
      </c>
      <c r="K23" s="19">
        <f t="shared" si="1"/>
        <v>2.22489332629215</v>
      </c>
      <c r="L23" s="19">
        <f t="shared" si="1"/>
        <v>1.2287027907961927</v>
      </c>
      <c r="M23" s="19">
        <f t="shared" si="1"/>
        <v>0.63744261048492501</v>
      </c>
      <c r="N23" s="19">
        <f t="shared" si="1"/>
        <v>0.31066471698907294</v>
      </c>
      <c r="O23" s="19">
        <f t="shared" si="1"/>
        <v>0.14223267176293453</v>
      </c>
      <c r="P23" s="19">
        <f t="shared" si="1"/>
        <v>6.1173509849155247E-2</v>
      </c>
      <c r="Q23" s="19">
        <f t="shared" si="1"/>
        <v>2.4716332259737905E-2</v>
      </c>
      <c r="R23" s="19">
        <f t="shared" si="1"/>
        <v>9.3812615747051083E-3</v>
      </c>
      <c r="S23" s="20" t="s">
        <v>43</v>
      </c>
      <c r="T23" s="4">
        <f>-M16</f>
        <v>-19.105625</v>
      </c>
      <c r="U23" s="19">
        <f>M38</f>
        <v>0.63754466875164217</v>
      </c>
      <c r="V23" s="19">
        <f>M48</f>
        <v>0.31877233437591934</v>
      </c>
      <c r="W23" s="4">
        <f t="shared" si="9"/>
        <v>0.87662391953350793</v>
      </c>
      <c r="X23" s="4">
        <f t="shared" si="10"/>
        <v>0.43831195976688908</v>
      </c>
      <c r="Y23" s="4">
        <f t="shared" si="3"/>
        <v>-0.30110736874290406</v>
      </c>
      <c r="Z23" s="4">
        <f t="shared" si="4"/>
        <v>0.30110736874290406</v>
      </c>
      <c r="AA23" s="4">
        <f t="shared" si="5"/>
        <v>-3.0110736874290405</v>
      </c>
      <c r="AB23" s="4">
        <f t="shared" si="6"/>
        <v>3.0110736874290405</v>
      </c>
      <c r="AC23" s="23">
        <f t="shared" si="8"/>
        <v>-1.9119300602297349E-3</v>
      </c>
      <c r="AD23" s="22">
        <f t="shared" si="7"/>
        <v>-9.559650303812841E-4</v>
      </c>
    </row>
    <row r="24" spans="1:30" x14ac:dyDescent="0.2">
      <c r="A24" s="4">
        <v>-120</v>
      </c>
      <c r="B24" s="19">
        <f t="shared" si="0"/>
        <v>27.969403911842598</v>
      </c>
      <c r="C24" s="19">
        <f t="shared" si="1"/>
        <v>27.108875819850514</v>
      </c>
      <c r="D24" s="19">
        <f t="shared" si="1"/>
        <v>24.682912319338559</v>
      </c>
      <c r="E24" s="19">
        <f t="shared" si="1"/>
        <v>21.112413716685051</v>
      </c>
      <c r="F24" s="19">
        <f t="shared" si="1"/>
        <v>16.964301006418999</v>
      </c>
      <c r="G24" s="19">
        <f t="shared" si="1"/>
        <v>12.805326219707037</v>
      </c>
      <c r="H24" s="19">
        <f t="shared" si="1"/>
        <v>9.0803359905219772</v>
      </c>
      <c r="I24" s="19">
        <f t="shared" si="1"/>
        <v>6.0488078031271417</v>
      </c>
      <c r="J24" s="19">
        <f t="shared" si="1"/>
        <v>3.7852472003684414</v>
      </c>
      <c r="K24" s="19">
        <f t="shared" si="1"/>
        <v>2.2252320343678726</v>
      </c>
      <c r="L24" s="19">
        <f t="shared" si="1"/>
        <v>1.2288898431609006</v>
      </c>
      <c r="M24" s="19">
        <f t="shared" si="1"/>
        <v>0.63753965197335483</v>
      </c>
      <c r="N24" s="19">
        <f t="shared" si="1"/>
        <v>0.31071201123336001</v>
      </c>
      <c r="O24" s="19">
        <f t="shared" si="1"/>
        <v>0.14225432464578891</v>
      </c>
      <c r="P24" s="19">
        <f t="shared" si="1"/>
        <v>6.1182822638025325E-2</v>
      </c>
      <c r="Q24" s="19">
        <f t="shared" si="1"/>
        <v>2.4720094966578583E-2</v>
      </c>
      <c r="R24" s="19">
        <f t="shared" si="1"/>
        <v>9.3826897371335136E-3</v>
      </c>
      <c r="S24" s="20" t="s">
        <v>42</v>
      </c>
      <c r="T24" s="4">
        <f>-L16</f>
        <v>-17.368749999999999</v>
      </c>
      <c r="U24" s="19">
        <f>L38</f>
        <v>1.2288995132541467</v>
      </c>
      <c r="V24" s="19">
        <f>L48</f>
        <v>0.61444975662726264</v>
      </c>
      <c r="W24" s="4">
        <f t="shared" si="9"/>
        <v>1.5361243915676834</v>
      </c>
      <c r="X24" s="4">
        <f t="shared" si="10"/>
        <v>0.76806219578407831</v>
      </c>
      <c r="Y24" s="4">
        <f t="shared" si="3"/>
        <v>-0.46431971533531996</v>
      </c>
      <c r="Z24" s="4">
        <f t="shared" si="4"/>
        <v>0.46431971533531996</v>
      </c>
      <c r="AA24" s="4">
        <f t="shared" si="5"/>
        <v>-4.6431971533531993</v>
      </c>
      <c r="AB24" s="4">
        <f t="shared" si="6"/>
        <v>4.6431971533531993</v>
      </c>
      <c r="AC24" s="22">
        <f t="shared" si="8"/>
        <v>-4.053875807853209E-3</v>
      </c>
      <c r="AD24" s="22">
        <f t="shared" si="7"/>
        <v>-2.0269379064639693E-3</v>
      </c>
    </row>
    <row r="25" spans="1:30" x14ac:dyDescent="0.2">
      <c r="A25" s="4">
        <v>-115</v>
      </c>
      <c r="B25" s="19">
        <f t="shared" si="0"/>
        <v>27.969617415955742</v>
      </c>
      <c r="C25" s="19">
        <f t="shared" si="1"/>
        <v>27.109082755132672</v>
      </c>
      <c r="D25" s="19">
        <f t="shared" si="1"/>
        <v>24.683100736057099</v>
      </c>
      <c r="E25" s="19">
        <f t="shared" si="1"/>
        <v>21.112574878044839</v>
      </c>
      <c r="F25" s="19">
        <f t="shared" si="1"/>
        <v>16.964430503209599</v>
      </c>
      <c r="G25" s="19">
        <f t="shared" si="1"/>
        <v>12.80542396901291</v>
      </c>
      <c r="H25" s="19">
        <f t="shared" si="1"/>
        <v>9.0804053051591005</v>
      </c>
      <c r="I25" s="19">
        <f t="shared" si="1"/>
        <v>6.0488539766297897</v>
      </c>
      <c r="J25" s="19">
        <f t="shared" si="1"/>
        <v>3.7852760950080659</v>
      </c>
      <c r="K25" s="19">
        <f t="shared" si="1"/>
        <v>2.225249020650224</v>
      </c>
      <c r="L25" s="19">
        <f t="shared" si="1"/>
        <v>1.2288992238769481</v>
      </c>
      <c r="M25" s="19">
        <f t="shared" si="1"/>
        <v>0.63754451862472927</v>
      </c>
      <c r="N25" s="19">
        <f t="shared" si="1"/>
        <v>0.3107143830498138</v>
      </c>
      <c r="O25" s="19">
        <f t="shared" si="1"/>
        <v>0.14225541054248947</v>
      </c>
      <c r="P25" s="19">
        <f t="shared" si="1"/>
        <v>6.1183289676376526E-2</v>
      </c>
      <c r="Q25" s="19">
        <f t="shared" si="1"/>
        <v>2.4720283667130419E-2</v>
      </c>
      <c r="R25" s="19">
        <f t="shared" si="1"/>
        <v>9.3827613597843758E-3</v>
      </c>
      <c r="S25" s="20" t="s">
        <v>41</v>
      </c>
      <c r="T25" s="4">
        <f>-K16</f>
        <v>-15.631874999999999</v>
      </c>
      <c r="U25" s="19">
        <f>K38</f>
        <v>2.2252495446446372</v>
      </c>
      <c r="V25" s="19">
        <f>K48</f>
        <v>1.1126247723226614</v>
      </c>
      <c r="W25" s="4">
        <f t="shared" si="9"/>
        <v>2.5034057377252168</v>
      </c>
      <c r="X25" s="4">
        <f t="shared" si="10"/>
        <v>1.2517028688629941</v>
      </c>
      <c r="Y25" s="4">
        <f t="shared" si="3"/>
        <v>-0.65059922814817128</v>
      </c>
      <c r="Z25" s="4">
        <f t="shared" si="4"/>
        <v>0.65059922814817128</v>
      </c>
      <c r="AA25" s="4">
        <f t="shared" si="5"/>
        <v>-6.5059922814817117</v>
      </c>
      <c r="AB25" s="4">
        <f t="shared" si="6"/>
        <v>6.5059922814817117</v>
      </c>
      <c r="AC25" s="22">
        <f t="shared" si="8"/>
        <v>-8.1562452623452682E-3</v>
      </c>
      <c r="AD25" s="22">
        <f t="shared" si="7"/>
        <v>-4.0781226518341413E-3</v>
      </c>
    </row>
    <row r="26" spans="1:30" x14ac:dyDescent="0.2">
      <c r="A26" s="4">
        <v>-110</v>
      </c>
      <c r="B26" s="19">
        <f t="shared" si="0"/>
        <v>27.969623882748891</v>
      </c>
      <c r="C26" s="19">
        <f t="shared" si="1"/>
        <v>27.109089022963509</v>
      </c>
      <c r="D26" s="19">
        <f t="shared" si="1"/>
        <v>24.683106442982023</v>
      </c>
      <c r="E26" s="19">
        <f t="shared" si="1"/>
        <v>21.112579759436407</v>
      </c>
      <c r="F26" s="19">
        <f t="shared" si="1"/>
        <v>16.964434425517911</v>
      </c>
      <c r="G26" s="19">
        <f t="shared" si="1"/>
        <v>12.805426929726558</v>
      </c>
      <c r="H26" s="19">
        <f t="shared" si="1"/>
        <v>9.0804074046194518</v>
      </c>
      <c r="I26" s="19">
        <f t="shared" si="1"/>
        <v>6.0488553751718896</v>
      </c>
      <c r="J26" s="19">
        <f t="shared" si="1"/>
        <v>3.7852769701933484</v>
      </c>
      <c r="K26" s="19">
        <f t="shared" si="1"/>
        <v>2.2252495351451098</v>
      </c>
      <c r="L26" s="19">
        <f t="shared" si="1"/>
        <v>1.2288995080080094</v>
      </c>
      <c r="M26" s="19">
        <f t="shared" si="1"/>
        <v>0.63754466602998205</v>
      </c>
      <c r="N26" s="19">
        <f t="shared" si="1"/>
        <v>0.31071445488939653</v>
      </c>
      <c r="O26" s="19">
        <f t="shared" si="1"/>
        <v>0.14225544343304711</v>
      </c>
      <c r="P26" s="19">
        <f t="shared" si="1"/>
        <v>6.1183303822429098E-2</v>
      </c>
      <c r="Q26" s="19">
        <f t="shared" si="1"/>
        <v>2.4720289382652326E-2</v>
      </c>
      <c r="R26" s="19">
        <f t="shared" si="1"/>
        <v>9.3827635291517993E-3</v>
      </c>
      <c r="S26" s="20" t="s">
        <v>40</v>
      </c>
      <c r="T26" s="4">
        <f>-J16</f>
        <v>-13.895</v>
      </c>
      <c r="U26" s="19">
        <f>J38</f>
        <v>3.7852769863525886</v>
      </c>
      <c r="V26" s="19">
        <f>J48</f>
        <v>1.8926384931768776</v>
      </c>
      <c r="W26" s="4">
        <f t="shared" si="9"/>
        <v>3.7852769863525886</v>
      </c>
      <c r="X26" s="4">
        <f t="shared" si="10"/>
        <v>1.8926384931768776</v>
      </c>
      <c r="Y26" s="4">
        <f t="shared" si="3"/>
        <v>-0.81726023454895758</v>
      </c>
      <c r="Z26" s="4">
        <f t="shared" si="4"/>
        <v>0.81726023454895758</v>
      </c>
      <c r="AA26" s="4">
        <f t="shared" si="5"/>
        <v>-8.172602345489576</v>
      </c>
      <c r="AB26" s="4">
        <f t="shared" si="6"/>
        <v>8.172602345489576</v>
      </c>
      <c r="AC26" s="23">
        <f t="shared" si="8"/>
        <v>-1.5608520348392206E-2</v>
      </c>
      <c r="AD26" s="23">
        <f t="shared" si="7"/>
        <v>-7.8042603189923069E-3</v>
      </c>
    </row>
    <row r="27" spans="1:30" x14ac:dyDescent="0.2">
      <c r="A27" s="4">
        <v>-105</v>
      </c>
      <c r="B27" s="19">
        <f t="shared" si="0"/>
        <v>27.969624000851866</v>
      </c>
      <c r="C27" s="19">
        <f t="shared" si="1"/>
        <v>27.109089137432839</v>
      </c>
      <c r="D27" s="19">
        <f t="shared" si="1"/>
        <v>24.683106547207533</v>
      </c>
      <c r="E27" s="19">
        <f t="shared" si="1"/>
        <v>21.112579848585209</v>
      </c>
      <c r="F27" s="19">
        <f t="shared" si="1"/>
        <v>16.964434497150986</v>
      </c>
      <c r="G27" s="19">
        <f t="shared" si="1"/>
        <v>12.805426983798039</v>
      </c>
      <c r="H27" s="19">
        <f t="shared" si="1"/>
        <v>9.0804074429618744</v>
      </c>
      <c r="I27" s="19">
        <f t="shared" si="1"/>
        <v>6.0488554007134487</v>
      </c>
      <c r="J27" s="19">
        <f t="shared" si="1"/>
        <v>3.7852769861768478</v>
      </c>
      <c r="K27" s="19">
        <f t="shared" si="1"/>
        <v>2.2252495445413243</v>
      </c>
      <c r="L27" s="19">
        <f t="shared" si="1"/>
        <v>1.2288995131970919</v>
      </c>
      <c r="M27" s="19">
        <f t="shared" si="1"/>
        <v>0.63754466872204263</v>
      </c>
      <c r="N27" s="19">
        <f t="shared" si="1"/>
        <v>0.31071445620140203</v>
      </c>
      <c r="O27" s="19">
        <f t="shared" si="1"/>
        <v>0.14225544403372703</v>
      </c>
      <c r="P27" s="19">
        <f t="shared" si="1"/>
        <v>6.1183304080778309E-2</v>
      </c>
      <c r="Q27" s="19">
        <f t="shared" si="1"/>
        <v>2.4720289487034842E-2</v>
      </c>
      <c r="R27" s="19">
        <f t="shared" si="1"/>
        <v>9.3827635687709337E-3</v>
      </c>
      <c r="S27" s="20" t="s">
        <v>39</v>
      </c>
      <c r="T27" s="4">
        <f>-I16</f>
        <v>-12.158125</v>
      </c>
      <c r="U27" s="19">
        <f>I38</f>
        <v>6.0488554009942819</v>
      </c>
      <c r="V27" s="19">
        <f>I48</f>
        <v>3.0244277004980731</v>
      </c>
      <c r="W27" s="4">
        <f t="shared" si="9"/>
        <v>5.2927484758699963</v>
      </c>
      <c r="X27" s="4">
        <f t="shared" si="10"/>
        <v>2.6463742379358139</v>
      </c>
      <c r="Y27" s="4">
        <f t="shared" si="3"/>
        <v>-0.8978599686614398</v>
      </c>
      <c r="Z27" s="4">
        <f t="shared" si="4"/>
        <v>0.8978599686614398</v>
      </c>
      <c r="AA27" s="4">
        <f t="shared" si="5"/>
        <v>-8.9785996866143982</v>
      </c>
      <c r="AB27" s="4">
        <f t="shared" si="6"/>
        <v>8.9785996866143982</v>
      </c>
      <c r="AC27" s="22">
        <f t="shared" si="8"/>
        <v>-2.8505534921465497E-2</v>
      </c>
      <c r="AD27" s="22">
        <f t="shared" si="7"/>
        <v>-1.4252768342704194E-2</v>
      </c>
    </row>
    <row r="28" spans="1:30" x14ac:dyDescent="0.2">
      <c r="A28" s="4">
        <v>-100</v>
      </c>
      <c r="B28" s="19">
        <f t="shared" si="0"/>
        <v>27.969624002150425</v>
      </c>
      <c r="C28" s="19">
        <f t="shared" ref="C28:R43" si="11">$B28*EXP(-0.5*C$16^2/$E$12^2)</f>
        <v>27.109089138691445</v>
      </c>
      <c r="D28" s="19">
        <f t="shared" si="11"/>
        <v>24.683106548353507</v>
      </c>
      <c r="E28" s="19">
        <f t="shared" si="11"/>
        <v>21.112579849565414</v>
      </c>
      <c r="F28" s="19">
        <f t="shared" si="11"/>
        <v>16.964434497938605</v>
      </c>
      <c r="G28" s="19">
        <f t="shared" si="11"/>
        <v>12.805426984392563</v>
      </c>
      <c r="H28" s="19">
        <f t="shared" si="11"/>
        <v>9.0804074433834554</v>
      </c>
      <c r="I28" s="19">
        <f t="shared" si="11"/>
        <v>6.0488554009942819</v>
      </c>
      <c r="J28" s="19">
        <f t="shared" si="11"/>
        <v>3.7852769863525886</v>
      </c>
      <c r="K28" s="19">
        <f t="shared" si="11"/>
        <v>2.2252495446446372</v>
      </c>
      <c r="L28" s="19">
        <f t="shared" si="11"/>
        <v>1.2288995132541467</v>
      </c>
      <c r="M28" s="19">
        <f t="shared" si="1"/>
        <v>0.63754466875164217</v>
      </c>
      <c r="N28" s="19">
        <f t="shared" si="1"/>
        <v>0.31071445621582777</v>
      </c>
      <c r="O28" s="19">
        <f t="shared" si="1"/>
        <v>0.14225544404033158</v>
      </c>
      <c r="P28" s="19">
        <f t="shared" si="1"/>
        <v>6.1183304083618897E-2</v>
      </c>
      <c r="Q28" s="19">
        <f t="shared" si="1"/>
        <v>2.4720289488182542E-2</v>
      </c>
      <c r="R28" s="19">
        <f t="shared" si="1"/>
        <v>9.3827635692065522E-3</v>
      </c>
      <c r="S28" s="20" t="s">
        <v>38</v>
      </c>
      <c r="T28" s="4">
        <f>-H16</f>
        <v>-10.421250000000001</v>
      </c>
      <c r="U28" s="19">
        <f>H38</f>
        <v>9.0804074433834554</v>
      </c>
      <c r="V28" s="19">
        <f>H48</f>
        <v>4.5402037216931266</v>
      </c>
      <c r="W28" s="4">
        <f t="shared" si="9"/>
        <v>6.8103055825375929</v>
      </c>
      <c r="X28" s="4">
        <f t="shared" si="10"/>
        <v>3.4051527912698454</v>
      </c>
      <c r="Y28" s="4">
        <f t="shared" si="3"/>
        <v>-0.81687724391718797</v>
      </c>
      <c r="Z28" s="4">
        <f t="shared" si="4"/>
        <v>0.81687724391718797</v>
      </c>
      <c r="AA28" s="4">
        <f t="shared" si="5"/>
        <v>-8.1687724391718799</v>
      </c>
      <c r="AB28" s="4">
        <f t="shared" si="6"/>
        <v>8.1687724391718799</v>
      </c>
      <c r="AC28" s="22">
        <f t="shared" si="8"/>
        <v>-4.9923847052691608E-2</v>
      </c>
      <c r="AD28" s="22">
        <f t="shared" si="7"/>
        <v>-2.4961928264287017E-2</v>
      </c>
    </row>
    <row r="29" spans="1:30" x14ac:dyDescent="0.2">
      <c r="A29" s="4">
        <v>-95</v>
      </c>
      <c r="B29" s="19">
        <f t="shared" si="0"/>
        <v>27.969624002159009</v>
      </c>
      <c r="C29" s="19">
        <f t="shared" si="11"/>
        <v>27.109089138699765</v>
      </c>
      <c r="D29" s="19">
        <f t="shared" si="11"/>
        <v>24.683106548361081</v>
      </c>
      <c r="E29" s="19">
        <f t="shared" si="11"/>
        <v>21.112579849571894</v>
      </c>
      <c r="F29" s="19">
        <f t="shared" si="11"/>
        <v>16.96443449794381</v>
      </c>
      <c r="G29" s="19">
        <f t="shared" si="11"/>
        <v>12.805426984396492</v>
      </c>
      <c r="H29" s="19">
        <f t="shared" si="11"/>
        <v>9.0804074433862407</v>
      </c>
      <c r="I29" s="19">
        <f t="shared" si="11"/>
        <v>6.0488554009961382</v>
      </c>
      <c r="J29" s="19">
        <f t="shared" si="11"/>
        <v>3.7852769863537503</v>
      </c>
      <c r="K29" s="19">
        <f t="shared" si="11"/>
        <v>2.2252495446453202</v>
      </c>
      <c r="L29" s="19">
        <f t="shared" si="11"/>
        <v>1.2288995132545237</v>
      </c>
      <c r="M29" s="19">
        <f t="shared" si="1"/>
        <v>0.6375446687518378</v>
      </c>
      <c r="N29" s="19">
        <f t="shared" si="1"/>
        <v>0.31071445621592308</v>
      </c>
      <c r="O29" s="19">
        <f t="shared" si="1"/>
        <v>0.14225544404037524</v>
      </c>
      <c r="P29" s="19">
        <f t="shared" si="1"/>
        <v>6.1183304083637674E-2</v>
      </c>
      <c r="Q29" s="19">
        <f t="shared" si="1"/>
        <v>2.4720289488190127E-2</v>
      </c>
      <c r="R29" s="19">
        <f t="shared" si="1"/>
        <v>9.3827635692094319E-3</v>
      </c>
      <c r="S29" s="20" t="s">
        <v>37</v>
      </c>
      <c r="T29" s="4">
        <f>-G16</f>
        <v>-8.6843749999999993</v>
      </c>
      <c r="U29" s="19">
        <f>G38</f>
        <v>12.805426984392563</v>
      </c>
      <c r="V29" s="19">
        <f>G48</f>
        <v>6.402713492198254</v>
      </c>
      <c r="W29" s="4">
        <f t="shared" si="9"/>
        <v>8.0033918652453515</v>
      </c>
      <c r="X29" s="4">
        <f t="shared" si="10"/>
        <v>4.0016959326239085</v>
      </c>
      <c r="Y29" s="4">
        <f t="shared" si="3"/>
        <v>-0.5183917005196701</v>
      </c>
      <c r="Z29" s="4">
        <f t="shared" si="4"/>
        <v>0.5183917005196701</v>
      </c>
      <c r="AA29" s="4">
        <f t="shared" si="5"/>
        <v>-5.1839170051967018</v>
      </c>
      <c r="AB29" s="4">
        <f t="shared" si="6"/>
        <v>5.1839170051967018</v>
      </c>
      <c r="AC29" s="22">
        <f t="shared" si="8"/>
        <v>-8.448465080338298E-2</v>
      </c>
      <c r="AD29" s="22">
        <f t="shared" si="7"/>
        <v>-4.2242348363107682E-2</v>
      </c>
    </row>
    <row r="30" spans="1:30" x14ac:dyDescent="0.2">
      <c r="A30" s="4">
        <v>-90</v>
      </c>
      <c r="B30" s="19">
        <f t="shared" si="0"/>
        <v>27.969624002159044</v>
      </c>
      <c r="C30" s="19">
        <f t="shared" si="11"/>
        <v>27.109089138699801</v>
      </c>
      <c r="D30" s="19">
        <f t="shared" si="11"/>
        <v>24.683106548361113</v>
      </c>
      <c r="E30" s="19">
        <f t="shared" si="11"/>
        <v>21.112579849571919</v>
      </c>
      <c r="F30" s="19">
        <f t="shared" si="11"/>
        <v>16.964434497943831</v>
      </c>
      <c r="G30" s="19">
        <f t="shared" si="11"/>
        <v>12.805426984396508</v>
      </c>
      <c r="H30" s="19">
        <f t="shared" si="11"/>
        <v>9.0804074433862532</v>
      </c>
      <c r="I30" s="19">
        <f t="shared" si="11"/>
        <v>6.0488554009961462</v>
      </c>
      <c r="J30" s="19">
        <f t="shared" si="11"/>
        <v>3.7852769863537552</v>
      </c>
      <c r="K30" s="19">
        <f t="shared" si="11"/>
        <v>2.2252495446453229</v>
      </c>
      <c r="L30" s="19">
        <f t="shared" si="11"/>
        <v>1.2288995132545253</v>
      </c>
      <c r="M30" s="19">
        <f t="shared" si="1"/>
        <v>0.63754466875183868</v>
      </c>
      <c r="N30" s="19">
        <f t="shared" si="1"/>
        <v>0.31071445621592347</v>
      </c>
      <c r="O30" s="19">
        <f t="shared" si="1"/>
        <v>0.14225544404037543</v>
      </c>
      <c r="P30" s="19">
        <f t="shared" si="1"/>
        <v>6.118330408363775E-2</v>
      </c>
      <c r="Q30" s="19">
        <f t="shared" si="1"/>
        <v>2.4720289488190161E-2</v>
      </c>
      <c r="R30" s="19">
        <f t="shared" si="1"/>
        <v>9.382763569209444E-3</v>
      </c>
      <c r="S30" s="20" t="s">
        <v>36</v>
      </c>
      <c r="T30" s="4">
        <f>-F16</f>
        <v>-6.9474999999999998</v>
      </c>
      <c r="U30" s="19">
        <f>F38</f>
        <v>16.964434497938605</v>
      </c>
      <c r="V30" s="19">
        <f>F48</f>
        <v>8.4822172489719154</v>
      </c>
      <c r="W30" s="4">
        <f t="shared" si="9"/>
        <v>8.4822172489693024</v>
      </c>
      <c r="X30" s="4">
        <f t="shared" si="10"/>
        <v>4.2411086244859577</v>
      </c>
      <c r="Y30" s="4">
        <f t="shared" si="3"/>
        <v>0</v>
      </c>
      <c r="Z30" s="4">
        <f t="shared" si="4"/>
        <v>0</v>
      </c>
      <c r="AA30" s="4">
        <f t="shared" si="5"/>
        <v>0</v>
      </c>
      <c r="AB30" s="4">
        <f t="shared" si="6"/>
        <v>0</v>
      </c>
      <c r="AC30" s="22">
        <f>-ATAN(ABS(U30-$U$34)/1000/ABS(T30-$T$34))*180/PI()</f>
        <v>-9.075932118571986E-2</v>
      </c>
      <c r="AD30" s="22">
        <f>-ATAN(ABS(V30-$V$34)/1000/ABS(T30-$T$34))*180/PI()</f>
        <v>-4.5379689059679665E-2</v>
      </c>
    </row>
    <row r="31" spans="1:30" x14ac:dyDescent="0.2">
      <c r="A31" s="4">
        <v>-85</v>
      </c>
      <c r="B31" s="19">
        <f t="shared" si="0"/>
        <v>27.969624002159044</v>
      </c>
      <c r="C31" s="19">
        <f t="shared" si="11"/>
        <v>27.109089138699801</v>
      </c>
      <c r="D31" s="19">
        <f t="shared" si="11"/>
        <v>24.683106548361113</v>
      </c>
      <c r="E31" s="19">
        <f t="shared" si="11"/>
        <v>21.112579849571919</v>
      </c>
      <c r="F31" s="19">
        <f t="shared" si="11"/>
        <v>16.964434497943831</v>
      </c>
      <c r="G31" s="19">
        <f t="shared" si="11"/>
        <v>12.805426984396508</v>
      </c>
      <c r="H31" s="19">
        <f t="shared" si="11"/>
        <v>9.0804074433862532</v>
      </c>
      <c r="I31" s="19">
        <f t="shared" si="11"/>
        <v>6.0488554009961462</v>
      </c>
      <c r="J31" s="19">
        <f t="shared" si="11"/>
        <v>3.7852769863537552</v>
      </c>
      <c r="K31" s="19">
        <f t="shared" si="11"/>
        <v>2.2252495446453229</v>
      </c>
      <c r="L31" s="19">
        <f t="shared" si="11"/>
        <v>1.2288995132545253</v>
      </c>
      <c r="M31" s="19">
        <f t="shared" si="1"/>
        <v>0.63754466875183868</v>
      </c>
      <c r="N31" s="19">
        <f t="shared" si="1"/>
        <v>0.31071445621592347</v>
      </c>
      <c r="O31" s="19">
        <f t="shared" si="1"/>
        <v>0.14225544404037543</v>
      </c>
      <c r="P31" s="19">
        <f t="shared" si="1"/>
        <v>6.118330408363775E-2</v>
      </c>
      <c r="Q31" s="19">
        <f t="shared" si="1"/>
        <v>2.4720289488190161E-2</v>
      </c>
      <c r="R31" s="19">
        <f t="shared" si="1"/>
        <v>9.382763569209444E-3</v>
      </c>
      <c r="S31" s="20" t="s">
        <v>35</v>
      </c>
      <c r="T31" s="4">
        <f>-E16</f>
        <v>-5.2106250000000003</v>
      </c>
      <c r="U31" s="19">
        <f>E38</f>
        <v>21.112579849565414</v>
      </c>
      <c r="V31" s="19">
        <f>E48</f>
        <v>10.556289924785959</v>
      </c>
      <c r="W31" s="4">
        <f t="shared" si="9"/>
        <v>7.9172174435870311</v>
      </c>
      <c r="X31" s="4">
        <f t="shared" si="10"/>
        <v>3.9586087217947354</v>
      </c>
      <c r="Y31" s="4">
        <f t="shared" si="3"/>
        <v>0.6647537736009258</v>
      </c>
      <c r="Z31" s="4">
        <f t="shared" si="4"/>
        <v>-0.6647537736009258</v>
      </c>
      <c r="AA31" s="4">
        <f t="shared" si="5"/>
        <v>6.6475377360092578</v>
      </c>
      <c r="AB31" s="4">
        <f t="shared" si="6"/>
        <v>-6.6475377360092578</v>
      </c>
      <c r="AC31" s="22">
        <f>-ATAN(ABS(U31-$U$34)/1000/ABS(T31-$T$34))*180/PI()</f>
        <v>-7.5399681052404618E-2</v>
      </c>
      <c r="AD31" s="22">
        <f>-ATAN(ABS(V31-$V$34)/1000/ABS(T31-$T$34))*180/PI()</f>
        <v>-3.7699856848217271E-2</v>
      </c>
    </row>
    <row r="32" spans="1:30" x14ac:dyDescent="0.2">
      <c r="A32" s="4">
        <v>-80</v>
      </c>
      <c r="B32" s="19">
        <f t="shared" si="0"/>
        <v>27.969624002159044</v>
      </c>
      <c r="C32" s="19">
        <f t="shared" si="11"/>
        <v>27.109089138699801</v>
      </c>
      <c r="D32" s="19">
        <f t="shared" si="11"/>
        <v>24.683106548361113</v>
      </c>
      <c r="E32" s="19">
        <f t="shared" si="11"/>
        <v>21.112579849571919</v>
      </c>
      <c r="F32" s="19">
        <f t="shared" si="11"/>
        <v>16.964434497943831</v>
      </c>
      <c r="G32" s="19">
        <f t="shared" si="11"/>
        <v>12.805426984396508</v>
      </c>
      <c r="H32" s="19">
        <f t="shared" si="11"/>
        <v>9.0804074433862532</v>
      </c>
      <c r="I32" s="19">
        <f t="shared" si="11"/>
        <v>6.0488554009961462</v>
      </c>
      <c r="J32" s="19">
        <f t="shared" si="11"/>
        <v>3.7852769863537552</v>
      </c>
      <c r="K32" s="19">
        <f t="shared" si="11"/>
        <v>2.2252495446453229</v>
      </c>
      <c r="L32" s="19">
        <f t="shared" si="11"/>
        <v>1.2288995132545253</v>
      </c>
      <c r="M32" s="19">
        <f t="shared" si="1"/>
        <v>0.63754466875183868</v>
      </c>
      <c r="N32" s="19">
        <f t="shared" si="1"/>
        <v>0.31071445621592347</v>
      </c>
      <c r="O32" s="19">
        <f t="shared" si="1"/>
        <v>0.14225544404037543</v>
      </c>
      <c r="P32" s="19">
        <f t="shared" si="1"/>
        <v>6.118330408363775E-2</v>
      </c>
      <c r="Q32" s="19">
        <f t="shared" si="1"/>
        <v>2.4720289488190161E-2</v>
      </c>
      <c r="R32" s="19">
        <f t="shared" si="1"/>
        <v>9.382763569209444E-3</v>
      </c>
      <c r="S32" s="20" t="s">
        <v>34</v>
      </c>
      <c r="T32" s="4">
        <f>-D16</f>
        <v>-3.4737499999999999</v>
      </c>
      <c r="U32" s="19">
        <f>D38</f>
        <v>24.683106548353507</v>
      </c>
      <c r="V32" s="19">
        <f>D48</f>
        <v>12.341553274180557</v>
      </c>
      <c r="W32" s="4">
        <f t="shared" si="9"/>
        <v>6.1707766370883768</v>
      </c>
      <c r="X32" s="4">
        <f t="shared" si="10"/>
        <v>3.0853883185451392</v>
      </c>
      <c r="Y32" s="4">
        <f t="shared" si="3"/>
        <v>1.3323015409330787</v>
      </c>
      <c r="Z32" s="4">
        <f t="shared" si="4"/>
        <v>-1.3323015409330787</v>
      </c>
      <c r="AA32" s="4">
        <f t="shared" si="5"/>
        <v>13.323015409330788</v>
      </c>
      <c r="AB32" s="4">
        <f t="shared" si="6"/>
        <v>-13.323015409330788</v>
      </c>
      <c r="AC32" s="22">
        <f>-ATAN(ABS(U32-$U$34)/1000/ABS(T32-$T$34))*180/PI()</f>
        <v>-5.4207563357970098E-2</v>
      </c>
      <c r="AD32" s="22">
        <f>-ATAN(ABS(V32-$V$34)/1000/ABS(T32-$T$34))*180/PI()</f>
        <v>-2.7103787744184704E-2</v>
      </c>
    </row>
    <row r="33" spans="1:30" x14ac:dyDescent="0.2">
      <c r="A33" s="4">
        <v>-75</v>
      </c>
      <c r="B33" s="19">
        <f t="shared" si="0"/>
        <v>27.969624002159044</v>
      </c>
      <c r="C33" s="19">
        <f t="shared" si="11"/>
        <v>27.109089138699801</v>
      </c>
      <c r="D33" s="19">
        <f t="shared" si="11"/>
        <v>24.683106548361113</v>
      </c>
      <c r="E33" s="19">
        <f t="shared" si="11"/>
        <v>21.112579849571919</v>
      </c>
      <c r="F33" s="19">
        <f t="shared" si="11"/>
        <v>16.964434497943831</v>
      </c>
      <c r="G33" s="19">
        <f t="shared" si="11"/>
        <v>12.805426984396508</v>
      </c>
      <c r="H33" s="19">
        <f t="shared" si="11"/>
        <v>9.0804074433862532</v>
      </c>
      <c r="I33" s="19">
        <f t="shared" si="11"/>
        <v>6.0488554009961462</v>
      </c>
      <c r="J33" s="19">
        <f t="shared" si="11"/>
        <v>3.7852769863537552</v>
      </c>
      <c r="K33" s="19">
        <f t="shared" si="11"/>
        <v>2.2252495446453229</v>
      </c>
      <c r="L33" s="19">
        <f t="shared" si="11"/>
        <v>1.2288995132545253</v>
      </c>
      <c r="M33" s="19">
        <f t="shared" si="1"/>
        <v>0.63754466875183868</v>
      </c>
      <c r="N33" s="19">
        <f t="shared" si="1"/>
        <v>0.31071445621592347</v>
      </c>
      <c r="O33" s="19">
        <f t="shared" si="1"/>
        <v>0.14225544404037543</v>
      </c>
      <c r="P33" s="19">
        <f t="shared" si="1"/>
        <v>6.118330408363775E-2</v>
      </c>
      <c r="Q33" s="19">
        <f t="shared" si="1"/>
        <v>2.4720289488190161E-2</v>
      </c>
      <c r="R33" s="19">
        <f t="shared" si="1"/>
        <v>9.382763569209444E-3</v>
      </c>
      <c r="S33" s="20" t="s">
        <v>31</v>
      </c>
      <c r="T33" s="4">
        <f>-C16</f>
        <v>-1.7368749999999999</v>
      </c>
      <c r="U33" s="19">
        <f>C38</f>
        <v>27.109089138691445</v>
      </c>
      <c r="V33" s="19">
        <f>C48</f>
        <v>13.5545445693499</v>
      </c>
      <c r="W33" s="4">
        <f t="shared" si="9"/>
        <v>3.3886361423364306</v>
      </c>
      <c r="X33" s="4">
        <f t="shared" si="10"/>
        <v>1.6943180711687376</v>
      </c>
      <c r="Y33" s="4">
        <f t="shared" si="3"/>
        <v>1.8290587310200239</v>
      </c>
      <c r="Z33" s="4">
        <f t="shared" si="4"/>
        <v>-1.8290587310200239</v>
      </c>
      <c r="AA33" s="4">
        <f t="shared" si="5"/>
        <v>18.290587310200237</v>
      </c>
      <c r="AB33" s="4">
        <f t="shared" si="6"/>
        <v>-18.290587310200237</v>
      </c>
      <c r="AC33" s="22">
        <f>-ATAN(ABS(U33-$U$34)/1000/ABS(T33-$T$34))*180/PI()</f>
        <v>-2.8387196410653088E-2</v>
      </c>
      <c r="AD33" s="22">
        <f>-ATAN(ABS(V33-$V$34)/1000/ABS(T33-$T$34))*180/PI()</f>
        <v>-1.4193599076359217E-2</v>
      </c>
    </row>
    <row r="34" spans="1:30" x14ac:dyDescent="0.2">
      <c r="A34" s="4">
        <v>-70</v>
      </c>
      <c r="B34" s="19">
        <f t="shared" si="0"/>
        <v>27.969624002159044</v>
      </c>
      <c r="C34" s="19">
        <f t="shared" si="11"/>
        <v>27.109089138699801</v>
      </c>
      <c r="D34" s="19">
        <f t="shared" si="11"/>
        <v>24.683106548361113</v>
      </c>
      <c r="E34" s="19">
        <f t="shared" si="11"/>
        <v>21.112579849571919</v>
      </c>
      <c r="F34" s="19">
        <f t="shared" si="11"/>
        <v>16.964434497943831</v>
      </c>
      <c r="G34" s="19">
        <f t="shared" si="11"/>
        <v>12.805426984396508</v>
      </c>
      <c r="H34" s="19">
        <f t="shared" si="11"/>
        <v>9.0804074433862532</v>
      </c>
      <c r="I34" s="19">
        <f t="shared" si="11"/>
        <v>6.0488554009961462</v>
      </c>
      <c r="J34" s="19">
        <f t="shared" si="11"/>
        <v>3.7852769863537552</v>
      </c>
      <c r="K34" s="19">
        <f t="shared" si="11"/>
        <v>2.2252495446453229</v>
      </c>
      <c r="L34" s="19">
        <f t="shared" si="11"/>
        <v>1.2288995132545253</v>
      </c>
      <c r="M34" s="19">
        <f t="shared" si="11"/>
        <v>0.63754466875183868</v>
      </c>
      <c r="N34" s="19">
        <f t="shared" si="11"/>
        <v>0.31071445621592347</v>
      </c>
      <c r="O34" s="19">
        <f t="shared" si="11"/>
        <v>0.14225544404037543</v>
      </c>
      <c r="P34" s="19">
        <f t="shared" si="11"/>
        <v>6.118330408363775E-2</v>
      </c>
      <c r="Q34" s="19">
        <f t="shared" si="11"/>
        <v>2.4720289488190161E-2</v>
      </c>
      <c r="R34" s="19">
        <f t="shared" si="11"/>
        <v>9.382763569209444E-3</v>
      </c>
      <c r="S34" s="4" t="s">
        <v>30</v>
      </c>
      <c r="T34" s="24">
        <f>B16</f>
        <v>0</v>
      </c>
      <c r="U34" s="25">
        <f>B38</f>
        <v>27.969624002150425</v>
      </c>
      <c r="V34" s="25">
        <f>B48</f>
        <v>13.984812001079522</v>
      </c>
      <c r="W34" s="4">
        <f t="shared" si="9"/>
        <v>0</v>
      </c>
      <c r="X34" s="4">
        <f t="shared" si="10"/>
        <v>0</v>
      </c>
      <c r="Y34" s="4">
        <f t="shared" si="3"/>
        <v>2.012927240169156</v>
      </c>
      <c r="Z34" s="4">
        <f t="shared" si="4"/>
        <v>-2.012927240169156</v>
      </c>
      <c r="AA34" s="4">
        <f t="shared" si="5"/>
        <v>20.129272401691562</v>
      </c>
      <c r="AB34" s="4">
        <f t="shared" si="6"/>
        <v>-20.129272401691562</v>
      </c>
      <c r="AC34" s="22">
        <v>0</v>
      </c>
      <c r="AD34" s="22">
        <v>0</v>
      </c>
    </row>
    <row r="35" spans="1:30" x14ac:dyDescent="0.2">
      <c r="A35" s="4">
        <v>-65</v>
      </c>
      <c r="B35" s="19">
        <f t="shared" si="0"/>
        <v>27.969624002159044</v>
      </c>
      <c r="C35" s="19">
        <f t="shared" si="11"/>
        <v>27.109089138699801</v>
      </c>
      <c r="D35" s="19">
        <f t="shared" si="11"/>
        <v>24.683106548361113</v>
      </c>
      <c r="E35" s="19">
        <f t="shared" si="11"/>
        <v>21.112579849571919</v>
      </c>
      <c r="F35" s="19">
        <f t="shared" si="11"/>
        <v>16.964434497943831</v>
      </c>
      <c r="G35" s="19">
        <f t="shared" si="11"/>
        <v>12.805426984396508</v>
      </c>
      <c r="H35" s="19">
        <f t="shared" si="11"/>
        <v>9.0804074433862532</v>
      </c>
      <c r="I35" s="19">
        <f t="shared" si="11"/>
        <v>6.0488554009961462</v>
      </c>
      <c r="J35" s="19">
        <f t="shared" si="11"/>
        <v>3.7852769863537552</v>
      </c>
      <c r="K35" s="19">
        <f t="shared" si="11"/>
        <v>2.2252495446453229</v>
      </c>
      <c r="L35" s="19">
        <f t="shared" si="11"/>
        <v>1.2288995132545253</v>
      </c>
      <c r="M35" s="19">
        <f t="shared" si="11"/>
        <v>0.63754466875183868</v>
      </c>
      <c r="N35" s="19">
        <f t="shared" si="11"/>
        <v>0.31071445621592347</v>
      </c>
      <c r="O35" s="19">
        <f t="shared" si="11"/>
        <v>0.14225544404037543</v>
      </c>
      <c r="P35" s="19">
        <f t="shared" si="11"/>
        <v>6.118330408363775E-2</v>
      </c>
      <c r="Q35" s="19">
        <f t="shared" si="11"/>
        <v>2.4720289488190161E-2</v>
      </c>
      <c r="R35" s="19">
        <f t="shared" si="11"/>
        <v>9.382763569209444E-3</v>
      </c>
      <c r="S35" s="14" t="s">
        <v>9</v>
      </c>
      <c r="T35" s="24">
        <f>C16</f>
        <v>1.7368749999999999</v>
      </c>
      <c r="U35" s="25">
        <f>C38</f>
        <v>27.109089138691445</v>
      </c>
      <c r="V35" s="25">
        <f>C48</f>
        <v>13.5545445693499</v>
      </c>
      <c r="W35" s="4">
        <f>$T35/$B$12*U35</f>
        <v>3.3886361423364306</v>
      </c>
      <c r="X35" s="4">
        <f>$T35/$B$12*V35</f>
        <v>1.6943180711687376</v>
      </c>
      <c r="Y35" s="4">
        <f t="shared" si="3"/>
        <v>1.8290587310200239</v>
      </c>
      <c r="Z35" s="4">
        <f t="shared" si="4"/>
        <v>-1.8290587310200239</v>
      </c>
      <c r="AA35" s="4">
        <f t="shared" si="5"/>
        <v>18.290587310200237</v>
      </c>
      <c r="AB35" s="4">
        <f t="shared" si="6"/>
        <v>-18.290587310200237</v>
      </c>
      <c r="AC35" s="22">
        <f>ATAN(ABS(U35-$U$34)/1000/ABS(T35-$T$34))*180/PI()</f>
        <v>2.8387196410653088E-2</v>
      </c>
      <c r="AD35" s="22">
        <f>ATAN(ABS(V35-$V$34)/1000/ABS(T35-$T$34))*180/PI()</f>
        <v>1.4193599076359217E-2</v>
      </c>
    </row>
    <row r="36" spans="1:30" x14ac:dyDescent="0.2">
      <c r="A36" s="4">
        <v>-60</v>
      </c>
      <c r="B36" s="19">
        <f t="shared" si="0"/>
        <v>27.969624002159044</v>
      </c>
      <c r="C36" s="19">
        <f t="shared" si="11"/>
        <v>27.109089138699801</v>
      </c>
      <c r="D36" s="19">
        <f t="shared" si="11"/>
        <v>24.683106548361113</v>
      </c>
      <c r="E36" s="19">
        <f t="shared" si="11"/>
        <v>21.112579849571919</v>
      </c>
      <c r="F36" s="19">
        <f t="shared" si="11"/>
        <v>16.964434497943831</v>
      </c>
      <c r="G36" s="19">
        <f t="shared" si="11"/>
        <v>12.805426984396508</v>
      </c>
      <c r="H36" s="19">
        <f t="shared" si="11"/>
        <v>9.0804074433862532</v>
      </c>
      <c r="I36" s="19">
        <f t="shared" si="11"/>
        <v>6.0488554009961462</v>
      </c>
      <c r="J36" s="19">
        <f t="shared" si="11"/>
        <v>3.7852769863537552</v>
      </c>
      <c r="K36" s="19">
        <f t="shared" si="11"/>
        <v>2.2252495446453229</v>
      </c>
      <c r="L36" s="19">
        <f t="shared" si="11"/>
        <v>1.2288995132545253</v>
      </c>
      <c r="M36" s="19">
        <f t="shared" si="11"/>
        <v>0.63754466875183868</v>
      </c>
      <c r="N36" s="19">
        <f t="shared" si="11"/>
        <v>0.31071445621592347</v>
      </c>
      <c r="O36" s="19">
        <f t="shared" si="11"/>
        <v>0.14225544404037543</v>
      </c>
      <c r="P36" s="19">
        <f t="shared" si="11"/>
        <v>6.118330408363775E-2</v>
      </c>
      <c r="Q36" s="19">
        <f t="shared" si="11"/>
        <v>2.4720289488190161E-2</v>
      </c>
      <c r="R36" s="19">
        <f t="shared" si="11"/>
        <v>9.382763569209444E-3</v>
      </c>
      <c r="S36" s="14" t="s">
        <v>15</v>
      </c>
      <c r="T36" s="24">
        <f>D16</f>
        <v>3.4737499999999999</v>
      </c>
      <c r="U36" s="25">
        <f>D38</f>
        <v>24.683106548353507</v>
      </c>
      <c r="V36" s="25">
        <f>D48</f>
        <v>12.341553274180557</v>
      </c>
      <c r="W36" s="4">
        <f>$T36/$B$12*U36</f>
        <v>6.1707766370883768</v>
      </c>
      <c r="X36" s="4">
        <f t="shared" ref="X36:X50" si="12">$T36/$B$12*V36</f>
        <v>3.0853883185451392</v>
      </c>
      <c r="Y36" s="4">
        <f t="shared" si="3"/>
        <v>1.3323015409330787</v>
      </c>
      <c r="Z36" s="4">
        <f t="shared" si="4"/>
        <v>-1.3323015409330787</v>
      </c>
      <c r="AA36" s="4">
        <f t="shared" si="5"/>
        <v>13.323015409330788</v>
      </c>
      <c r="AB36" s="4">
        <f t="shared" si="6"/>
        <v>-13.323015409330788</v>
      </c>
      <c r="AC36" s="22">
        <f>ATAN(ABS(U36-$U$34)/1000/ABS(T36-$T$34))*180/PI()</f>
        <v>5.4207563357970098E-2</v>
      </c>
      <c r="AD36" s="22">
        <f>ATAN(ABS(V36-$V$34)/1000/ABS(T36-$T$34))*180/PI()</f>
        <v>2.7103787744184704E-2</v>
      </c>
    </row>
    <row r="37" spans="1:30" x14ac:dyDescent="0.2">
      <c r="A37" s="4">
        <v>-55</v>
      </c>
      <c r="B37" s="19">
        <f t="shared" si="0"/>
        <v>27.969624002159009</v>
      </c>
      <c r="C37" s="19">
        <f t="shared" si="11"/>
        <v>27.109089138699765</v>
      </c>
      <c r="D37" s="19">
        <f t="shared" si="11"/>
        <v>24.683106548361081</v>
      </c>
      <c r="E37" s="19">
        <f t="shared" si="11"/>
        <v>21.112579849571894</v>
      </c>
      <c r="F37" s="19">
        <f t="shared" si="11"/>
        <v>16.96443449794381</v>
      </c>
      <c r="G37" s="19">
        <f t="shared" si="11"/>
        <v>12.805426984396492</v>
      </c>
      <c r="H37" s="19">
        <f t="shared" si="11"/>
        <v>9.0804074433862407</v>
      </c>
      <c r="I37" s="19">
        <f t="shared" si="11"/>
        <v>6.0488554009961382</v>
      </c>
      <c r="J37" s="19">
        <f t="shared" si="11"/>
        <v>3.7852769863537503</v>
      </c>
      <c r="K37" s="19">
        <f t="shared" si="11"/>
        <v>2.2252495446453202</v>
      </c>
      <c r="L37" s="19">
        <f t="shared" si="11"/>
        <v>1.2288995132545237</v>
      </c>
      <c r="M37" s="19">
        <f t="shared" si="11"/>
        <v>0.6375446687518378</v>
      </c>
      <c r="N37" s="19">
        <f t="shared" si="11"/>
        <v>0.31071445621592308</v>
      </c>
      <c r="O37" s="19">
        <f t="shared" si="11"/>
        <v>0.14225544404037524</v>
      </c>
      <c r="P37" s="19">
        <f t="shared" si="11"/>
        <v>6.1183304083637674E-2</v>
      </c>
      <c r="Q37" s="19">
        <f t="shared" si="11"/>
        <v>2.4720289488190127E-2</v>
      </c>
      <c r="R37" s="19">
        <f t="shared" si="11"/>
        <v>9.3827635692094319E-3</v>
      </c>
      <c r="S37" s="14" t="s">
        <v>11</v>
      </c>
      <c r="T37" s="24">
        <f>E16</f>
        <v>5.2106250000000003</v>
      </c>
      <c r="U37" s="25">
        <f>E38</f>
        <v>21.112579849565414</v>
      </c>
      <c r="V37" s="25">
        <f>E48</f>
        <v>10.556289924785959</v>
      </c>
      <c r="W37" s="4">
        <f t="shared" ref="W37:W50" si="13">$T37/$B$12*U37</f>
        <v>7.9172174435870311</v>
      </c>
      <c r="X37" s="4">
        <f t="shared" si="12"/>
        <v>3.9586087217947354</v>
      </c>
      <c r="Y37" s="4">
        <f t="shared" si="3"/>
        <v>0.6647537736009258</v>
      </c>
      <c r="Z37" s="4">
        <f t="shared" si="4"/>
        <v>-0.6647537736009258</v>
      </c>
      <c r="AA37" s="4">
        <f t="shared" si="5"/>
        <v>6.6475377360092578</v>
      </c>
      <c r="AB37" s="4">
        <f t="shared" si="6"/>
        <v>-6.6475377360092578</v>
      </c>
      <c r="AC37" s="22">
        <f>ATAN(ABS(U37-$U$34)/1000/ABS(T37-$T$34))*180/PI()</f>
        <v>7.5399681052404618E-2</v>
      </c>
      <c r="AD37" s="22">
        <f>ATAN(ABS(V37-$V$34)/1000/ABS(T37-$T$34))*180/PI()</f>
        <v>3.7699856848217271E-2</v>
      </c>
    </row>
    <row r="38" spans="1:30" x14ac:dyDescent="0.2">
      <c r="A38" s="4">
        <v>-50</v>
      </c>
      <c r="B38" s="19">
        <f t="shared" si="0"/>
        <v>27.969624002150425</v>
      </c>
      <c r="C38" s="19">
        <f t="shared" ref="C38:R53" si="14">$B38*EXP(-0.5*C$16^2/$E$12^2)</f>
        <v>27.109089138691445</v>
      </c>
      <c r="D38" s="19">
        <f t="shared" si="14"/>
        <v>24.683106548353507</v>
      </c>
      <c r="E38" s="19">
        <f t="shared" si="14"/>
        <v>21.112579849565414</v>
      </c>
      <c r="F38" s="19">
        <f t="shared" si="14"/>
        <v>16.964434497938605</v>
      </c>
      <c r="G38" s="19">
        <f t="shared" si="14"/>
        <v>12.805426984392563</v>
      </c>
      <c r="H38" s="19">
        <f t="shared" si="14"/>
        <v>9.0804074433834554</v>
      </c>
      <c r="I38" s="19">
        <f t="shared" si="14"/>
        <v>6.0488554009942819</v>
      </c>
      <c r="J38" s="19">
        <f t="shared" si="14"/>
        <v>3.7852769863525886</v>
      </c>
      <c r="K38" s="19">
        <f t="shared" si="14"/>
        <v>2.2252495446446372</v>
      </c>
      <c r="L38" s="19">
        <f t="shared" si="14"/>
        <v>1.2288995132541467</v>
      </c>
      <c r="M38" s="19">
        <f t="shared" si="11"/>
        <v>0.63754466875164217</v>
      </c>
      <c r="N38" s="19">
        <f t="shared" si="11"/>
        <v>0.31071445621582777</v>
      </c>
      <c r="O38" s="19">
        <f t="shared" si="11"/>
        <v>0.14225544404033158</v>
      </c>
      <c r="P38" s="19">
        <f t="shared" si="11"/>
        <v>6.1183304083618897E-2</v>
      </c>
      <c r="Q38" s="19">
        <f t="shared" si="11"/>
        <v>2.4720289488182542E-2</v>
      </c>
      <c r="R38" s="19">
        <f t="shared" si="11"/>
        <v>9.3827635692065522E-3</v>
      </c>
      <c r="S38" s="14" t="s">
        <v>12</v>
      </c>
      <c r="T38" s="26">
        <f>F16</f>
        <v>6.9474999999999998</v>
      </c>
      <c r="U38" s="25">
        <f>F38</f>
        <v>16.964434497938605</v>
      </c>
      <c r="V38" s="25">
        <f>F48</f>
        <v>8.4822172489719154</v>
      </c>
      <c r="W38" s="4">
        <f t="shared" si="13"/>
        <v>8.4822172489693024</v>
      </c>
      <c r="X38" s="4">
        <f t="shared" si="12"/>
        <v>4.2411086244859577</v>
      </c>
      <c r="Y38" s="4">
        <f t="shared" si="3"/>
        <v>0</v>
      </c>
      <c r="Z38" s="4">
        <f t="shared" si="4"/>
        <v>0</v>
      </c>
      <c r="AA38" s="4">
        <f t="shared" si="5"/>
        <v>0</v>
      </c>
      <c r="AB38" s="4">
        <f t="shared" si="6"/>
        <v>0</v>
      </c>
      <c r="AC38" s="22">
        <f>ATAN(ABS(U38-$U$34)/1000/ABS(T38-$T$34))*180/PI()</f>
        <v>9.075932118571986E-2</v>
      </c>
      <c r="AD38" s="22">
        <f>ATAN(ABS(V38-$V$34)/1000/ABS(T38-$T$34))*180/PI()</f>
        <v>4.5379689059679665E-2</v>
      </c>
    </row>
    <row r="39" spans="1:30" x14ac:dyDescent="0.2">
      <c r="A39" s="4">
        <v>-45</v>
      </c>
      <c r="B39" s="19">
        <f t="shared" si="0"/>
        <v>27.969624000851866</v>
      </c>
      <c r="C39" s="19">
        <f t="shared" si="14"/>
        <v>27.109089137432839</v>
      </c>
      <c r="D39" s="19">
        <f t="shared" si="14"/>
        <v>24.683106547207533</v>
      </c>
      <c r="E39" s="19">
        <f t="shared" si="14"/>
        <v>21.112579848585209</v>
      </c>
      <c r="F39" s="19">
        <f t="shared" si="14"/>
        <v>16.964434497150986</v>
      </c>
      <c r="G39" s="19">
        <f t="shared" si="14"/>
        <v>12.805426983798039</v>
      </c>
      <c r="H39" s="19">
        <f t="shared" si="14"/>
        <v>9.0804074429618744</v>
      </c>
      <c r="I39" s="19">
        <f t="shared" si="14"/>
        <v>6.0488554007134487</v>
      </c>
      <c r="J39" s="19">
        <f t="shared" si="14"/>
        <v>3.7852769861768478</v>
      </c>
      <c r="K39" s="19">
        <f t="shared" si="14"/>
        <v>2.2252495445413243</v>
      </c>
      <c r="L39" s="19">
        <f t="shared" si="14"/>
        <v>1.2288995131970919</v>
      </c>
      <c r="M39" s="19">
        <f t="shared" si="11"/>
        <v>0.63754466872204263</v>
      </c>
      <c r="N39" s="19">
        <f t="shared" si="11"/>
        <v>0.31071445620140203</v>
      </c>
      <c r="O39" s="19">
        <f t="shared" si="11"/>
        <v>0.14225544403372703</v>
      </c>
      <c r="P39" s="19">
        <f t="shared" si="11"/>
        <v>6.1183304080778309E-2</v>
      </c>
      <c r="Q39" s="19">
        <f t="shared" si="11"/>
        <v>2.4720289487034842E-2</v>
      </c>
      <c r="R39" s="19">
        <f t="shared" si="11"/>
        <v>9.3827635687709337E-3</v>
      </c>
      <c r="S39" s="14" t="s">
        <v>13</v>
      </c>
      <c r="T39" s="24">
        <f>G16</f>
        <v>8.6843749999999993</v>
      </c>
      <c r="U39" s="25">
        <f>G38</f>
        <v>12.805426984392563</v>
      </c>
      <c r="V39" s="25">
        <f>G48</f>
        <v>6.402713492198254</v>
      </c>
      <c r="W39" s="4">
        <f t="shared" si="13"/>
        <v>8.0033918652453515</v>
      </c>
      <c r="X39" s="4">
        <f t="shared" si="12"/>
        <v>4.0016959326239085</v>
      </c>
      <c r="Y39" s="4">
        <f t="shared" si="3"/>
        <v>-0.5183917005196701</v>
      </c>
      <c r="Z39" s="4">
        <f t="shared" si="4"/>
        <v>0.5183917005196701</v>
      </c>
      <c r="AA39" s="4">
        <f t="shared" si="5"/>
        <v>-5.1839170051967018</v>
      </c>
      <c r="AB39" s="4">
        <f t="shared" si="6"/>
        <v>5.1839170051967018</v>
      </c>
      <c r="AC39" s="22">
        <f>ATAN(ABS(U39-$U$51)/1000/ABS(T39-$T$51))*180/PI()</f>
        <v>8.448465080338298E-2</v>
      </c>
      <c r="AD39" s="22">
        <f>ATAN(ABS(V39-$V$51)/1000/ABS(T39-$T$51))*180/PI()</f>
        <v>4.2242348363107682E-2</v>
      </c>
    </row>
    <row r="40" spans="1:30" x14ac:dyDescent="0.2">
      <c r="A40" s="4">
        <v>-40</v>
      </c>
      <c r="B40" s="19">
        <f t="shared" si="0"/>
        <v>27.969623882748891</v>
      </c>
      <c r="C40" s="19">
        <f t="shared" si="14"/>
        <v>27.109089022963509</v>
      </c>
      <c r="D40" s="19">
        <f t="shared" si="14"/>
        <v>24.683106442982023</v>
      </c>
      <c r="E40" s="19">
        <f t="shared" si="14"/>
        <v>21.112579759436407</v>
      </c>
      <c r="F40" s="19">
        <f t="shared" si="14"/>
        <v>16.964434425517911</v>
      </c>
      <c r="G40" s="19">
        <f t="shared" si="14"/>
        <v>12.805426929726558</v>
      </c>
      <c r="H40" s="19">
        <f t="shared" si="14"/>
        <v>9.0804074046194518</v>
      </c>
      <c r="I40" s="19">
        <f t="shared" si="14"/>
        <v>6.0488553751718896</v>
      </c>
      <c r="J40" s="19">
        <f t="shared" si="14"/>
        <v>3.7852769701933484</v>
      </c>
      <c r="K40" s="19">
        <f t="shared" si="14"/>
        <v>2.2252495351451098</v>
      </c>
      <c r="L40" s="19">
        <f t="shared" si="14"/>
        <v>1.2288995080080094</v>
      </c>
      <c r="M40" s="19">
        <f t="shared" si="11"/>
        <v>0.63754466602998205</v>
      </c>
      <c r="N40" s="19">
        <f t="shared" si="11"/>
        <v>0.31071445488939653</v>
      </c>
      <c r="O40" s="19">
        <f t="shared" si="11"/>
        <v>0.14225544343304711</v>
      </c>
      <c r="P40" s="19">
        <f t="shared" si="11"/>
        <v>6.1183303822429098E-2</v>
      </c>
      <c r="Q40" s="19">
        <f t="shared" si="11"/>
        <v>2.4720289382652326E-2</v>
      </c>
      <c r="R40" s="19">
        <f t="shared" si="11"/>
        <v>9.3827635291517993E-3</v>
      </c>
      <c r="S40" s="14" t="s">
        <v>14</v>
      </c>
      <c r="T40" s="24">
        <f>H16</f>
        <v>10.421250000000001</v>
      </c>
      <c r="U40" s="27">
        <f>H38</f>
        <v>9.0804074433834554</v>
      </c>
      <c r="V40" s="27">
        <f>H48</f>
        <v>4.5402037216931266</v>
      </c>
      <c r="W40" s="4">
        <f t="shared" si="13"/>
        <v>6.8103055825375929</v>
      </c>
      <c r="X40" s="4">
        <f t="shared" si="12"/>
        <v>3.4051527912698454</v>
      </c>
      <c r="Y40" s="4">
        <f t="shared" si="3"/>
        <v>-0.81687724391718797</v>
      </c>
      <c r="Z40" s="4">
        <f t="shared" si="4"/>
        <v>0.81687724391718797</v>
      </c>
      <c r="AA40" s="4">
        <f t="shared" si="5"/>
        <v>-8.1687724391718799</v>
      </c>
      <c r="AB40" s="4">
        <f t="shared" si="6"/>
        <v>8.1687724391718799</v>
      </c>
      <c r="AC40" s="22">
        <f>ATAN(ABS(U40-$U$51)/1000/ABS(T40-$T$51))*180/PI()</f>
        <v>4.9923847052691608E-2</v>
      </c>
      <c r="AD40" s="22">
        <f t="shared" ref="AD40:AD50" si="15">ATAN(ABS(V40-$V$51)/1000/ABS(T40-$T$51))*180/PI()</f>
        <v>2.4961928264287017E-2</v>
      </c>
    </row>
    <row r="41" spans="1:30" x14ac:dyDescent="0.2">
      <c r="A41" s="4">
        <v>-35</v>
      </c>
      <c r="B41" s="19">
        <f t="shared" si="0"/>
        <v>27.969617415955742</v>
      </c>
      <c r="C41" s="19">
        <f t="shared" si="14"/>
        <v>27.109082755132672</v>
      </c>
      <c r="D41" s="19">
        <f t="shared" si="14"/>
        <v>24.683100736057099</v>
      </c>
      <c r="E41" s="19">
        <f t="shared" si="14"/>
        <v>21.112574878044839</v>
      </c>
      <c r="F41" s="19">
        <f t="shared" si="14"/>
        <v>16.964430503209599</v>
      </c>
      <c r="G41" s="19">
        <f t="shared" si="14"/>
        <v>12.80542396901291</v>
      </c>
      <c r="H41" s="19">
        <f t="shared" si="14"/>
        <v>9.0804053051591005</v>
      </c>
      <c r="I41" s="19">
        <f t="shared" si="14"/>
        <v>6.0488539766297897</v>
      </c>
      <c r="J41" s="19">
        <f t="shared" si="14"/>
        <v>3.7852760950080659</v>
      </c>
      <c r="K41" s="19">
        <f t="shared" si="14"/>
        <v>2.225249020650224</v>
      </c>
      <c r="L41" s="19">
        <f t="shared" si="14"/>
        <v>1.2288992238769481</v>
      </c>
      <c r="M41" s="19">
        <f t="shared" si="11"/>
        <v>0.63754451862472927</v>
      </c>
      <c r="N41" s="19">
        <f t="shared" si="11"/>
        <v>0.3107143830498138</v>
      </c>
      <c r="O41" s="19">
        <f t="shared" si="11"/>
        <v>0.14225541054248947</v>
      </c>
      <c r="P41" s="19">
        <f t="shared" si="11"/>
        <v>6.1183289676376526E-2</v>
      </c>
      <c r="Q41" s="19">
        <f t="shared" si="11"/>
        <v>2.4720283667130419E-2</v>
      </c>
      <c r="R41" s="19">
        <f t="shared" si="11"/>
        <v>9.3827613597843758E-3</v>
      </c>
      <c r="S41" s="14" t="s">
        <v>16</v>
      </c>
      <c r="T41" s="24">
        <f>I16</f>
        <v>12.158125</v>
      </c>
      <c r="U41" s="25">
        <f>I38</f>
        <v>6.0488554009942819</v>
      </c>
      <c r="V41" s="25">
        <f>I48</f>
        <v>3.0244277004980731</v>
      </c>
      <c r="W41" s="4">
        <f t="shared" si="13"/>
        <v>5.2927484758699963</v>
      </c>
      <c r="X41" s="4">
        <f t="shared" si="12"/>
        <v>2.6463742379358139</v>
      </c>
      <c r="Y41" s="4">
        <f t="shared" si="3"/>
        <v>-0.8978599686614398</v>
      </c>
      <c r="Z41" s="4">
        <f t="shared" si="4"/>
        <v>0.8978599686614398</v>
      </c>
      <c r="AA41" s="4">
        <f t="shared" si="5"/>
        <v>-8.9785996866143982</v>
      </c>
      <c r="AB41" s="4">
        <f t="shared" si="6"/>
        <v>8.9785996866143982</v>
      </c>
      <c r="AC41" s="22">
        <f t="shared" ref="AC41:AC49" si="16">ATAN(ABS(U41-$U$51)/1000/ABS(T41-$T$51))*180/PI()</f>
        <v>2.8505534921465497E-2</v>
      </c>
      <c r="AD41" s="22">
        <f t="shared" si="15"/>
        <v>1.4252768342704194E-2</v>
      </c>
    </row>
    <row r="42" spans="1:30" x14ac:dyDescent="0.2">
      <c r="A42" s="4">
        <v>-30</v>
      </c>
      <c r="B42" s="19">
        <f t="shared" si="0"/>
        <v>27.969403911842598</v>
      </c>
      <c r="C42" s="19">
        <f t="shared" si="14"/>
        <v>27.108875819850514</v>
      </c>
      <c r="D42" s="19">
        <f t="shared" si="14"/>
        <v>24.682912319338559</v>
      </c>
      <c r="E42" s="19">
        <f t="shared" si="14"/>
        <v>21.112413716685051</v>
      </c>
      <c r="F42" s="19">
        <f t="shared" si="14"/>
        <v>16.964301006418999</v>
      </c>
      <c r="G42" s="19">
        <f t="shared" si="14"/>
        <v>12.805326219707037</v>
      </c>
      <c r="H42" s="19">
        <f t="shared" si="14"/>
        <v>9.0803359905219772</v>
      </c>
      <c r="I42" s="19">
        <f t="shared" si="14"/>
        <v>6.0488078031271417</v>
      </c>
      <c r="J42" s="19">
        <f t="shared" si="14"/>
        <v>3.7852472003684414</v>
      </c>
      <c r="K42" s="19">
        <f t="shared" si="14"/>
        <v>2.2252320343678726</v>
      </c>
      <c r="L42" s="19">
        <f t="shared" si="14"/>
        <v>1.2288898431609006</v>
      </c>
      <c r="M42" s="19">
        <f t="shared" si="11"/>
        <v>0.63753965197335483</v>
      </c>
      <c r="N42" s="19">
        <f t="shared" si="11"/>
        <v>0.31071201123336001</v>
      </c>
      <c r="O42" s="19">
        <f t="shared" si="11"/>
        <v>0.14225432464578891</v>
      </c>
      <c r="P42" s="19">
        <f t="shared" si="11"/>
        <v>6.1182822638025325E-2</v>
      </c>
      <c r="Q42" s="19">
        <f t="shared" si="11"/>
        <v>2.4720094966578583E-2</v>
      </c>
      <c r="R42" s="19">
        <f t="shared" si="11"/>
        <v>9.3826897371335136E-3</v>
      </c>
      <c r="S42" s="14" t="s">
        <v>17</v>
      </c>
      <c r="T42" s="24">
        <f>J16</f>
        <v>13.895</v>
      </c>
      <c r="U42" s="25">
        <f>J38</f>
        <v>3.7852769863525886</v>
      </c>
      <c r="V42" s="25">
        <f>J48</f>
        <v>1.8926384931768776</v>
      </c>
      <c r="W42" s="4">
        <f t="shared" si="13"/>
        <v>3.7852769863525886</v>
      </c>
      <c r="X42" s="4">
        <f t="shared" si="12"/>
        <v>1.8926384931768776</v>
      </c>
      <c r="Y42" s="4">
        <f t="shared" si="3"/>
        <v>-0.81726023454895758</v>
      </c>
      <c r="Z42" s="4">
        <f t="shared" si="4"/>
        <v>0.81726023454895758</v>
      </c>
      <c r="AA42" s="4">
        <f t="shared" si="5"/>
        <v>-8.172602345489576</v>
      </c>
      <c r="AB42" s="4">
        <f t="shared" si="6"/>
        <v>8.172602345489576</v>
      </c>
      <c r="AC42" s="23">
        <f t="shared" si="16"/>
        <v>1.5608520348392206E-2</v>
      </c>
      <c r="AD42" s="23">
        <f t="shared" si="15"/>
        <v>7.8042603189923069E-3</v>
      </c>
    </row>
    <row r="43" spans="1:30" x14ac:dyDescent="0.2">
      <c r="A43" s="4">
        <v>-25</v>
      </c>
      <c r="B43" s="19">
        <f t="shared" si="0"/>
        <v>27.965146619644852</v>
      </c>
      <c r="C43" s="19">
        <f t="shared" si="14"/>
        <v>27.104749510763583</v>
      </c>
      <c r="D43" s="19">
        <f t="shared" si="14"/>
        <v>24.679155272160653</v>
      </c>
      <c r="E43" s="19">
        <f t="shared" si="14"/>
        <v>21.109200143936953</v>
      </c>
      <c r="F43" s="19">
        <f t="shared" si="14"/>
        <v>16.961718828173712</v>
      </c>
      <c r="G43" s="19">
        <f t="shared" si="14"/>
        <v>12.803377089308098</v>
      </c>
      <c r="H43" s="19">
        <f t="shared" si="14"/>
        <v>9.0789538501057141</v>
      </c>
      <c r="I43" s="19">
        <f t="shared" si="14"/>
        <v>6.0478870991197526</v>
      </c>
      <c r="J43" s="19">
        <f t="shared" si="14"/>
        <v>3.7846710385230384</v>
      </c>
      <c r="K43" s="19">
        <f t="shared" si="14"/>
        <v>2.22489332629215</v>
      </c>
      <c r="L43" s="19">
        <f t="shared" si="14"/>
        <v>1.2287027907961927</v>
      </c>
      <c r="M43" s="19">
        <f t="shared" si="11"/>
        <v>0.63744261048492501</v>
      </c>
      <c r="N43" s="19">
        <f t="shared" si="11"/>
        <v>0.31066471698907294</v>
      </c>
      <c r="O43" s="19">
        <f t="shared" si="11"/>
        <v>0.14223267176293453</v>
      </c>
      <c r="P43" s="19">
        <f t="shared" si="11"/>
        <v>6.1173509849155247E-2</v>
      </c>
      <c r="Q43" s="19">
        <f t="shared" si="11"/>
        <v>2.4716332259737905E-2</v>
      </c>
      <c r="R43" s="19">
        <f t="shared" si="11"/>
        <v>9.3812615747051083E-3</v>
      </c>
      <c r="S43" s="14" t="s">
        <v>18</v>
      </c>
      <c r="T43" s="24">
        <f>K16</f>
        <v>15.631874999999999</v>
      </c>
      <c r="U43" s="25">
        <f>K38</f>
        <v>2.2252495446446372</v>
      </c>
      <c r="V43" s="25">
        <f>K48</f>
        <v>1.1126247723226614</v>
      </c>
      <c r="W43" s="4">
        <f t="shared" si="13"/>
        <v>2.5034057377252168</v>
      </c>
      <c r="X43" s="4">
        <f t="shared" si="12"/>
        <v>1.2517028688629941</v>
      </c>
      <c r="Y43" s="4">
        <f t="shared" si="3"/>
        <v>-0.65059922814817128</v>
      </c>
      <c r="Z43" s="4">
        <f t="shared" si="4"/>
        <v>0.65059922814817128</v>
      </c>
      <c r="AA43" s="4">
        <f t="shared" si="5"/>
        <v>-6.5059922814817117</v>
      </c>
      <c r="AB43" s="4">
        <f t="shared" si="6"/>
        <v>6.5059922814817117</v>
      </c>
      <c r="AC43" s="22">
        <f t="shared" si="16"/>
        <v>8.1562452623452682E-3</v>
      </c>
      <c r="AD43" s="22">
        <f t="shared" si="15"/>
        <v>4.0781226518341413E-3</v>
      </c>
    </row>
    <row r="44" spans="1:30" x14ac:dyDescent="0.2">
      <c r="A44" s="4">
        <v>-20</v>
      </c>
      <c r="B44" s="19">
        <f t="shared" si="0"/>
        <v>27.913786037483007</v>
      </c>
      <c r="C44" s="19">
        <f t="shared" si="14"/>
        <v>27.054969127590269</v>
      </c>
      <c r="D44" s="19">
        <f t="shared" si="14"/>
        <v>24.633829717487881</v>
      </c>
      <c r="E44" s="19">
        <f t="shared" si="14"/>
        <v>21.070431142539984</v>
      </c>
      <c r="F44" s="19">
        <f t="shared" si="14"/>
        <v>16.930567060391862</v>
      </c>
      <c r="G44" s="19">
        <f t="shared" si="14"/>
        <v>12.779862501314394</v>
      </c>
      <c r="H44" s="19">
        <f t="shared" si="14"/>
        <v>9.0622795103819094</v>
      </c>
      <c r="I44" s="19">
        <f t="shared" si="14"/>
        <v>6.0367795942500413</v>
      </c>
      <c r="J44" s="19">
        <f t="shared" si="14"/>
        <v>3.7777201395889679</v>
      </c>
      <c r="K44" s="19">
        <f t="shared" si="14"/>
        <v>2.2208071036078714</v>
      </c>
      <c r="L44" s="19">
        <f t="shared" si="14"/>
        <v>1.226446164306888</v>
      </c>
      <c r="M44" s="19">
        <f t="shared" si="14"/>
        <v>0.63627188808484025</v>
      </c>
      <c r="N44" s="19">
        <f t="shared" si="14"/>
        <v>0.3100941524596349</v>
      </c>
      <c r="O44" s="19">
        <f t="shared" si="14"/>
        <v>0.14197144828631425</v>
      </c>
      <c r="P44" s="19">
        <f t="shared" si="14"/>
        <v>6.1061159031851511E-2</v>
      </c>
      <c r="Q44" s="19">
        <f t="shared" si="14"/>
        <v>2.4670938426083769E-2</v>
      </c>
      <c r="R44" s="19">
        <f t="shared" si="14"/>
        <v>9.3640320188424931E-3</v>
      </c>
      <c r="S44" s="14" t="s">
        <v>19</v>
      </c>
      <c r="T44" s="24">
        <f>L16</f>
        <v>17.368749999999999</v>
      </c>
      <c r="U44" s="25">
        <f>L38</f>
        <v>1.2288995132541467</v>
      </c>
      <c r="V44" s="25">
        <f>L48</f>
        <v>0.61444975662726264</v>
      </c>
      <c r="W44" s="4">
        <f t="shared" si="13"/>
        <v>1.5361243915676834</v>
      </c>
      <c r="X44" s="4">
        <f t="shared" si="12"/>
        <v>0.76806219578407831</v>
      </c>
      <c r="Y44" s="4">
        <f t="shared" si="3"/>
        <v>-0.46431971533531996</v>
      </c>
      <c r="Z44" s="4">
        <f t="shared" si="4"/>
        <v>0.46431971533531996</v>
      </c>
      <c r="AA44" s="4">
        <f t="shared" si="5"/>
        <v>-4.6431971533531993</v>
      </c>
      <c r="AB44" s="4">
        <f t="shared" si="6"/>
        <v>4.6431971533531993</v>
      </c>
      <c r="AC44" s="22">
        <f t="shared" si="16"/>
        <v>4.053875807853209E-3</v>
      </c>
      <c r="AD44" s="22">
        <f t="shared" si="15"/>
        <v>2.0269379064639693E-3</v>
      </c>
    </row>
    <row r="45" spans="1:30" x14ac:dyDescent="0.2">
      <c r="A45" s="4">
        <v>-15</v>
      </c>
      <c r="B45" s="19">
        <f t="shared" si="0"/>
        <v>27.53824448180449</v>
      </c>
      <c r="C45" s="19">
        <f t="shared" si="14"/>
        <v>26.6909817708997</v>
      </c>
      <c r="D45" s="19">
        <f t="shared" si="14"/>
        <v>24.30241545780979</v>
      </c>
      <c r="E45" s="19">
        <f t="shared" si="14"/>
        <v>20.786957504121279</v>
      </c>
      <c r="F45" s="19">
        <f t="shared" si="14"/>
        <v>16.702789592876666</v>
      </c>
      <c r="G45" s="19">
        <f t="shared" si="14"/>
        <v>12.607927048393156</v>
      </c>
      <c r="H45" s="19">
        <f t="shared" si="14"/>
        <v>8.9403590177352861</v>
      </c>
      <c r="I45" s="19">
        <f t="shared" si="14"/>
        <v>5.9555630370596715</v>
      </c>
      <c r="J45" s="19">
        <f t="shared" si="14"/>
        <v>3.7268961167840975</v>
      </c>
      <c r="K45" s="19">
        <f t="shared" si="14"/>
        <v>2.1909292019348099</v>
      </c>
      <c r="L45" s="19">
        <f t="shared" si="14"/>
        <v>1.2099460199022098</v>
      </c>
      <c r="M45" s="19">
        <f t="shared" si="14"/>
        <v>0.62771172593539104</v>
      </c>
      <c r="N45" s="19">
        <f t="shared" si="14"/>
        <v>0.30592226261763611</v>
      </c>
      <c r="O45" s="19">
        <f t="shared" si="14"/>
        <v>0.14006141793501112</v>
      </c>
      <c r="P45" s="19">
        <f t="shared" si="14"/>
        <v>6.0239665214296169E-2</v>
      </c>
      <c r="Q45" s="19">
        <f t="shared" si="14"/>
        <v>2.4339024919827781E-2</v>
      </c>
      <c r="R45" s="19">
        <f t="shared" si="14"/>
        <v>9.2380518616879802E-3</v>
      </c>
      <c r="S45" s="14" t="s">
        <v>32</v>
      </c>
      <c r="T45" s="4">
        <f>M16</f>
        <v>19.105625</v>
      </c>
      <c r="U45" s="19">
        <f>M38</f>
        <v>0.63754466875164217</v>
      </c>
      <c r="V45" s="19">
        <f>M48</f>
        <v>0.31877233437591934</v>
      </c>
      <c r="W45" s="4">
        <f t="shared" si="13"/>
        <v>0.87662391953350793</v>
      </c>
      <c r="X45" s="4">
        <f t="shared" si="12"/>
        <v>0.43831195976688908</v>
      </c>
      <c r="Y45" s="4">
        <f t="shared" si="3"/>
        <v>-0.30110736874290406</v>
      </c>
      <c r="Z45" s="4">
        <f t="shared" si="4"/>
        <v>0.30110736874290406</v>
      </c>
      <c r="AA45" s="4">
        <f t="shared" si="5"/>
        <v>-3.0110736874290405</v>
      </c>
      <c r="AB45" s="4">
        <f t="shared" si="6"/>
        <v>3.0110736874290405</v>
      </c>
      <c r="AC45" s="23">
        <f t="shared" si="16"/>
        <v>1.9119300602297349E-3</v>
      </c>
      <c r="AD45" s="22">
        <f t="shared" si="15"/>
        <v>9.559650303812841E-4</v>
      </c>
    </row>
    <row r="46" spans="1:30" x14ac:dyDescent="0.2">
      <c r="A46" s="4">
        <v>-10</v>
      </c>
      <c r="B46" s="19">
        <f t="shared" si="0"/>
        <v>25.871249670462671</v>
      </c>
      <c r="C46" s="19">
        <f t="shared" si="14"/>
        <v>25.075274998047586</v>
      </c>
      <c r="D46" s="19">
        <f t="shared" si="14"/>
        <v>22.831297700176044</v>
      </c>
      <c r="E46" s="19">
        <f t="shared" si="14"/>
        <v>19.528643804210279</v>
      </c>
      <c r="F46" s="19">
        <f t="shared" si="14"/>
        <v>15.691706130215973</v>
      </c>
      <c r="G46" s="19">
        <f t="shared" si="14"/>
        <v>11.844721209860694</v>
      </c>
      <c r="H46" s="19">
        <f t="shared" si="14"/>
        <v>8.3991650391595964</v>
      </c>
      <c r="I46" s="19">
        <f t="shared" si="14"/>
        <v>5.5950501260802765</v>
      </c>
      <c r="J46" s="19">
        <f t="shared" si="14"/>
        <v>3.5012929018371888</v>
      </c>
      <c r="K46" s="19">
        <f t="shared" si="14"/>
        <v>2.0583039137086199</v>
      </c>
      <c r="L46" s="19">
        <f t="shared" si="14"/>
        <v>1.1367033795257198</v>
      </c>
      <c r="M46" s="19">
        <f t="shared" si="14"/>
        <v>0.58971394467362237</v>
      </c>
      <c r="N46" s="19">
        <f t="shared" si="14"/>
        <v>0.287403623029172</v>
      </c>
      <c r="O46" s="19">
        <f t="shared" si="14"/>
        <v>0.13158296691678767</v>
      </c>
      <c r="P46" s="19">
        <f t="shared" si="14"/>
        <v>5.6593128870428985E-2</v>
      </c>
      <c r="Q46" s="19">
        <f t="shared" si="14"/>
        <v>2.2865691052039651E-2</v>
      </c>
      <c r="R46" s="19">
        <f t="shared" si="14"/>
        <v>8.6788374015754014E-3</v>
      </c>
      <c r="S46" s="14" t="s">
        <v>33</v>
      </c>
      <c r="T46" s="4">
        <f>N16</f>
        <v>20.842500000000001</v>
      </c>
      <c r="U46" s="19">
        <f>N38</f>
        <v>0.31071445621582777</v>
      </c>
      <c r="V46" s="19">
        <f>N48</f>
        <v>0.15535722810796174</v>
      </c>
      <c r="W46" s="4">
        <f t="shared" si="13"/>
        <v>0.46607168432374174</v>
      </c>
      <c r="X46" s="4">
        <f t="shared" si="12"/>
        <v>0.23303584216194265</v>
      </c>
      <c r="Y46" s="4">
        <f t="shared" si="3"/>
        <v>-0.17889281394218232</v>
      </c>
      <c r="Z46" s="4">
        <f t="shared" si="4"/>
        <v>0.17889281394218232</v>
      </c>
      <c r="AA46" s="4">
        <f t="shared" si="5"/>
        <v>-1.7889281394218233</v>
      </c>
      <c r="AB46" s="4">
        <f t="shared" si="6"/>
        <v>1.7889281394218233</v>
      </c>
      <c r="AC46" s="23">
        <f t="shared" si="16"/>
        <v>8.5415026861223535E-4</v>
      </c>
      <c r="AD46" s="22">
        <f t="shared" si="15"/>
        <v>4.270751343299776E-4</v>
      </c>
    </row>
    <row r="47" spans="1:30" x14ac:dyDescent="0.2">
      <c r="A47" s="4">
        <v>-5</v>
      </c>
      <c r="B47" s="19">
        <f t="shared" si="0"/>
        <v>21.372708673031056</v>
      </c>
      <c r="C47" s="19">
        <f t="shared" si="14"/>
        <v>20.715139556682502</v>
      </c>
      <c r="D47" s="19">
        <f t="shared" si="14"/>
        <v>18.861349203792827</v>
      </c>
      <c r="E47" s="19">
        <f t="shared" si="14"/>
        <v>16.132966908177767</v>
      </c>
      <c r="F47" s="19">
        <f t="shared" si="14"/>
        <v>12.963203091299448</v>
      </c>
      <c r="G47" s="19">
        <f t="shared" si="14"/>
        <v>9.7851390619391463</v>
      </c>
      <c r="H47" s="19">
        <f t="shared" si="14"/>
        <v>6.9387026048307323</v>
      </c>
      <c r="I47" s="19">
        <f t="shared" si="14"/>
        <v>4.622172406779641</v>
      </c>
      <c r="J47" s="19">
        <f t="shared" si="14"/>
        <v>2.892481581798267</v>
      </c>
      <c r="K47" s="19">
        <f t="shared" si="14"/>
        <v>1.7004022020041547</v>
      </c>
      <c r="L47" s="19">
        <f t="shared" si="14"/>
        <v>0.93905128231938995</v>
      </c>
      <c r="M47" s="19">
        <f t="shared" si="14"/>
        <v>0.48717338746582023</v>
      </c>
      <c r="N47" s="19">
        <f t="shared" si="14"/>
        <v>0.23742934666156312</v>
      </c>
      <c r="O47" s="19">
        <f t="shared" si="14"/>
        <v>0.10870307596530154</v>
      </c>
      <c r="P47" s="19">
        <f t="shared" si="14"/>
        <v>4.6752610393765749E-2</v>
      </c>
      <c r="Q47" s="19">
        <f t="shared" si="14"/>
        <v>1.888976217568375E-2</v>
      </c>
      <c r="R47" s="19">
        <f t="shared" si="14"/>
        <v>7.1697450168498053E-3</v>
      </c>
      <c r="S47" s="14" t="s">
        <v>45</v>
      </c>
      <c r="T47" s="4">
        <f>O16</f>
        <v>22.579374999999999</v>
      </c>
      <c r="U47" s="19">
        <f>O38</f>
        <v>0.14225544404033158</v>
      </c>
      <c r="V47" s="19">
        <f>O48</f>
        <v>7.1127722020187717E-2</v>
      </c>
      <c r="W47" s="4">
        <f t="shared" si="13"/>
        <v>0.23116509656553882</v>
      </c>
      <c r="X47" s="4">
        <f t="shared" si="12"/>
        <v>0.11558254828280504</v>
      </c>
      <c r="Y47" s="4">
        <f t="shared" si="3"/>
        <v>-9.789979731095147E-2</v>
      </c>
      <c r="Z47" s="4">
        <f t="shared" si="4"/>
        <v>9.789979731095147E-2</v>
      </c>
      <c r="AA47" s="4">
        <f t="shared" si="5"/>
        <v>-0.97899797310951475</v>
      </c>
      <c r="AB47" s="4">
        <f t="shared" si="6"/>
        <v>0.97899797310951475</v>
      </c>
      <c r="AC47" s="22">
        <f>ATAN(ABS(U47-$U$51)/1000/ABS(T47-$T$51))*180/PI()</f>
        <v>3.6097706673291971E-4</v>
      </c>
      <c r="AD47" s="22">
        <f t="shared" si="15"/>
        <v>1.8048853336830652E-4</v>
      </c>
    </row>
    <row r="48" spans="1:30" x14ac:dyDescent="0.2">
      <c r="A48" s="4">
        <v>0</v>
      </c>
      <c r="B48" s="19">
        <f t="shared" si="0"/>
        <v>13.984812001079522</v>
      </c>
      <c r="C48" s="19">
        <f t="shared" ref="C48:R63" si="17">$B48*EXP(-0.5*C$16^2/$E$12^2)</f>
        <v>13.5545445693499</v>
      </c>
      <c r="D48" s="19">
        <f t="shared" si="17"/>
        <v>12.341553274180557</v>
      </c>
      <c r="E48" s="19">
        <f t="shared" si="17"/>
        <v>10.556289924785959</v>
      </c>
      <c r="F48" s="19">
        <f t="shared" si="17"/>
        <v>8.4822172489719154</v>
      </c>
      <c r="G48" s="19">
        <f t="shared" si="17"/>
        <v>6.402713492198254</v>
      </c>
      <c r="H48" s="19">
        <f t="shared" si="17"/>
        <v>4.5402037216931266</v>
      </c>
      <c r="I48" s="19">
        <f t="shared" si="17"/>
        <v>3.0244277004980731</v>
      </c>
      <c r="J48" s="19">
        <f t="shared" si="17"/>
        <v>1.8926384931768776</v>
      </c>
      <c r="K48" s="19">
        <f t="shared" si="17"/>
        <v>1.1126247723226614</v>
      </c>
      <c r="L48" s="19">
        <f t="shared" si="17"/>
        <v>0.61444975662726264</v>
      </c>
      <c r="M48" s="19">
        <f t="shared" si="14"/>
        <v>0.31877233437591934</v>
      </c>
      <c r="N48" s="19">
        <f t="shared" si="14"/>
        <v>0.15535722810796174</v>
      </c>
      <c r="O48" s="19">
        <f t="shared" si="14"/>
        <v>7.1127722020187717E-2</v>
      </c>
      <c r="P48" s="19">
        <f t="shared" si="14"/>
        <v>3.0591652041818875E-2</v>
      </c>
      <c r="Q48" s="19">
        <f t="shared" si="14"/>
        <v>1.2360144744095081E-2</v>
      </c>
      <c r="R48" s="19">
        <f t="shared" si="14"/>
        <v>4.691381784604722E-3</v>
      </c>
      <c r="S48" s="14" t="s">
        <v>46</v>
      </c>
      <c r="T48" s="4">
        <f>P16</f>
        <v>24.31625</v>
      </c>
      <c r="U48" s="19">
        <f>P38</f>
        <v>6.1183304083618897E-2</v>
      </c>
      <c r="V48" s="19">
        <f>P48</f>
        <v>3.0591652041818875E-2</v>
      </c>
      <c r="W48" s="4">
        <f t="shared" si="13"/>
        <v>0.10707078214633307</v>
      </c>
      <c r="X48" s="4">
        <f t="shared" si="12"/>
        <v>5.3535391073183031E-2</v>
      </c>
      <c r="Y48" s="4">
        <f t="shared" si="3"/>
        <v>-4.9536680168457185E-2</v>
      </c>
      <c r="Z48" s="4">
        <f t="shared" si="4"/>
        <v>4.9536680168457185E-2</v>
      </c>
      <c r="AA48" s="4">
        <f t="shared" si="5"/>
        <v>-0.49536680168457187</v>
      </c>
      <c r="AB48" s="4">
        <f t="shared" si="6"/>
        <v>0.49536680168457187</v>
      </c>
      <c r="AC48" s="22">
        <f t="shared" si="16"/>
        <v>1.4416470881198785E-4</v>
      </c>
      <c r="AD48" s="22">
        <f t="shared" si="15"/>
        <v>7.2082354406130222E-5</v>
      </c>
    </row>
    <row r="49" spans="1:30" x14ac:dyDescent="0.2">
      <c r="A49" s="4">
        <v>5</v>
      </c>
      <c r="B49" s="19">
        <f t="shared" si="0"/>
        <v>6.5969153291279889</v>
      </c>
      <c r="C49" s="19">
        <f t="shared" si="17"/>
        <v>6.3939495820172967</v>
      </c>
      <c r="D49" s="19">
        <f t="shared" si="17"/>
        <v>5.8217573445682875</v>
      </c>
      <c r="E49" s="19">
        <f t="shared" si="17"/>
        <v>4.9796129413941523</v>
      </c>
      <c r="F49" s="19">
        <f t="shared" si="17"/>
        <v>4.0012314066443837</v>
      </c>
      <c r="G49" s="19">
        <f t="shared" si="17"/>
        <v>3.0202879224573627</v>
      </c>
      <c r="H49" s="19">
        <f t="shared" si="17"/>
        <v>2.1417048385555213</v>
      </c>
      <c r="I49" s="19">
        <f t="shared" si="17"/>
        <v>1.4266829942165054</v>
      </c>
      <c r="J49" s="19">
        <f t="shared" si="17"/>
        <v>0.89279540455548845</v>
      </c>
      <c r="K49" s="19">
        <f t="shared" si="17"/>
        <v>0.52484734264116806</v>
      </c>
      <c r="L49" s="19">
        <f t="shared" si="17"/>
        <v>0.28984823093513545</v>
      </c>
      <c r="M49" s="19">
        <f t="shared" si="14"/>
        <v>0.15037128128601843</v>
      </c>
      <c r="N49" s="19">
        <f t="shared" si="14"/>
        <v>7.3285109554360378E-2</v>
      </c>
      <c r="O49" s="19">
        <f t="shared" si="14"/>
        <v>3.3552368075073891E-2</v>
      </c>
      <c r="P49" s="19">
        <f t="shared" si="14"/>
        <v>1.4430693689871999E-2</v>
      </c>
      <c r="Q49" s="19">
        <f t="shared" si="14"/>
        <v>5.8305273125064099E-3</v>
      </c>
      <c r="R49" s="19">
        <f t="shared" si="14"/>
        <v>2.2130185523596391E-3</v>
      </c>
      <c r="S49" s="14" t="s">
        <v>47</v>
      </c>
      <c r="T49" s="4">
        <f>Q16</f>
        <v>26.053124999999998</v>
      </c>
      <c r="U49" s="19">
        <f>Q38</f>
        <v>2.4720289488182542E-2</v>
      </c>
      <c r="V49" s="19">
        <f>Q48</f>
        <v>1.2360144744095081E-2</v>
      </c>
      <c r="W49" s="4">
        <f t="shared" si="13"/>
        <v>4.6350542790342265E-2</v>
      </c>
      <c r="X49" s="4">
        <f t="shared" si="12"/>
        <v>2.3175271395178276E-2</v>
      </c>
      <c r="Y49" s="4">
        <f t="shared" si="3"/>
        <v>-2.323920701255016E-2</v>
      </c>
      <c r="Z49" s="4">
        <f t="shared" si="4"/>
        <v>2.323920701255016E-2</v>
      </c>
      <c r="AA49" s="4">
        <f t="shared" si="5"/>
        <v>-0.23239207012550156</v>
      </c>
      <c r="AB49" s="4">
        <f t="shared" si="6"/>
        <v>0.23239207012550156</v>
      </c>
      <c r="AC49" s="22">
        <f t="shared" si="16"/>
        <v>5.4364620597876403E-5</v>
      </c>
      <c r="AD49" s="22">
        <f t="shared" si="15"/>
        <v>2.7182310298952696E-5</v>
      </c>
    </row>
    <row r="50" spans="1:30" x14ac:dyDescent="0.2">
      <c r="A50" s="4">
        <v>10</v>
      </c>
      <c r="B50" s="19">
        <f t="shared" ref="B50:B78" si="18">$E$13*0.5*(ERF((A50-$B$13)/$E$12/SQRT(2))-ERF((A50-$B$14)/$E$12/SQRT(2)) )</f>
        <v>2.0983743316963746</v>
      </c>
      <c r="C50" s="19">
        <f t="shared" si="17"/>
        <v>2.0338141406522139</v>
      </c>
      <c r="D50" s="19">
        <f t="shared" si="17"/>
        <v>1.851808848185071</v>
      </c>
      <c r="E50" s="19">
        <f t="shared" si="17"/>
        <v>1.5839360453616407</v>
      </c>
      <c r="F50" s="19">
        <f t="shared" si="17"/>
        <v>1.2727283677278582</v>
      </c>
      <c r="G50" s="19">
        <f t="shared" si="17"/>
        <v>0.96070577453581563</v>
      </c>
      <c r="H50" s="19">
        <f t="shared" si="17"/>
        <v>0.68124240422665605</v>
      </c>
      <c r="I50" s="19">
        <f t="shared" si="17"/>
        <v>0.45380527491586975</v>
      </c>
      <c r="J50" s="19">
        <f t="shared" si="17"/>
        <v>0.28398408451656676</v>
      </c>
      <c r="K50" s="19">
        <f t="shared" si="17"/>
        <v>0.16694563093670289</v>
      </c>
      <c r="L50" s="19">
        <f t="shared" si="17"/>
        <v>9.2196133728805543E-2</v>
      </c>
      <c r="M50" s="19">
        <f t="shared" si="14"/>
        <v>4.7830724078216327E-2</v>
      </c>
      <c r="N50" s="19">
        <f t="shared" si="14"/>
        <v>2.331083318675152E-2</v>
      </c>
      <c r="O50" s="19">
        <f t="shared" si="14"/>
        <v>1.067247712358777E-2</v>
      </c>
      <c r="P50" s="19">
        <f t="shared" si="14"/>
        <v>4.5901752132087668E-3</v>
      </c>
      <c r="Q50" s="19">
        <f t="shared" si="14"/>
        <v>1.8545984361505103E-3</v>
      </c>
      <c r="R50" s="19">
        <f t="shared" si="14"/>
        <v>7.0392616763404283E-4</v>
      </c>
      <c r="S50" s="14" t="s">
        <v>48</v>
      </c>
      <c r="T50" s="4">
        <f>R16</f>
        <v>27.79</v>
      </c>
      <c r="U50" s="19">
        <f>R38</f>
        <v>9.3827635692065522E-3</v>
      </c>
      <c r="V50" s="19">
        <f>R48</f>
        <v>4.691381784604722E-3</v>
      </c>
      <c r="W50" s="4">
        <f t="shared" si="13"/>
        <v>1.8765527138413104E-2</v>
      </c>
      <c r="X50" s="4">
        <f t="shared" si="12"/>
        <v>9.382763569209444E-3</v>
      </c>
      <c r="Y50" s="4">
        <f t="shared" si="3"/>
        <v>-1.0128927926455438E-2</v>
      </c>
      <c r="Z50" s="4">
        <f t="shared" si="4"/>
        <v>1.0128927926455438E-2</v>
      </c>
      <c r="AA50" s="4">
        <f t="shared" si="5"/>
        <v>-0.10128927926455437</v>
      </c>
      <c r="AB50" s="4">
        <f t="shared" si="6"/>
        <v>0.10128927926455437</v>
      </c>
      <c r="AC50" s="22">
        <f>ATAN(ABS(U50-$U$51)/1000/ABS(T50-$T$51))*180/PI()</f>
        <v>1.9344827372602362E-5</v>
      </c>
      <c r="AD50" s="22">
        <f t="shared" si="15"/>
        <v>9.6724136863044336E-6</v>
      </c>
    </row>
    <row r="51" spans="1:30" x14ac:dyDescent="0.2">
      <c r="A51" s="4">
        <v>15</v>
      </c>
      <c r="B51" s="19">
        <f t="shared" si="18"/>
        <v>0.43137952035455396</v>
      </c>
      <c r="C51" s="19">
        <f t="shared" si="17"/>
        <v>0.41810736780009827</v>
      </c>
      <c r="D51" s="19">
        <f t="shared" si="17"/>
        <v>0.38069109055132233</v>
      </c>
      <c r="E51" s="19">
        <f t="shared" si="17"/>
        <v>0.32562234545064039</v>
      </c>
      <c r="F51" s="19">
        <f t="shared" si="17"/>
        <v>0.26164490506716698</v>
      </c>
      <c r="G51" s="19">
        <f t="shared" si="17"/>
        <v>0.19749993600335197</v>
      </c>
      <c r="H51" s="19">
        <f t="shared" si="17"/>
        <v>0.14004842565096737</v>
      </c>
      <c r="I51" s="19">
        <f t="shared" si="17"/>
        <v>9.3292363936474373E-2</v>
      </c>
      <c r="J51" s="19">
        <f t="shared" si="17"/>
        <v>5.8380869569657691E-2</v>
      </c>
      <c r="K51" s="19">
        <f t="shared" si="17"/>
        <v>3.4320342710513013E-2</v>
      </c>
      <c r="L51" s="19">
        <f t="shared" si="17"/>
        <v>1.8953493352315373E-2</v>
      </c>
      <c r="M51" s="19">
        <f t="shared" si="14"/>
        <v>9.832942816447636E-3</v>
      </c>
      <c r="N51" s="19">
        <f t="shared" si="14"/>
        <v>4.7921935982873625E-3</v>
      </c>
      <c r="O51" s="19">
        <f t="shared" si="14"/>
        <v>2.194026105364314E-3</v>
      </c>
      <c r="P51" s="19">
        <f t="shared" si="14"/>
        <v>9.4363886934157985E-4</v>
      </c>
      <c r="Q51" s="19">
        <f t="shared" si="14"/>
        <v>3.8126456836237862E-4</v>
      </c>
      <c r="R51" s="19">
        <f t="shared" si="14"/>
        <v>1.4471170752146378E-4</v>
      </c>
    </row>
    <row r="52" spans="1:30" x14ac:dyDescent="0.2">
      <c r="A52" s="4">
        <v>20</v>
      </c>
      <c r="B52" s="19">
        <f t="shared" si="18"/>
        <v>5.5837964676034191E-2</v>
      </c>
      <c r="C52" s="19">
        <f t="shared" si="17"/>
        <v>5.4120011109528465E-2</v>
      </c>
      <c r="D52" s="19">
        <f t="shared" si="17"/>
        <v>4.9276830873228226E-2</v>
      </c>
      <c r="E52" s="19">
        <f t="shared" si="17"/>
        <v>4.2148707031933901E-2</v>
      </c>
      <c r="F52" s="19">
        <f t="shared" si="17"/>
        <v>3.3867437551965737E-2</v>
      </c>
      <c r="G52" s="19">
        <f t="shared" si="17"/>
        <v>2.5564483082113384E-2</v>
      </c>
      <c r="H52" s="19">
        <f t="shared" si="17"/>
        <v>1.8127933004342872E-2</v>
      </c>
      <c r="I52" s="19">
        <f t="shared" si="17"/>
        <v>1.2075806746103888E-2</v>
      </c>
      <c r="J52" s="19">
        <f t="shared" si="17"/>
        <v>7.5568467647870625E-3</v>
      </c>
      <c r="K52" s="19">
        <f t="shared" si="17"/>
        <v>4.442441037451032E-3</v>
      </c>
      <c r="L52" s="19">
        <f t="shared" si="17"/>
        <v>2.4533489476370831E-3</v>
      </c>
      <c r="M52" s="19">
        <f t="shared" si="14"/>
        <v>1.2727806669982798E-3</v>
      </c>
      <c r="N52" s="19">
        <f t="shared" si="14"/>
        <v>6.2030375628855956E-4</v>
      </c>
      <c r="O52" s="19">
        <f t="shared" si="14"/>
        <v>2.8399575406115157E-4</v>
      </c>
      <c r="P52" s="19">
        <f t="shared" si="14"/>
        <v>1.2214505178623447E-4</v>
      </c>
      <c r="Q52" s="19">
        <f t="shared" si="14"/>
        <v>4.9351062106389071E-5</v>
      </c>
      <c r="R52" s="19">
        <f t="shared" si="14"/>
        <v>1.873155036695006E-5</v>
      </c>
    </row>
    <row r="53" spans="1:30" x14ac:dyDescent="0.2">
      <c r="A53" s="4">
        <v>25</v>
      </c>
      <c r="B53" s="19">
        <f t="shared" si="18"/>
        <v>4.4773825141916166E-3</v>
      </c>
      <c r="C53" s="19">
        <f t="shared" si="17"/>
        <v>4.3396279362177661E-3</v>
      </c>
      <c r="D53" s="19">
        <f t="shared" si="17"/>
        <v>3.9512762004605302E-3</v>
      </c>
      <c r="E53" s="19">
        <f t="shared" si="17"/>
        <v>3.3797056349649411E-3</v>
      </c>
      <c r="F53" s="19">
        <f t="shared" si="17"/>
        <v>2.7156697701184503E-3</v>
      </c>
      <c r="G53" s="19">
        <f t="shared" si="17"/>
        <v>2.0498950884097907E-3</v>
      </c>
      <c r="H53" s="19">
        <f t="shared" si="17"/>
        <v>1.4535932805394395E-3</v>
      </c>
      <c r="I53" s="19">
        <f t="shared" si="17"/>
        <v>9.6830187639287025E-4</v>
      </c>
      <c r="J53" s="19">
        <f t="shared" si="17"/>
        <v>6.0594783071677956E-4</v>
      </c>
      <c r="K53" s="19">
        <f t="shared" si="17"/>
        <v>3.5621835317266814E-4</v>
      </c>
      <c r="L53" s="19">
        <f t="shared" si="17"/>
        <v>1.9672245833264216E-4</v>
      </c>
      <c r="M53" s="19">
        <f t="shared" si="14"/>
        <v>1.0205826691360673E-4</v>
      </c>
      <c r="N53" s="19">
        <f t="shared" si="14"/>
        <v>4.973922685054126E-5</v>
      </c>
      <c r="O53" s="19">
        <f t="shared" si="14"/>
        <v>2.2772277440904267E-5</v>
      </c>
      <c r="P53" s="19">
        <f t="shared" si="14"/>
        <v>9.7942344825015169E-6</v>
      </c>
      <c r="Q53" s="19">
        <f t="shared" si="14"/>
        <v>3.9572284522535452E-6</v>
      </c>
      <c r="R53" s="19">
        <f t="shared" si="14"/>
        <v>1.5019945043354752E-6</v>
      </c>
    </row>
    <row r="54" spans="1:30" x14ac:dyDescent="0.2">
      <c r="A54" s="4">
        <v>30</v>
      </c>
      <c r="B54" s="19">
        <f t="shared" si="18"/>
        <v>2.2009031644533103E-4</v>
      </c>
      <c r="C54" s="19">
        <f t="shared" si="17"/>
        <v>2.133188492852303E-4</v>
      </c>
      <c r="D54" s="19">
        <f t="shared" si="17"/>
        <v>1.9422902255186809E-4</v>
      </c>
      <c r="E54" s="19">
        <f t="shared" si="17"/>
        <v>1.6613288686722835E-4</v>
      </c>
      <c r="F54" s="19">
        <f t="shared" si="17"/>
        <v>1.3349152482994888E-4</v>
      </c>
      <c r="G54" s="19">
        <f t="shared" si="17"/>
        <v>1.0076468947154432E-4</v>
      </c>
      <c r="H54" s="19">
        <f t="shared" si="17"/>
        <v>7.1452864275656678E-5</v>
      </c>
      <c r="I54" s="19">
        <f t="shared" si="17"/>
        <v>4.7597869003692205E-5</v>
      </c>
      <c r="J54" s="19">
        <f t="shared" si="17"/>
        <v>2.9785985313764593E-5</v>
      </c>
      <c r="K54" s="19">
        <f t="shared" si="17"/>
        <v>1.7510277450029805E-5</v>
      </c>
      <c r="L54" s="19">
        <f t="shared" si="17"/>
        <v>9.670093624813247E-6</v>
      </c>
      <c r="M54" s="19">
        <f t="shared" si="17"/>
        <v>5.0167784837863557E-6</v>
      </c>
      <c r="N54" s="19">
        <f t="shared" si="17"/>
        <v>2.4449825634918342E-6</v>
      </c>
      <c r="O54" s="19">
        <f t="shared" si="17"/>
        <v>1.1193945865164467E-6</v>
      </c>
      <c r="P54" s="19">
        <f t="shared" si="17"/>
        <v>4.8144561242222224E-7</v>
      </c>
      <c r="Q54" s="19">
        <f t="shared" si="17"/>
        <v>1.9452161157604341E-7</v>
      </c>
      <c r="R54" s="19">
        <f t="shared" si="17"/>
        <v>7.3832075930646167E-8</v>
      </c>
    </row>
    <row r="55" spans="1:30" x14ac:dyDescent="0.2">
      <c r="A55" s="4">
        <v>35</v>
      </c>
      <c r="B55" s="19">
        <f t="shared" si="18"/>
        <v>6.5862033004921857E-6</v>
      </c>
      <c r="C55" s="19">
        <f t="shared" si="17"/>
        <v>6.3835671278548138E-6</v>
      </c>
      <c r="D55" s="19">
        <f t="shared" si="17"/>
        <v>5.8123040124767931E-6</v>
      </c>
      <c r="E55" s="19">
        <f t="shared" si="17"/>
        <v>4.9715270779622079E-6</v>
      </c>
      <c r="F55" s="19">
        <f t="shared" si="17"/>
        <v>3.9947342328490486E-6</v>
      </c>
      <c r="G55" s="19">
        <f t="shared" si="17"/>
        <v>3.0153835983756392E-6</v>
      </c>
      <c r="H55" s="19">
        <f t="shared" si="17"/>
        <v>2.1382271520284941E-6</v>
      </c>
      <c r="I55" s="19">
        <f t="shared" si="17"/>
        <v>1.4243663555564969E-6</v>
      </c>
      <c r="J55" s="19">
        <f t="shared" si="17"/>
        <v>8.9134568912602334E-7</v>
      </c>
      <c r="K55" s="19">
        <f t="shared" si="17"/>
        <v>5.2399509890552797E-7</v>
      </c>
      <c r="L55" s="19">
        <f t="shared" si="17"/>
        <v>2.8937757724399214E-7</v>
      </c>
      <c r="M55" s="19">
        <f t="shared" si="17"/>
        <v>1.5012710936766349E-7</v>
      </c>
      <c r="N55" s="19">
        <f t="shared" si="17"/>
        <v>7.3166109665327684E-8</v>
      </c>
      <c r="O55" s="19">
        <f t="shared" si="17"/>
        <v>3.3497885955827599E-8</v>
      </c>
      <c r="P55" s="19">
        <f t="shared" si="17"/>
        <v>1.4407261222373459E-8</v>
      </c>
      <c r="Q55" s="19">
        <f t="shared" si="17"/>
        <v>5.8210597397974456E-9</v>
      </c>
      <c r="R55" s="19">
        <f t="shared" si="17"/>
        <v>2.2094250670833054E-9</v>
      </c>
    </row>
    <row r="56" spans="1:30" x14ac:dyDescent="0.2">
      <c r="A56" s="4">
        <v>40</v>
      </c>
      <c r="B56" s="19">
        <f t="shared" si="18"/>
        <v>1.1941015439033635E-7</v>
      </c>
      <c r="C56" s="19">
        <f t="shared" si="17"/>
        <v>1.1573629016906533E-7</v>
      </c>
      <c r="D56" s="19">
        <f t="shared" si="17"/>
        <v>1.0537909138662016E-7</v>
      </c>
      <c r="E56" s="19">
        <f t="shared" si="17"/>
        <v>9.013551341344741E-8</v>
      </c>
      <c r="F56" s="19">
        <f t="shared" si="17"/>
        <v>7.2425919718758119E-8</v>
      </c>
      <c r="G56" s="19">
        <f t="shared" si="17"/>
        <v>5.4669952414195184E-8</v>
      </c>
      <c r="H56" s="19">
        <f t="shared" si="17"/>
        <v>3.8766801250464167E-8</v>
      </c>
      <c r="I56" s="19">
        <f t="shared" si="17"/>
        <v>2.582425696040869E-8</v>
      </c>
      <c r="J56" s="19">
        <f t="shared" si="17"/>
        <v>1.6160407065743823E-8</v>
      </c>
      <c r="K56" s="19">
        <f t="shared" si="17"/>
        <v>9.5002132192628784E-9</v>
      </c>
      <c r="L56" s="19">
        <f t="shared" si="17"/>
        <v>5.2465160274090417E-9</v>
      </c>
      <c r="M56" s="19">
        <f t="shared" si="17"/>
        <v>2.7218566585134034E-9</v>
      </c>
      <c r="N56" s="19">
        <f t="shared" si="17"/>
        <v>1.3265269917532248E-9</v>
      </c>
      <c r="O56" s="19">
        <f t="shared" si="17"/>
        <v>6.0732831211516589E-10</v>
      </c>
      <c r="P56" s="19">
        <f t="shared" si="17"/>
        <v>2.6120865214970779E-10</v>
      </c>
      <c r="Q56" s="19">
        <f t="shared" si="17"/>
        <v>1.0553783576535512E-10</v>
      </c>
      <c r="R56" s="19">
        <f t="shared" si="17"/>
        <v>4.0057644190026896E-11</v>
      </c>
    </row>
    <row r="57" spans="1:30" x14ac:dyDescent="0.2">
      <c r="A57" s="4">
        <v>45</v>
      </c>
      <c r="B57" s="19">
        <f t="shared" si="18"/>
        <v>1.3071775896241604E-9</v>
      </c>
      <c r="C57" s="19">
        <f t="shared" si="17"/>
        <v>1.2669599632264163E-9</v>
      </c>
      <c r="D57" s="19">
        <f t="shared" si="17"/>
        <v>1.1535801739713189E-9</v>
      </c>
      <c r="E57" s="19">
        <f t="shared" si="17"/>
        <v>9.8670941148085126E-10</v>
      </c>
      <c r="F57" s="19">
        <f t="shared" si="17"/>
        <v>7.9284328579631197E-10</v>
      </c>
      <c r="G57" s="19">
        <f t="shared" si="17"/>
        <v>5.9846951029014507E-10</v>
      </c>
      <c r="H57" s="19">
        <f t="shared" si="17"/>
        <v>4.2437842974702395E-10</v>
      </c>
      <c r="I57" s="19">
        <f t="shared" si="17"/>
        <v>2.8269697949635899E-10</v>
      </c>
      <c r="J57" s="19">
        <f t="shared" si="17"/>
        <v>1.7690724933233844E-10</v>
      </c>
      <c r="K57" s="19">
        <f t="shared" si="17"/>
        <v>1.0399840683797524E-10</v>
      </c>
      <c r="L57" s="19">
        <f t="shared" si="17"/>
        <v>5.7433374989322461E-11</v>
      </c>
      <c r="M57" s="19">
        <f t="shared" si="17"/>
        <v>2.9796042424897496E-11</v>
      </c>
      <c r="N57" s="19">
        <f t="shared" si="17"/>
        <v>1.4521431318002708E-11</v>
      </c>
      <c r="O57" s="19">
        <f t="shared" si="17"/>
        <v>6.6483957180567887E-12</v>
      </c>
      <c r="P57" s="19">
        <f t="shared" si="17"/>
        <v>2.859439367190563E-12</v>
      </c>
      <c r="Q57" s="19">
        <f t="shared" si="17"/>
        <v>1.155317941545782E-12</v>
      </c>
      <c r="R57" s="19">
        <f t="shared" si="17"/>
        <v>4.3850922935059205E-13</v>
      </c>
    </row>
    <row r="58" spans="1:30" x14ac:dyDescent="0.2">
      <c r="A58" s="4">
        <v>50</v>
      </c>
      <c r="B58" s="19">
        <f t="shared" si="18"/>
        <v>8.6186270806801103E-12</v>
      </c>
      <c r="C58" s="19">
        <f t="shared" ref="C58:R73" si="19">$B58*EXP(-0.5*C$16^2/$E$12^2)</f>
        <v>8.3534598021529953E-12</v>
      </c>
      <c r="D58" s="19">
        <f t="shared" si="19"/>
        <v>7.6059117032319114E-12</v>
      </c>
      <c r="E58" s="19">
        <f t="shared" si="19"/>
        <v>6.5056810352722544E-12</v>
      </c>
      <c r="F58" s="19">
        <f t="shared" si="19"/>
        <v>5.2274615690620752E-12</v>
      </c>
      <c r="G58" s="19">
        <f t="shared" si="19"/>
        <v>3.9458950102036488E-12</v>
      </c>
      <c r="H58" s="19">
        <f t="shared" si="19"/>
        <v>2.798058546984288E-12</v>
      </c>
      <c r="I58" s="19">
        <f t="shared" si="19"/>
        <v>1.8639088234478687E-12</v>
      </c>
      <c r="J58" s="19">
        <f t="shared" si="19"/>
        <v>1.1664043370745832E-12</v>
      </c>
      <c r="K58" s="19">
        <f t="shared" si="19"/>
        <v>6.8569373636452246E-13</v>
      </c>
      <c r="L58" s="19">
        <f t="shared" si="19"/>
        <v>3.7867604596874382E-13</v>
      </c>
      <c r="M58" s="19">
        <f t="shared" si="17"/>
        <v>1.9645454464542224E-13</v>
      </c>
      <c r="N58" s="19">
        <f t="shared" si="17"/>
        <v>9.574429840367666E-14</v>
      </c>
      <c r="O58" s="19">
        <f t="shared" si="17"/>
        <v>4.3834934008619924E-14</v>
      </c>
      <c r="P58" s="19">
        <f t="shared" si="17"/>
        <v>1.8853170189918228E-14</v>
      </c>
      <c r="Q58" s="19">
        <f t="shared" si="17"/>
        <v>7.6173693435679124E-15</v>
      </c>
      <c r="R58" s="19">
        <f t="shared" si="17"/>
        <v>2.891227289396704E-15</v>
      </c>
    </row>
    <row r="59" spans="1:30" x14ac:dyDescent="0.2">
      <c r="A59" s="4">
        <v>55</v>
      </c>
      <c r="B59" s="19">
        <f t="shared" si="18"/>
        <v>3.4157772613035926E-14</v>
      </c>
      <c r="C59" s="19">
        <f t="shared" si="19"/>
        <v>3.3106848432240294E-14</v>
      </c>
      <c r="D59" s="19">
        <f t="shared" si="19"/>
        <v>3.014412853019313E-14</v>
      </c>
      <c r="E59" s="19">
        <f t="shared" si="19"/>
        <v>2.5783639484055054E-14</v>
      </c>
      <c r="F59" s="19">
        <f t="shared" si="19"/>
        <v>2.0717736357298804E-14</v>
      </c>
      <c r="G59" s="19">
        <f t="shared" si="19"/>
        <v>1.5638567866056618E-14</v>
      </c>
      <c r="H59" s="19">
        <f t="shared" si="19"/>
        <v>1.1089405158287577E-14</v>
      </c>
      <c r="I59" s="19">
        <f t="shared" si="19"/>
        <v>7.3871363926955711E-15</v>
      </c>
      <c r="J59" s="19">
        <f t="shared" si="19"/>
        <v>4.6227518313170294E-15</v>
      </c>
      <c r="K59" s="19">
        <f t="shared" si="19"/>
        <v>2.7175756080020708E-15</v>
      </c>
      <c r="L59" s="19">
        <f t="shared" si="19"/>
        <v>1.5007877880224039E-15</v>
      </c>
      <c r="M59" s="19">
        <f t="shared" si="17"/>
        <v>7.7859844752284073E-16</v>
      </c>
      <c r="N59" s="19">
        <f t="shared" si="17"/>
        <v>3.7945857771228367E-16</v>
      </c>
      <c r="O59" s="19">
        <f t="shared" si="17"/>
        <v>1.7372879628709033E-16</v>
      </c>
      <c r="P59" s="19">
        <f t="shared" si="17"/>
        <v>7.4719824207926684E-17</v>
      </c>
      <c r="Q59" s="19">
        <f t="shared" si="17"/>
        <v>3.0189538021706732E-17</v>
      </c>
      <c r="R59" s="19">
        <f t="shared" si="17"/>
        <v>1.1458656164065481E-17</v>
      </c>
    </row>
    <row r="60" spans="1:30" x14ac:dyDescent="0.2">
      <c r="A60" s="4">
        <v>60</v>
      </c>
      <c r="B60" s="19">
        <f t="shared" si="18"/>
        <v>0</v>
      </c>
      <c r="C60" s="19">
        <f t="shared" si="19"/>
        <v>0</v>
      </c>
      <c r="D60" s="19">
        <f t="shared" si="19"/>
        <v>0</v>
      </c>
      <c r="E60" s="19">
        <f t="shared" si="19"/>
        <v>0</v>
      </c>
      <c r="F60" s="19">
        <f t="shared" si="19"/>
        <v>0</v>
      </c>
      <c r="G60" s="19">
        <f t="shared" si="19"/>
        <v>0</v>
      </c>
      <c r="H60" s="19">
        <f t="shared" si="19"/>
        <v>0</v>
      </c>
      <c r="I60" s="19">
        <f t="shared" si="19"/>
        <v>0</v>
      </c>
      <c r="J60" s="19">
        <f t="shared" si="19"/>
        <v>0</v>
      </c>
      <c r="K60" s="19">
        <f t="shared" si="19"/>
        <v>0</v>
      </c>
      <c r="L60" s="19">
        <f t="shared" si="19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</row>
    <row r="61" spans="1:30" x14ac:dyDescent="0.2">
      <c r="A61" s="4">
        <v>65</v>
      </c>
      <c r="B61" s="19">
        <f t="shared" si="18"/>
        <v>0</v>
      </c>
      <c r="C61" s="19">
        <f t="shared" si="19"/>
        <v>0</v>
      </c>
      <c r="D61" s="19">
        <f t="shared" si="19"/>
        <v>0</v>
      </c>
      <c r="E61" s="19">
        <f t="shared" si="19"/>
        <v>0</v>
      </c>
      <c r="F61" s="19">
        <f t="shared" si="19"/>
        <v>0</v>
      </c>
      <c r="G61" s="19">
        <f t="shared" si="19"/>
        <v>0</v>
      </c>
      <c r="H61" s="19">
        <f t="shared" si="19"/>
        <v>0</v>
      </c>
      <c r="I61" s="19">
        <f t="shared" si="19"/>
        <v>0</v>
      </c>
      <c r="J61" s="19">
        <f t="shared" si="19"/>
        <v>0</v>
      </c>
      <c r="K61" s="19">
        <f t="shared" si="19"/>
        <v>0</v>
      </c>
      <c r="L61" s="19">
        <f t="shared" si="19"/>
        <v>0</v>
      </c>
      <c r="M61" s="19">
        <f t="shared" si="17"/>
        <v>0</v>
      </c>
      <c r="N61" s="19">
        <f t="shared" si="17"/>
        <v>0</v>
      </c>
      <c r="O61" s="19">
        <f t="shared" si="17"/>
        <v>0</v>
      </c>
      <c r="P61" s="19">
        <f t="shared" si="17"/>
        <v>0</v>
      </c>
      <c r="Q61" s="19">
        <f t="shared" si="17"/>
        <v>0</v>
      </c>
      <c r="R61" s="19">
        <f t="shared" si="17"/>
        <v>0</v>
      </c>
    </row>
    <row r="62" spans="1:30" x14ac:dyDescent="0.2">
      <c r="A62" s="4">
        <v>70</v>
      </c>
      <c r="B62" s="19">
        <f t="shared" si="18"/>
        <v>0</v>
      </c>
      <c r="C62" s="19">
        <f t="shared" si="19"/>
        <v>0</v>
      </c>
      <c r="D62" s="19">
        <f t="shared" si="19"/>
        <v>0</v>
      </c>
      <c r="E62" s="19">
        <f t="shared" si="19"/>
        <v>0</v>
      </c>
      <c r="F62" s="19">
        <f t="shared" si="19"/>
        <v>0</v>
      </c>
      <c r="G62" s="19">
        <f t="shared" si="19"/>
        <v>0</v>
      </c>
      <c r="H62" s="19">
        <f t="shared" si="19"/>
        <v>0</v>
      </c>
      <c r="I62" s="19">
        <f t="shared" si="19"/>
        <v>0</v>
      </c>
      <c r="J62" s="19">
        <f t="shared" si="19"/>
        <v>0</v>
      </c>
      <c r="K62" s="19">
        <f t="shared" si="19"/>
        <v>0</v>
      </c>
      <c r="L62" s="19">
        <f t="shared" si="19"/>
        <v>0</v>
      </c>
      <c r="M62" s="19">
        <f t="shared" si="17"/>
        <v>0</v>
      </c>
      <c r="N62" s="19">
        <f t="shared" si="17"/>
        <v>0</v>
      </c>
      <c r="O62" s="19">
        <f t="shared" si="17"/>
        <v>0</v>
      </c>
      <c r="P62" s="19">
        <f t="shared" si="17"/>
        <v>0</v>
      </c>
      <c r="Q62" s="19">
        <f t="shared" si="17"/>
        <v>0</v>
      </c>
      <c r="R62" s="19">
        <f t="shared" si="17"/>
        <v>0</v>
      </c>
    </row>
    <row r="63" spans="1:30" x14ac:dyDescent="0.2">
      <c r="A63" s="4">
        <v>75</v>
      </c>
      <c r="B63" s="19">
        <f t="shared" si="18"/>
        <v>0</v>
      </c>
      <c r="C63" s="19">
        <f t="shared" si="19"/>
        <v>0</v>
      </c>
      <c r="D63" s="19">
        <f t="shared" si="19"/>
        <v>0</v>
      </c>
      <c r="E63" s="19">
        <f t="shared" si="19"/>
        <v>0</v>
      </c>
      <c r="F63" s="19">
        <f t="shared" si="19"/>
        <v>0</v>
      </c>
      <c r="G63" s="19">
        <f t="shared" si="19"/>
        <v>0</v>
      </c>
      <c r="H63" s="19">
        <f t="shared" si="19"/>
        <v>0</v>
      </c>
      <c r="I63" s="19">
        <f t="shared" si="19"/>
        <v>0</v>
      </c>
      <c r="J63" s="19">
        <f t="shared" si="19"/>
        <v>0</v>
      </c>
      <c r="K63" s="19">
        <f t="shared" si="19"/>
        <v>0</v>
      </c>
      <c r="L63" s="19">
        <f t="shared" si="19"/>
        <v>0</v>
      </c>
      <c r="M63" s="19">
        <f t="shared" si="17"/>
        <v>0</v>
      </c>
      <c r="N63" s="19">
        <f t="shared" si="17"/>
        <v>0</v>
      </c>
      <c r="O63" s="19">
        <f t="shared" si="17"/>
        <v>0</v>
      </c>
      <c r="P63" s="19">
        <f t="shared" si="17"/>
        <v>0</v>
      </c>
      <c r="Q63" s="19">
        <f t="shared" si="17"/>
        <v>0</v>
      </c>
      <c r="R63" s="19">
        <f t="shared" si="17"/>
        <v>0</v>
      </c>
    </row>
    <row r="64" spans="1:30" x14ac:dyDescent="0.2">
      <c r="A64" s="4">
        <v>80</v>
      </c>
      <c r="B64" s="19">
        <f t="shared" si="18"/>
        <v>0</v>
      </c>
      <c r="C64" s="19">
        <f t="shared" si="19"/>
        <v>0</v>
      </c>
      <c r="D64" s="19">
        <f t="shared" si="19"/>
        <v>0</v>
      </c>
      <c r="E64" s="19">
        <f t="shared" si="19"/>
        <v>0</v>
      </c>
      <c r="F64" s="19">
        <f t="shared" si="19"/>
        <v>0</v>
      </c>
      <c r="G64" s="19">
        <f t="shared" si="19"/>
        <v>0</v>
      </c>
      <c r="H64" s="19">
        <f t="shared" si="19"/>
        <v>0</v>
      </c>
      <c r="I64" s="19">
        <f t="shared" si="19"/>
        <v>0</v>
      </c>
      <c r="J64" s="19">
        <f t="shared" si="19"/>
        <v>0</v>
      </c>
      <c r="K64" s="19">
        <f t="shared" si="19"/>
        <v>0</v>
      </c>
      <c r="L64" s="19">
        <f t="shared" si="19"/>
        <v>0</v>
      </c>
      <c r="M64" s="19">
        <f t="shared" si="19"/>
        <v>0</v>
      </c>
      <c r="N64" s="19">
        <f t="shared" si="19"/>
        <v>0</v>
      </c>
      <c r="O64" s="19">
        <f t="shared" si="19"/>
        <v>0</v>
      </c>
      <c r="P64" s="19">
        <f t="shared" si="19"/>
        <v>0</v>
      </c>
      <c r="Q64" s="19">
        <f t="shared" si="19"/>
        <v>0</v>
      </c>
      <c r="R64" s="19">
        <f t="shared" si="19"/>
        <v>0</v>
      </c>
    </row>
    <row r="65" spans="1:18" x14ac:dyDescent="0.2">
      <c r="A65" s="4">
        <v>85</v>
      </c>
      <c r="B65" s="19">
        <f t="shared" si="18"/>
        <v>0</v>
      </c>
      <c r="C65" s="19">
        <f t="shared" si="19"/>
        <v>0</v>
      </c>
      <c r="D65" s="19">
        <f t="shared" si="19"/>
        <v>0</v>
      </c>
      <c r="E65" s="19">
        <f t="shared" si="19"/>
        <v>0</v>
      </c>
      <c r="F65" s="19">
        <f t="shared" si="19"/>
        <v>0</v>
      </c>
      <c r="G65" s="19">
        <f t="shared" si="19"/>
        <v>0</v>
      </c>
      <c r="H65" s="19">
        <f t="shared" si="19"/>
        <v>0</v>
      </c>
      <c r="I65" s="19">
        <f t="shared" si="19"/>
        <v>0</v>
      </c>
      <c r="J65" s="19">
        <f t="shared" si="19"/>
        <v>0</v>
      </c>
      <c r="K65" s="19">
        <f t="shared" si="19"/>
        <v>0</v>
      </c>
      <c r="L65" s="19">
        <f t="shared" si="19"/>
        <v>0</v>
      </c>
      <c r="M65" s="19">
        <f t="shared" si="19"/>
        <v>0</v>
      </c>
      <c r="N65" s="19">
        <f t="shared" si="19"/>
        <v>0</v>
      </c>
      <c r="O65" s="19">
        <f t="shared" si="19"/>
        <v>0</v>
      </c>
      <c r="P65" s="19">
        <f t="shared" si="19"/>
        <v>0</v>
      </c>
      <c r="Q65" s="19">
        <f t="shared" si="19"/>
        <v>0</v>
      </c>
      <c r="R65" s="19">
        <f t="shared" si="19"/>
        <v>0</v>
      </c>
    </row>
    <row r="66" spans="1:18" x14ac:dyDescent="0.2">
      <c r="A66" s="4">
        <v>90</v>
      </c>
      <c r="B66" s="19">
        <f t="shared" si="18"/>
        <v>0</v>
      </c>
      <c r="C66" s="19">
        <f t="shared" si="19"/>
        <v>0</v>
      </c>
      <c r="D66" s="19">
        <f t="shared" si="19"/>
        <v>0</v>
      </c>
      <c r="E66" s="19">
        <f t="shared" si="19"/>
        <v>0</v>
      </c>
      <c r="F66" s="19">
        <f t="shared" si="19"/>
        <v>0</v>
      </c>
      <c r="G66" s="19">
        <f t="shared" si="19"/>
        <v>0</v>
      </c>
      <c r="H66" s="19">
        <f t="shared" si="19"/>
        <v>0</v>
      </c>
      <c r="I66" s="19">
        <f t="shared" si="19"/>
        <v>0</v>
      </c>
      <c r="J66" s="19">
        <f t="shared" si="19"/>
        <v>0</v>
      </c>
      <c r="K66" s="19">
        <f t="shared" si="19"/>
        <v>0</v>
      </c>
      <c r="L66" s="19">
        <f t="shared" si="19"/>
        <v>0</v>
      </c>
      <c r="M66" s="19">
        <f t="shared" si="19"/>
        <v>0</v>
      </c>
      <c r="N66" s="19">
        <f t="shared" si="19"/>
        <v>0</v>
      </c>
      <c r="O66" s="19">
        <f t="shared" si="19"/>
        <v>0</v>
      </c>
      <c r="P66" s="19">
        <f t="shared" si="19"/>
        <v>0</v>
      </c>
      <c r="Q66" s="19">
        <f t="shared" si="19"/>
        <v>0</v>
      </c>
      <c r="R66" s="19">
        <f t="shared" si="19"/>
        <v>0</v>
      </c>
    </row>
    <row r="67" spans="1:18" x14ac:dyDescent="0.2">
      <c r="A67" s="4">
        <v>95</v>
      </c>
      <c r="B67" s="19">
        <f t="shared" si="18"/>
        <v>0</v>
      </c>
      <c r="C67" s="19">
        <f t="shared" si="19"/>
        <v>0</v>
      </c>
      <c r="D67" s="19">
        <f t="shared" si="19"/>
        <v>0</v>
      </c>
      <c r="E67" s="19">
        <f t="shared" si="19"/>
        <v>0</v>
      </c>
      <c r="F67" s="19">
        <f t="shared" si="19"/>
        <v>0</v>
      </c>
      <c r="G67" s="19">
        <f t="shared" si="19"/>
        <v>0</v>
      </c>
      <c r="H67" s="19">
        <f t="shared" si="19"/>
        <v>0</v>
      </c>
      <c r="I67" s="19">
        <f t="shared" si="19"/>
        <v>0</v>
      </c>
      <c r="J67" s="19">
        <f t="shared" si="19"/>
        <v>0</v>
      </c>
      <c r="K67" s="19">
        <f t="shared" si="19"/>
        <v>0</v>
      </c>
      <c r="L67" s="19">
        <f t="shared" si="19"/>
        <v>0</v>
      </c>
      <c r="M67" s="19">
        <f t="shared" si="19"/>
        <v>0</v>
      </c>
      <c r="N67" s="19">
        <f t="shared" si="19"/>
        <v>0</v>
      </c>
      <c r="O67" s="19">
        <f t="shared" si="19"/>
        <v>0</v>
      </c>
      <c r="P67" s="19">
        <f t="shared" si="19"/>
        <v>0</v>
      </c>
      <c r="Q67" s="19">
        <f t="shared" si="19"/>
        <v>0</v>
      </c>
      <c r="R67" s="19">
        <f t="shared" si="19"/>
        <v>0</v>
      </c>
    </row>
    <row r="68" spans="1:18" x14ac:dyDescent="0.2">
      <c r="A68" s="4">
        <v>100</v>
      </c>
      <c r="B68" s="19">
        <f t="shared" si="18"/>
        <v>0</v>
      </c>
      <c r="C68" s="19">
        <f t="shared" ref="C68:R78" si="20">$B68*EXP(-0.5*C$16^2/$E$12^2)</f>
        <v>0</v>
      </c>
      <c r="D68" s="19">
        <f t="shared" si="20"/>
        <v>0</v>
      </c>
      <c r="E68" s="19">
        <f t="shared" si="20"/>
        <v>0</v>
      </c>
      <c r="F68" s="19">
        <f t="shared" si="20"/>
        <v>0</v>
      </c>
      <c r="G68" s="19">
        <f t="shared" si="20"/>
        <v>0</v>
      </c>
      <c r="H68" s="19">
        <f t="shared" si="20"/>
        <v>0</v>
      </c>
      <c r="I68" s="19">
        <f t="shared" si="20"/>
        <v>0</v>
      </c>
      <c r="J68" s="19">
        <f t="shared" si="20"/>
        <v>0</v>
      </c>
      <c r="K68" s="19">
        <f t="shared" si="20"/>
        <v>0</v>
      </c>
      <c r="L68" s="19">
        <f t="shared" si="20"/>
        <v>0</v>
      </c>
      <c r="M68" s="19">
        <f t="shared" si="19"/>
        <v>0</v>
      </c>
      <c r="N68" s="19">
        <f t="shared" si="19"/>
        <v>0</v>
      </c>
      <c r="O68" s="19">
        <f t="shared" si="19"/>
        <v>0</v>
      </c>
      <c r="P68" s="19">
        <f t="shared" si="19"/>
        <v>0</v>
      </c>
      <c r="Q68" s="19">
        <f t="shared" si="19"/>
        <v>0</v>
      </c>
      <c r="R68" s="19">
        <f t="shared" si="19"/>
        <v>0</v>
      </c>
    </row>
    <row r="69" spans="1:18" x14ac:dyDescent="0.2">
      <c r="A69" s="4">
        <v>105</v>
      </c>
      <c r="B69" s="19">
        <f t="shared" si="18"/>
        <v>0</v>
      </c>
      <c r="C69" s="19">
        <f t="shared" si="20"/>
        <v>0</v>
      </c>
      <c r="D69" s="19">
        <f t="shared" si="20"/>
        <v>0</v>
      </c>
      <c r="E69" s="19">
        <f t="shared" si="20"/>
        <v>0</v>
      </c>
      <c r="F69" s="19">
        <f t="shared" si="20"/>
        <v>0</v>
      </c>
      <c r="G69" s="19">
        <f t="shared" si="20"/>
        <v>0</v>
      </c>
      <c r="H69" s="19">
        <f t="shared" si="20"/>
        <v>0</v>
      </c>
      <c r="I69" s="19">
        <f t="shared" si="20"/>
        <v>0</v>
      </c>
      <c r="J69" s="19">
        <f t="shared" si="20"/>
        <v>0</v>
      </c>
      <c r="K69" s="19">
        <f t="shared" si="20"/>
        <v>0</v>
      </c>
      <c r="L69" s="19">
        <f t="shared" si="20"/>
        <v>0</v>
      </c>
      <c r="M69" s="19">
        <f t="shared" si="19"/>
        <v>0</v>
      </c>
      <c r="N69" s="19">
        <f t="shared" si="19"/>
        <v>0</v>
      </c>
      <c r="O69" s="19">
        <f t="shared" si="19"/>
        <v>0</v>
      </c>
      <c r="P69" s="19">
        <f t="shared" si="19"/>
        <v>0</v>
      </c>
      <c r="Q69" s="19">
        <f t="shared" si="19"/>
        <v>0</v>
      </c>
      <c r="R69" s="19">
        <f t="shared" si="19"/>
        <v>0</v>
      </c>
    </row>
    <row r="70" spans="1:18" x14ac:dyDescent="0.2">
      <c r="A70" s="4">
        <v>110</v>
      </c>
      <c r="B70" s="19">
        <f t="shared" si="18"/>
        <v>0</v>
      </c>
      <c r="C70" s="19">
        <f t="shared" si="20"/>
        <v>0</v>
      </c>
      <c r="D70" s="19">
        <f t="shared" si="20"/>
        <v>0</v>
      </c>
      <c r="E70" s="19">
        <f t="shared" si="20"/>
        <v>0</v>
      </c>
      <c r="F70" s="19">
        <f t="shared" si="20"/>
        <v>0</v>
      </c>
      <c r="G70" s="19">
        <f t="shared" si="20"/>
        <v>0</v>
      </c>
      <c r="H70" s="19">
        <f t="shared" si="20"/>
        <v>0</v>
      </c>
      <c r="I70" s="19">
        <f t="shared" si="20"/>
        <v>0</v>
      </c>
      <c r="J70" s="19">
        <f t="shared" si="20"/>
        <v>0</v>
      </c>
      <c r="K70" s="19">
        <f t="shared" si="20"/>
        <v>0</v>
      </c>
      <c r="L70" s="19">
        <f t="shared" si="20"/>
        <v>0</v>
      </c>
      <c r="M70" s="19">
        <f t="shared" si="19"/>
        <v>0</v>
      </c>
      <c r="N70" s="19">
        <f t="shared" si="19"/>
        <v>0</v>
      </c>
      <c r="O70" s="19">
        <f t="shared" si="19"/>
        <v>0</v>
      </c>
      <c r="P70" s="19">
        <f t="shared" si="19"/>
        <v>0</v>
      </c>
      <c r="Q70" s="19">
        <f t="shared" si="19"/>
        <v>0</v>
      </c>
      <c r="R70" s="19">
        <f t="shared" si="19"/>
        <v>0</v>
      </c>
    </row>
    <row r="71" spans="1:18" x14ac:dyDescent="0.2">
      <c r="A71" s="4">
        <v>115</v>
      </c>
      <c r="B71" s="19">
        <f t="shared" si="18"/>
        <v>0</v>
      </c>
      <c r="C71" s="19">
        <f t="shared" si="20"/>
        <v>0</v>
      </c>
      <c r="D71" s="19">
        <f t="shared" si="20"/>
        <v>0</v>
      </c>
      <c r="E71" s="19">
        <f t="shared" si="20"/>
        <v>0</v>
      </c>
      <c r="F71" s="19">
        <f t="shared" si="20"/>
        <v>0</v>
      </c>
      <c r="G71" s="19">
        <f t="shared" si="20"/>
        <v>0</v>
      </c>
      <c r="H71" s="19">
        <f t="shared" si="20"/>
        <v>0</v>
      </c>
      <c r="I71" s="19">
        <f t="shared" si="20"/>
        <v>0</v>
      </c>
      <c r="J71" s="19">
        <f t="shared" si="20"/>
        <v>0</v>
      </c>
      <c r="K71" s="19">
        <f t="shared" si="20"/>
        <v>0</v>
      </c>
      <c r="L71" s="19">
        <f t="shared" si="20"/>
        <v>0</v>
      </c>
      <c r="M71" s="19">
        <f t="shared" si="19"/>
        <v>0</v>
      </c>
      <c r="N71" s="19">
        <f t="shared" si="19"/>
        <v>0</v>
      </c>
      <c r="O71" s="19">
        <f t="shared" si="19"/>
        <v>0</v>
      </c>
      <c r="P71" s="19">
        <f t="shared" si="19"/>
        <v>0</v>
      </c>
      <c r="Q71" s="19">
        <f t="shared" si="19"/>
        <v>0</v>
      </c>
      <c r="R71" s="19">
        <f t="shared" si="19"/>
        <v>0</v>
      </c>
    </row>
    <row r="72" spans="1:18" x14ac:dyDescent="0.2">
      <c r="A72" s="4">
        <v>120</v>
      </c>
      <c r="B72" s="19">
        <f t="shared" si="18"/>
        <v>0</v>
      </c>
      <c r="C72" s="19">
        <f t="shared" si="20"/>
        <v>0</v>
      </c>
      <c r="D72" s="19">
        <f t="shared" si="20"/>
        <v>0</v>
      </c>
      <c r="E72" s="19">
        <f t="shared" si="20"/>
        <v>0</v>
      </c>
      <c r="F72" s="19">
        <f t="shared" si="20"/>
        <v>0</v>
      </c>
      <c r="G72" s="19">
        <f t="shared" si="20"/>
        <v>0</v>
      </c>
      <c r="H72" s="19">
        <f t="shared" si="20"/>
        <v>0</v>
      </c>
      <c r="I72" s="19">
        <f t="shared" si="20"/>
        <v>0</v>
      </c>
      <c r="J72" s="19">
        <f t="shared" si="20"/>
        <v>0</v>
      </c>
      <c r="K72" s="19">
        <f t="shared" si="20"/>
        <v>0</v>
      </c>
      <c r="L72" s="19">
        <f t="shared" si="20"/>
        <v>0</v>
      </c>
      <c r="M72" s="19">
        <f t="shared" si="19"/>
        <v>0</v>
      </c>
      <c r="N72" s="19">
        <f t="shared" si="19"/>
        <v>0</v>
      </c>
      <c r="O72" s="19">
        <f t="shared" si="19"/>
        <v>0</v>
      </c>
      <c r="P72" s="19">
        <f t="shared" si="19"/>
        <v>0</v>
      </c>
      <c r="Q72" s="19">
        <f t="shared" si="19"/>
        <v>0</v>
      </c>
      <c r="R72" s="19">
        <f t="shared" si="19"/>
        <v>0</v>
      </c>
    </row>
    <row r="73" spans="1:18" x14ac:dyDescent="0.2">
      <c r="A73" s="4">
        <v>125</v>
      </c>
      <c r="B73" s="19">
        <f t="shared" si="18"/>
        <v>0</v>
      </c>
      <c r="C73" s="19">
        <f t="shared" si="20"/>
        <v>0</v>
      </c>
      <c r="D73" s="19">
        <f t="shared" si="20"/>
        <v>0</v>
      </c>
      <c r="E73" s="19">
        <f t="shared" si="20"/>
        <v>0</v>
      </c>
      <c r="F73" s="19">
        <f t="shared" si="20"/>
        <v>0</v>
      </c>
      <c r="G73" s="19">
        <f t="shared" si="20"/>
        <v>0</v>
      </c>
      <c r="H73" s="19">
        <f t="shared" si="20"/>
        <v>0</v>
      </c>
      <c r="I73" s="19">
        <f t="shared" si="20"/>
        <v>0</v>
      </c>
      <c r="J73" s="19">
        <f t="shared" si="20"/>
        <v>0</v>
      </c>
      <c r="K73" s="19">
        <f t="shared" si="20"/>
        <v>0</v>
      </c>
      <c r="L73" s="19">
        <f t="shared" si="20"/>
        <v>0</v>
      </c>
      <c r="M73" s="19">
        <f t="shared" si="19"/>
        <v>0</v>
      </c>
      <c r="N73" s="19">
        <f t="shared" si="19"/>
        <v>0</v>
      </c>
      <c r="O73" s="19">
        <f t="shared" si="19"/>
        <v>0</v>
      </c>
      <c r="P73" s="19">
        <f t="shared" si="19"/>
        <v>0</v>
      </c>
      <c r="Q73" s="19">
        <f t="shared" si="19"/>
        <v>0</v>
      </c>
      <c r="R73" s="19">
        <f t="shared" si="19"/>
        <v>0</v>
      </c>
    </row>
    <row r="74" spans="1:18" x14ac:dyDescent="0.2">
      <c r="A74" s="4">
        <v>130</v>
      </c>
      <c r="B74" s="19">
        <f t="shared" si="18"/>
        <v>0</v>
      </c>
      <c r="C74" s="19">
        <f t="shared" si="20"/>
        <v>0</v>
      </c>
      <c r="D74" s="19">
        <f t="shared" si="20"/>
        <v>0</v>
      </c>
      <c r="E74" s="19">
        <f t="shared" si="20"/>
        <v>0</v>
      </c>
      <c r="F74" s="19">
        <f t="shared" si="20"/>
        <v>0</v>
      </c>
      <c r="G74" s="19">
        <f t="shared" si="20"/>
        <v>0</v>
      </c>
      <c r="H74" s="19">
        <f t="shared" si="20"/>
        <v>0</v>
      </c>
      <c r="I74" s="19">
        <f t="shared" si="20"/>
        <v>0</v>
      </c>
      <c r="J74" s="19">
        <f t="shared" si="20"/>
        <v>0</v>
      </c>
      <c r="K74" s="19">
        <f t="shared" si="20"/>
        <v>0</v>
      </c>
      <c r="L74" s="19">
        <f t="shared" si="20"/>
        <v>0</v>
      </c>
      <c r="M74" s="19">
        <f t="shared" si="20"/>
        <v>0</v>
      </c>
      <c r="N74" s="19">
        <f t="shared" si="20"/>
        <v>0</v>
      </c>
      <c r="O74" s="19">
        <f t="shared" si="20"/>
        <v>0</v>
      </c>
      <c r="P74" s="19">
        <f t="shared" si="20"/>
        <v>0</v>
      </c>
      <c r="Q74" s="19">
        <f t="shared" si="20"/>
        <v>0</v>
      </c>
      <c r="R74" s="19">
        <f t="shared" si="20"/>
        <v>0</v>
      </c>
    </row>
    <row r="75" spans="1:18" x14ac:dyDescent="0.2">
      <c r="A75" s="4">
        <v>135</v>
      </c>
      <c r="B75" s="19">
        <f t="shared" si="18"/>
        <v>0</v>
      </c>
      <c r="C75" s="19">
        <f t="shared" si="20"/>
        <v>0</v>
      </c>
      <c r="D75" s="19">
        <f t="shared" si="20"/>
        <v>0</v>
      </c>
      <c r="E75" s="19">
        <f t="shared" si="20"/>
        <v>0</v>
      </c>
      <c r="F75" s="19">
        <f t="shared" si="20"/>
        <v>0</v>
      </c>
      <c r="G75" s="19">
        <f t="shared" si="20"/>
        <v>0</v>
      </c>
      <c r="H75" s="19">
        <f t="shared" si="20"/>
        <v>0</v>
      </c>
      <c r="I75" s="19">
        <f t="shared" si="20"/>
        <v>0</v>
      </c>
      <c r="J75" s="19">
        <f t="shared" si="20"/>
        <v>0</v>
      </c>
      <c r="K75" s="19">
        <f t="shared" si="20"/>
        <v>0</v>
      </c>
      <c r="L75" s="19">
        <f t="shared" si="20"/>
        <v>0</v>
      </c>
      <c r="M75" s="19">
        <f t="shared" si="20"/>
        <v>0</v>
      </c>
      <c r="N75" s="19">
        <f t="shared" si="20"/>
        <v>0</v>
      </c>
      <c r="O75" s="19">
        <f t="shared" si="20"/>
        <v>0</v>
      </c>
      <c r="P75" s="19">
        <f t="shared" si="20"/>
        <v>0</v>
      </c>
      <c r="Q75" s="19">
        <f t="shared" si="20"/>
        <v>0</v>
      </c>
      <c r="R75" s="19">
        <f t="shared" si="20"/>
        <v>0</v>
      </c>
    </row>
    <row r="76" spans="1:18" x14ac:dyDescent="0.2">
      <c r="A76" s="4">
        <v>140</v>
      </c>
      <c r="B76" s="19">
        <f t="shared" si="18"/>
        <v>0</v>
      </c>
      <c r="C76" s="19">
        <f t="shared" si="20"/>
        <v>0</v>
      </c>
      <c r="D76" s="19">
        <f t="shared" si="20"/>
        <v>0</v>
      </c>
      <c r="E76" s="19">
        <f t="shared" si="20"/>
        <v>0</v>
      </c>
      <c r="F76" s="19">
        <f t="shared" si="20"/>
        <v>0</v>
      </c>
      <c r="G76" s="19">
        <f t="shared" si="20"/>
        <v>0</v>
      </c>
      <c r="H76" s="19">
        <f t="shared" si="20"/>
        <v>0</v>
      </c>
      <c r="I76" s="19">
        <f t="shared" si="20"/>
        <v>0</v>
      </c>
      <c r="J76" s="19">
        <f t="shared" si="20"/>
        <v>0</v>
      </c>
      <c r="K76" s="19">
        <f t="shared" si="20"/>
        <v>0</v>
      </c>
      <c r="L76" s="19">
        <f t="shared" si="20"/>
        <v>0</v>
      </c>
      <c r="M76" s="19">
        <f t="shared" si="20"/>
        <v>0</v>
      </c>
      <c r="N76" s="19">
        <f t="shared" si="20"/>
        <v>0</v>
      </c>
      <c r="O76" s="19">
        <f t="shared" si="20"/>
        <v>0</v>
      </c>
      <c r="P76" s="19">
        <f t="shared" si="20"/>
        <v>0</v>
      </c>
      <c r="Q76" s="19">
        <f t="shared" si="20"/>
        <v>0</v>
      </c>
      <c r="R76" s="19">
        <f t="shared" si="20"/>
        <v>0</v>
      </c>
    </row>
    <row r="77" spans="1:18" x14ac:dyDescent="0.2">
      <c r="A77" s="4">
        <v>145</v>
      </c>
      <c r="B77" s="19">
        <f t="shared" si="18"/>
        <v>0</v>
      </c>
      <c r="C77" s="19">
        <f t="shared" si="20"/>
        <v>0</v>
      </c>
      <c r="D77" s="19">
        <f t="shared" si="20"/>
        <v>0</v>
      </c>
      <c r="E77" s="19">
        <f t="shared" si="20"/>
        <v>0</v>
      </c>
      <c r="F77" s="19">
        <f t="shared" si="20"/>
        <v>0</v>
      </c>
      <c r="G77" s="19">
        <f t="shared" si="20"/>
        <v>0</v>
      </c>
      <c r="H77" s="19">
        <f t="shared" si="20"/>
        <v>0</v>
      </c>
      <c r="I77" s="19">
        <f t="shared" si="20"/>
        <v>0</v>
      </c>
      <c r="J77" s="19">
        <f t="shared" si="20"/>
        <v>0</v>
      </c>
      <c r="K77" s="19">
        <f t="shared" si="20"/>
        <v>0</v>
      </c>
      <c r="L77" s="19">
        <f t="shared" si="20"/>
        <v>0</v>
      </c>
      <c r="M77" s="19">
        <f t="shared" si="20"/>
        <v>0</v>
      </c>
      <c r="N77" s="19">
        <f t="shared" si="20"/>
        <v>0</v>
      </c>
      <c r="O77" s="19">
        <f t="shared" si="20"/>
        <v>0</v>
      </c>
      <c r="P77" s="19">
        <f t="shared" si="20"/>
        <v>0</v>
      </c>
      <c r="Q77" s="19">
        <f t="shared" si="20"/>
        <v>0</v>
      </c>
      <c r="R77" s="19">
        <f t="shared" si="20"/>
        <v>0</v>
      </c>
    </row>
    <row r="78" spans="1:18" x14ac:dyDescent="0.2">
      <c r="A78" s="4">
        <v>150</v>
      </c>
      <c r="B78" s="19">
        <f t="shared" si="18"/>
        <v>0</v>
      </c>
      <c r="C78" s="19">
        <f>$B78*EXP(-0.5*C$16^2/$E$12^2)</f>
        <v>0</v>
      </c>
      <c r="D78" s="19">
        <f t="shared" si="20"/>
        <v>0</v>
      </c>
      <c r="E78" s="19">
        <f t="shared" si="20"/>
        <v>0</v>
      </c>
      <c r="F78" s="19">
        <f t="shared" si="20"/>
        <v>0</v>
      </c>
      <c r="G78" s="19">
        <f t="shared" si="20"/>
        <v>0</v>
      </c>
      <c r="H78" s="19">
        <f t="shared" si="20"/>
        <v>0</v>
      </c>
      <c r="I78" s="19">
        <f t="shared" si="20"/>
        <v>0</v>
      </c>
      <c r="J78" s="19">
        <f t="shared" si="20"/>
        <v>0</v>
      </c>
      <c r="K78" s="19">
        <f t="shared" si="20"/>
        <v>0</v>
      </c>
      <c r="L78" s="19">
        <f t="shared" si="20"/>
        <v>0</v>
      </c>
      <c r="M78" s="19">
        <f t="shared" si="20"/>
        <v>0</v>
      </c>
      <c r="N78" s="19">
        <f t="shared" si="20"/>
        <v>0</v>
      </c>
      <c r="O78" s="19">
        <f t="shared" si="20"/>
        <v>0</v>
      </c>
      <c r="P78" s="19">
        <f t="shared" si="20"/>
        <v>0</v>
      </c>
      <c r="Q78" s="19">
        <f t="shared" si="20"/>
        <v>0</v>
      </c>
      <c r="R78" s="19">
        <f t="shared" si="20"/>
        <v>0</v>
      </c>
    </row>
    <row r="80" spans="1:18" x14ac:dyDescent="0.2">
      <c r="A80" s="28" t="s">
        <v>26</v>
      </c>
    </row>
    <row r="81" spans="1:18" x14ac:dyDescent="0.2">
      <c r="A81" s="24" t="s">
        <v>27</v>
      </c>
    </row>
    <row r="82" spans="1:18" x14ac:dyDescent="0.2">
      <c r="A82" s="24" t="s">
        <v>28</v>
      </c>
    </row>
    <row r="84" spans="1:18" x14ac:dyDescent="0.2">
      <c r="A84" s="13" t="s">
        <v>60</v>
      </c>
    </row>
    <row r="85" spans="1:18" x14ac:dyDescent="0.2">
      <c r="A85" s="13" t="s">
        <v>24</v>
      </c>
      <c r="B85" s="14" t="s">
        <v>10</v>
      </c>
      <c r="C85" s="14" t="s">
        <v>9</v>
      </c>
      <c r="D85" s="14" t="s">
        <v>15</v>
      </c>
      <c r="E85" s="14" t="s">
        <v>11</v>
      </c>
      <c r="F85" s="14" t="s">
        <v>12</v>
      </c>
      <c r="G85" s="14" t="s">
        <v>13</v>
      </c>
      <c r="H85" s="14" t="s">
        <v>14</v>
      </c>
      <c r="I85" s="14" t="s">
        <v>16</v>
      </c>
      <c r="J85" s="14" t="s">
        <v>17</v>
      </c>
      <c r="K85" s="14" t="s">
        <v>18</v>
      </c>
      <c r="L85" s="14" t="s">
        <v>19</v>
      </c>
      <c r="M85" s="14" t="s">
        <v>32</v>
      </c>
      <c r="N85" s="14" t="s">
        <v>33</v>
      </c>
      <c r="O85" s="14" t="s">
        <v>45</v>
      </c>
      <c r="P85" s="14" t="s">
        <v>46</v>
      </c>
      <c r="Q85" s="14" t="s">
        <v>47</v>
      </c>
      <c r="R85" s="14" t="s">
        <v>48</v>
      </c>
    </row>
    <row r="86" spans="1:18" x14ac:dyDescent="0.2">
      <c r="A86" s="14" t="s">
        <v>21</v>
      </c>
      <c r="B86" s="14">
        <f>0*$E$12</f>
        <v>0</v>
      </c>
      <c r="C86" s="14">
        <f>0.25*$E$12</f>
        <v>1.7368749999999999</v>
      </c>
      <c r="D86" s="14">
        <f>0.5*$E$12</f>
        <v>3.4737499999999999</v>
      </c>
      <c r="E86" s="14">
        <f>0.75*$E$12</f>
        <v>5.2106250000000003</v>
      </c>
      <c r="F86" s="14">
        <f>1*$E$12</f>
        <v>6.9474999999999998</v>
      </c>
      <c r="G86" s="14">
        <f>1.25*$E$12</f>
        <v>8.6843749999999993</v>
      </c>
      <c r="H86" s="14">
        <f>1.5*$E$12</f>
        <v>10.421250000000001</v>
      </c>
      <c r="I86" s="14">
        <f>1.75*$E$12</f>
        <v>12.158125</v>
      </c>
      <c r="J86" s="14">
        <f>2*$E$12</f>
        <v>13.895</v>
      </c>
      <c r="K86" s="14">
        <f>2.25*$E$12</f>
        <v>15.631874999999999</v>
      </c>
      <c r="L86" s="14">
        <f>2.5*$E$12</f>
        <v>17.368749999999999</v>
      </c>
      <c r="M86" s="14">
        <f>2.75*$E$12</f>
        <v>19.105625</v>
      </c>
      <c r="N86" s="14">
        <f>3*$E$12</f>
        <v>20.842500000000001</v>
      </c>
      <c r="O86" s="14">
        <f>3.25*$E$12</f>
        <v>22.579374999999999</v>
      </c>
      <c r="P86" s="14">
        <f>3.5*$E$12</f>
        <v>24.31625</v>
      </c>
      <c r="Q86" s="14">
        <f>3.75*$E$12</f>
        <v>26.053124999999998</v>
      </c>
      <c r="R86" s="17">
        <f>4*$E$12</f>
        <v>27.79</v>
      </c>
    </row>
    <row r="87" spans="1:18" x14ac:dyDescent="0.2">
      <c r="A87" s="14" t="s">
        <v>20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">
      <c r="A88" s="4">
        <v>-150</v>
      </c>
      <c r="B88" s="4">
        <f t="shared" ref="B88:B119" si="21">($B$9/100)/(8*$B$12)*(2*$B$11)^2*EXP(-0.5*$A88^2/$E$12^2)*1000</f>
        <v>3.3376736607117882E-101</v>
      </c>
      <c r="C88" s="4">
        <f t="shared" ref="C88:R103" si="22">($B$9/100)/(8*$B$12)*(2*$B$11)^2*EXP(-0.5*$A88^2/$E$12^2)*1000</f>
        <v>3.3376736607117882E-101</v>
      </c>
      <c r="D88" s="4">
        <f t="shared" si="22"/>
        <v>3.3376736607117882E-101</v>
      </c>
      <c r="E88" s="4">
        <f t="shared" si="22"/>
        <v>3.3376736607117882E-101</v>
      </c>
      <c r="F88" s="4">
        <f t="shared" si="22"/>
        <v>3.3376736607117882E-101</v>
      </c>
      <c r="G88" s="4">
        <f t="shared" si="22"/>
        <v>3.3376736607117882E-101</v>
      </c>
      <c r="H88" s="4">
        <f t="shared" si="22"/>
        <v>3.3376736607117882E-101</v>
      </c>
      <c r="I88" s="4">
        <f t="shared" si="22"/>
        <v>3.3376736607117882E-101</v>
      </c>
      <c r="J88" s="4">
        <f t="shared" si="22"/>
        <v>3.3376736607117882E-101</v>
      </c>
      <c r="K88" s="4">
        <f t="shared" si="22"/>
        <v>3.3376736607117882E-101</v>
      </c>
      <c r="L88" s="4">
        <f t="shared" si="22"/>
        <v>3.3376736607117882E-101</v>
      </c>
      <c r="M88" s="4">
        <f t="shared" si="22"/>
        <v>3.3376736607117882E-101</v>
      </c>
      <c r="N88" s="4">
        <f t="shared" si="22"/>
        <v>3.3376736607117882E-101</v>
      </c>
      <c r="O88" s="4">
        <f t="shared" si="22"/>
        <v>3.3376736607117882E-101</v>
      </c>
      <c r="P88" s="4">
        <f t="shared" si="22"/>
        <v>3.3376736607117882E-101</v>
      </c>
      <c r="Q88" s="4">
        <f t="shared" si="22"/>
        <v>3.3376736607117882E-101</v>
      </c>
      <c r="R88" s="4">
        <f t="shared" si="22"/>
        <v>3.3376736607117882E-101</v>
      </c>
    </row>
    <row r="89" spans="1:18" x14ac:dyDescent="0.2">
      <c r="A89" s="4">
        <v>-145</v>
      </c>
      <c r="B89" s="4">
        <f t="shared" si="21"/>
        <v>1.4427191295601048E-94</v>
      </c>
      <c r="C89" s="4">
        <f t="shared" ref="C89:Q89" si="23">($B$9/100)/(8*$B$12)*(2*$B$11)^2*EXP(-0.5*$A89^2/$E$12^2)*1000</f>
        <v>1.4427191295601048E-94</v>
      </c>
      <c r="D89" s="4">
        <f t="shared" si="23"/>
        <v>1.4427191295601048E-94</v>
      </c>
      <c r="E89" s="4">
        <f t="shared" si="23"/>
        <v>1.4427191295601048E-94</v>
      </c>
      <c r="F89" s="4">
        <f t="shared" si="23"/>
        <v>1.4427191295601048E-94</v>
      </c>
      <c r="G89" s="4">
        <f t="shared" si="23"/>
        <v>1.4427191295601048E-94</v>
      </c>
      <c r="H89" s="4">
        <f t="shared" si="23"/>
        <v>1.4427191295601048E-94</v>
      </c>
      <c r="I89" s="4">
        <f t="shared" si="23"/>
        <v>1.4427191295601048E-94</v>
      </c>
      <c r="J89" s="4">
        <f t="shared" si="23"/>
        <v>1.4427191295601048E-94</v>
      </c>
      <c r="K89" s="4">
        <f t="shared" si="23"/>
        <v>1.4427191295601048E-94</v>
      </c>
      <c r="L89" s="4">
        <f t="shared" si="23"/>
        <v>1.4427191295601048E-94</v>
      </c>
      <c r="M89" s="4">
        <f t="shared" si="23"/>
        <v>1.4427191295601048E-94</v>
      </c>
      <c r="N89" s="4">
        <f t="shared" si="23"/>
        <v>1.4427191295601048E-94</v>
      </c>
      <c r="O89" s="4">
        <f t="shared" si="23"/>
        <v>1.4427191295601048E-94</v>
      </c>
      <c r="P89" s="4">
        <f t="shared" si="23"/>
        <v>1.4427191295601048E-94</v>
      </c>
      <c r="Q89" s="4">
        <f t="shared" si="23"/>
        <v>1.4427191295601048E-94</v>
      </c>
      <c r="R89" s="4">
        <f t="shared" si="22"/>
        <v>1.4427191295601048E-94</v>
      </c>
    </row>
    <row r="90" spans="1:18" x14ac:dyDescent="0.2">
      <c r="A90" s="4">
        <v>-140</v>
      </c>
      <c r="B90" s="4">
        <f t="shared" si="21"/>
        <v>3.715176411865727E-88</v>
      </c>
      <c r="C90" s="4">
        <f t="shared" si="22"/>
        <v>3.715176411865727E-88</v>
      </c>
      <c r="D90" s="4">
        <f t="shared" si="22"/>
        <v>3.715176411865727E-88</v>
      </c>
      <c r="E90" s="4">
        <f t="shared" si="22"/>
        <v>3.715176411865727E-88</v>
      </c>
      <c r="F90" s="4">
        <f t="shared" si="22"/>
        <v>3.715176411865727E-88</v>
      </c>
      <c r="G90" s="4">
        <f t="shared" si="22"/>
        <v>3.715176411865727E-88</v>
      </c>
      <c r="H90" s="4">
        <f t="shared" si="22"/>
        <v>3.715176411865727E-88</v>
      </c>
      <c r="I90" s="4">
        <f t="shared" si="22"/>
        <v>3.715176411865727E-88</v>
      </c>
      <c r="J90" s="4">
        <f t="shared" si="22"/>
        <v>3.715176411865727E-88</v>
      </c>
      <c r="K90" s="4">
        <f t="shared" si="22"/>
        <v>3.715176411865727E-88</v>
      </c>
      <c r="L90" s="4">
        <f t="shared" si="22"/>
        <v>3.715176411865727E-88</v>
      </c>
      <c r="M90" s="4">
        <f t="shared" si="22"/>
        <v>3.715176411865727E-88</v>
      </c>
      <c r="N90" s="4">
        <f t="shared" si="22"/>
        <v>3.715176411865727E-88</v>
      </c>
      <c r="O90" s="4">
        <f t="shared" si="22"/>
        <v>3.715176411865727E-88</v>
      </c>
      <c r="P90" s="4">
        <f t="shared" si="22"/>
        <v>3.715176411865727E-88</v>
      </c>
      <c r="Q90" s="4">
        <f t="shared" si="22"/>
        <v>3.715176411865727E-88</v>
      </c>
      <c r="R90" s="4">
        <f t="shared" si="22"/>
        <v>3.715176411865727E-88</v>
      </c>
    </row>
    <row r="91" spans="1:18" x14ac:dyDescent="0.2">
      <c r="A91" s="4">
        <v>-135</v>
      </c>
      <c r="B91" s="4">
        <f t="shared" si="21"/>
        <v>5.699500847991864E-82</v>
      </c>
      <c r="C91" s="4">
        <f t="shared" si="22"/>
        <v>5.699500847991864E-82</v>
      </c>
      <c r="D91" s="4">
        <f t="shared" si="22"/>
        <v>5.699500847991864E-82</v>
      </c>
      <c r="E91" s="4">
        <f t="shared" si="22"/>
        <v>5.699500847991864E-82</v>
      </c>
      <c r="F91" s="4">
        <f t="shared" si="22"/>
        <v>5.699500847991864E-82</v>
      </c>
      <c r="G91" s="4">
        <f t="shared" si="22"/>
        <v>5.699500847991864E-82</v>
      </c>
      <c r="H91" s="4">
        <f t="shared" si="22"/>
        <v>5.699500847991864E-82</v>
      </c>
      <c r="I91" s="4">
        <f t="shared" si="22"/>
        <v>5.699500847991864E-82</v>
      </c>
      <c r="J91" s="4">
        <f t="shared" si="22"/>
        <v>5.699500847991864E-82</v>
      </c>
      <c r="K91" s="4">
        <f t="shared" si="22"/>
        <v>5.699500847991864E-82</v>
      </c>
      <c r="L91" s="4">
        <f t="shared" si="22"/>
        <v>5.699500847991864E-82</v>
      </c>
      <c r="M91" s="4">
        <f t="shared" si="22"/>
        <v>5.699500847991864E-82</v>
      </c>
      <c r="N91" s="4">
        <f t="shared" si="22"/>
        <v>5.699500847991864E-82</v>
      </c>
      <c r="O91" s="4">
        <f t="shared" si="22"/>
        <v>5.699500847991864E-82</v>
      </c>
      <c r="P91" s="4">
        <f t="shared" si="22"/>
        <v>5.699500847991864E-82</v>
      </c>
      <c r="Q91" s="4">
        <f t="shared" si="22"/>
        <v>5.699500847991864E-82</v>
      </c>
      <c r="R91" s="4">
        <f t="shared" si="22"/>
        <v>5.699500847991864E-82</v>
      </c>
    </row>
    <row r="92" spans="1:18" x14ac:dyDescent="0.2">
      <c r="A92" s="4">
        <v>-130</v>
      </c>
      <c r="B92" s="4">
        <f t="shared" si="21"/>
        <v>5.2089949465988364E-76</v>
      </c>
      <c r="C92" s="4">
        <f t="shared" si="22"/>
        <v>5.2089949465988364E-76</v>
      </c>
      <c r="D92" s="4">
        <f t="shared" si="22"/>
        <v>5.2089949465988364E-76</v>
      </c>
      <c r="E92" s="4">
        <f t="shared" si="22"/>
        <v>5.2089949465988364E-76</v>
      </c>
      <c r="F92" s="4">
        <f t="shared" si="22"/>
        <v>5.2089949465988364E-76</v>
      </c>
      <c r="G92" s="4">
        <f t="shared" si="22"/>
        <v>5.2089949465988364E-76</v>
      </c>
      <c r="H92" s="4">
        <f t="shared" si="22"/>
        <v>5.2089949465988364E-76</v>
      </c>
      <c r="I92" s="4">
        <f t="shared" si="22"/>
        <v>5.2089949465988364E-76</v>
      </c>
      <c r="J92" s="4">
        <f t="shared" si="22"/>
        <v>5.2089949465988364E-76</v>
      </c>
      <c r="K92" s="4">
        <f t="shared" si="22"/>
        <v>5.2089949465988364E-76</v>
      </c>
      <c r="L92" s="4">
        <f t="shared" si="22"/>
        <v>5.2089949465988364E-76</v>
      </c>
      <c r="M92" s="4">
        <f t="shared" si="22"/>
        <v>5.2089949465988364E-76</v>
      </c>
      <c r="N92" s="4">
        <f t="shared" si="22"/>
        <v>5.2089949465988364E-76</v>
      </c>
      <c r="O92" s="4">
        <f t="shared" si="22"/>
        <v>5.2089949465988364E-76</v>
      </c>
      <c r="P92" s="4">
        <f t="shared" si="22"/>
        <v>5.2089949465988364E-76</v>
      </c>
      <c r="Q92" s="4">
        <f t="shared" si="22"/>
        <v>5.2089949465988364E-76</v>
      </c>
      <c r="R92" s="4">
        <f t="shared" si="22"/>
        <v>5.2089949465988364E-76</v>
      </c>
    </row>
    <row r="93" spans="1:18" x14ac:dyDescent="0.2">
      <c r="A93" s="4">
        <v>-125</v>
      </c>
      <c r="B93" s="4">
        <f t="shared" si="21"/>
        <v>2.836160349730142E-70</v>
      </c>
      <c r="C93" s="4">
        <f t="shared" si="22"/>
        <v>2.836160349730142E-70</v>
      </c>
      <c r="D93" s="4">
        <f t="shared" si="22"/>
        <v>2.836160349730142E-70</v>
      </c>
      <c r="E93" s="4">
        <f t="shared" si="22"/>
        <v>2.836160349730142E-70</v>
      </c>
      <c r="F93" s="4">
        <f t="shared" si="22"/>
        <v>2.836160349730142E-70</v>
      </c>
      <c r="G93" s="4">
        <f t="shared" si="22"/>
        <v>2.836160349730142E-70</v>
      </c>
      <c r="H93" s="4">
        <f t="shared" si="22"/>
        <v>2.836160349730142E-70</v>
      </c>
      <c r="I93" s="4">
        <f t="shared" si="22"/>
        <v>2.836160349730142E-70</v>
      </c>
      <c r="J93" s="4">
        <f t="shared" si="22"/>
        <v>2.836160349730142E-70</v>
      </c>
      <c r="K93" s="4">
        <f t="shared" si="22"/>
        <v>2.836160349730142E-70</v>
      </c>
      <c r="L93" s="4">
        <f t="shared" si="22"/>
        <v>2.836160349730142E-70</v>
      </c>
      <c r="M93" s="4">
        <f t="shared" si="22"/>
        <v>2.836160349730142E-70</v>
      </c>
      <c r="N93" s="4">
        <f t="shared" si="22"/>
        <v>2.836160349730142E-70</v>
      </c>
      <c r="O93" s="4">
        <f t="shared" si="22"/>
        <v>2.836160349730142E-70</v>
      </c>
      <c r="P93" s="4">
        <f t="shared" si="22"/>
        <v>2.836160349730142E-70</v>
      </c>
      <c r="Q93" s="4">
        <f t="shared" si="22"/>
        <v>2.836160349730142E-70</v>
      </c>
      <c r="R93" s="4">
        <f t="shared" si="22"/>
        <v>2.836160349730142E-70</v>
      </c>
    </row>
    <row r="94" spans="1:18" x14ac:dyDescent="0.2">
      <c r="A94" s="4">
        <v>-120</v>
      </c>
      <c r="B94" s="4">
        <f t="shared" si="21"/>
        <v>9.1995663880283232E-65</v>
      </c>
      <c r="C94" s="4">
        <f t="shared" si="22"/>
        <v>9.1995663880283232E-65</v>
      </c>
      <c r="D94" s="4">
        <f t="shared" si="22"/>
        <v>9.1995663880283232E-65</v>
      </c>
      <c r="E94" s="4">
        <f t="shared" si="22"/>
        <v>9.1995663880283232E-65</v>
      </c>
      <c r="F94" s="4">
        <f t="shared" si="22"/>
        <v>9.1995663880283232E-65</v>
      </c>
      <c r="G94" s="4">
        <f t="shared" si="22"/>
        <v>9.1995663880283232E-65</v>
      </c>
      <c r="H94" s="4">
        <f t="shared" si="22"/>
        <v>9.1995663880283232E-65</v>
      </c>
      <c r="I94" s="4">
        <f t="shared" si="22"/>
        <v>9.1995663880283232E-65</v>
      </c>
      <c r="J94" s="4">
        <f t="shared" si="22"/>
        <v>9.1995663880283232E-65</v>
      </c>
      <c r="K94" s="4">
        <f t="shared" si="22"/>
        <v>9.1995663880283232E-65</v>
      </c>
      <c r="L94" s="4">
        <f t="shared" si="22"/>
        <v>9.1995663880283232E-65</v>
      </c>
      <c r="M94" s="4">
        <f t="shared" si="22"/>
        <v>9.1995663880283232E-65</v>
      </c>
      <c r="N94" s="4">
        <f t="shared" si="22"/>
        <v>9.1995663880283232E-65</v>
      </c>
      <c r="O94" s="4">
        <f t="shared" si="22"/>
        <v>9.1995663880283232E-65</v>
      </c>
      <c r="P94" s="4">
        <f t="shared" si="22"/>
        <v>9.1995663880283232E-65</v>
      </c>
      <c r="Q94" s="4">
        <f t="shared" si="22"/>
        <v>9.1995663880283232E-65</v>
      </c>
      <c r="R94" s="4">
        <f t="shared" si="22"/>
        <v>9.1995663880283232E-65</v>
      </c>
    </row>
    <row r="95" spans="1:18" x14ac:dyDescent="0.2">
      <c r="A95" s="4">
        <v>-115</v>
      </c>
      <c r="B95" s="4">
        <f t="shared" si="21"/>
        <v>1.7777212590843912E-59</v>
      </c>
      <c r="C95" s="4">
        <f t="shared" si="22"/>
        <v>1.7777212590843912E-59</v>
      </c>
      <c r="D95" s="4">
        <f t="shared" si="22"/>
        <v>1.7777212590843912E-59</v>
      </c>
      <c r="E95" s="4">
        <f t="shared" si="22"/>
        <v>1.7777212590843912E-59</v>
      </c>
      <c r="F95" s="4">
        <f t="shared" si="22"/>
        <v>1.7777212590843912E-59</v>
      </c>
      <c r="G95" s="4">
        <f t="shared" si="22"/>
        <v>1.7777212590843912E-59</v>
      </c>
      <c r="H95" s="4">
        <f t="shared" si="22"/>
        <v>1.7777212590843912E-59</v>
      </c>
      <c r="I95" s="4">
        <f t="shared" si="22"/>
        <v>1.7777212590843912E-59</v>
      </c>
      <c r="J95" s="4">
        <f t="shared" si="22"/>
        <v>1.7777212590843912E-59</v>
      </c>
      <c r="K95" s="4">
        <f t="shared" si="22"/>
        <v>1.7777212590843912E-59</v>
      </c>
      <c r="L95" s="4">
        <f t="shared" si="22"/>
        <v>1.7777212590843912E-59</v>
      </c>
      <c r="M95" s="4">
        <f t="shared" si="22"/>
        <v>1.7777212590843912E-59</v>
      </c>
      <c r="N95" s="4">
        <f t="shared" si="22"/>
        <v>1.7777212590843912E-59</v>
      </c>
      <c r="O95" s="4">
        <f t="shared" si="22"/>
        <v>1.7777212590843912E-59</v>
      </c>
      <c r="P95" s="4">
        <f t="shared" si="22"/>
        <v>1.7777212590843912E-59</v>
      </c>
      <c r="Q95" s="4">
        <f t="shared" si="22"/>
        <v>1.7777212590843912E-59</v>
      </c>
      <c r="R95" s="4">
        <f t="shared" si="22"/>
        <v>1.7777212590843912E-59</v>
      </c>
    </row>
    <row r="96" spans="1:18" x14ac:dyDescent="0.2">
      <c r="A96" s="4">
        <v>-110</v>
      </c>
      <c r="B96" s="4">
        <f t="shared" si="21"/>
        <v>2.0465374946621995E-54</v>
      </c>
      <c r="C96" s="4">
        <f t="shared" si="22"/>
        <v>2.0465374946621995E-54</v>
      </c>
      <c r="D96" s="4">
        <f t="shared" si="22"/>
        <v>2.0465374946621995E-54</v>
      </c>
      <c r="E96" s="4">
        <f t="shared" si="22"/>
        <v>2.0465374946621995E-54</v>
      </c>
      <c r="F96" s="4">
        <f t="shared" si="22"/>
        <v>2.0465374946621995E-54</v>
      </c>
      <c r="G96" s="4">
        <f t="shared" si="22"/>
        <v>2.0465374946621995E-54</v>
      </c>
      <c r="H96" s="4">
        <f t="shared" si="22"/>
        <v>2.0465374946621995E-54</v>
      </c>
      <c r="I96" s="4">
        <f t="shared" si="22"/>
        <v>2.0465374946621995E-54</v>
      </c>
      <c r="J96" s="4">
        <f t="shared" si="22"/>
        <v>2.0465374946621995E-54</v>
      </c>
      <c r="K96" s="4">
        <f t="shared" si="22"/>
        <v>2.0465374946621995E-54</v>
      </c>
      <c r="L96" s="4">
        <f t="shared" si="22"/>
        <v>2.0465374946621995E-54</v>
      </c>
      <c r="M96" s="4">
        <f t="shared" si="22"/>
        <v>2.0465374946621995E-54</v>
      </c>
      <c r="N96" s="4">
        <f t="shared" si="22"/>
        <v>2.0465374946621995E-54</v>
      </c>
      <c r="O96" s="4">
        <f t="shared" si="22"/>
        <v>2.0465374946621995E-54</v>
      </c>
      <c r="P96" s="4">
        <f t="shared" si="22"/>
        <v>2.0465374946621995E-54</v>
      </c>
      <c r="Q96" s="4">
        <f t="shared" si="22"/>
        <v>2.0465374946621995E-54</v>
      </c>
      <c r="R96" s="4">
        <f t="shared" si="22"/>
        <v>2.0465374946621995E-54</v>
      </c>
    </row>
    <row r="97" spans="1:18" x14ac:dyDescent="0.2">
      <c r="A97" s="4">
        <v>-105</v>
      </c>
      <c r="B97" s="4">
        <f t="shared" si="21"/>
        <v>1.4035745249103948E-49</v>
      </c>
      <c r="C97" s="4">
        <f t="shared" si="22"/>
        <v>1.4035745249103948E-49</v>
      </c>
      <c r="D97" s="4">
        <f t="shared" si="22"/>
        <v>1.4035745249103948E-49</v>
      </c>
      <c r="E97" s="4">
        <f t="shared" si="22"/>
        <v>1.4035745249103948E-49</v>
      </c>
      <c r="F97" s="4">
        <f t="shared" si="22"/>
        <v>1.4035745249103948E-49</v>
      </c>
      <c r="G97" s="4">
        <f t="shared" si="22"/>
        <v>1.4035745249103948E-49</v>
      </c>
      <c r="H97" s="4">
        <f t="shared" si="22"/>
        <v>1.4035745249103948E-49</v>
      </c>
      <c r="I97" s="4">
        <f t="shared" si="22"/>
        <v>1.4035745249103948E-49</v>
      </c>
      <c r="J97" s="4">
        <f t="shared" si="22"/>
        <v>1.4035745249103948E-49</v>
      </c>
      <c r="K97" s="4">
        <f t="shared" si="22"/>
        <v>1.4035745249103948E-49</v>
      </c>
      <c r="L97" s="4">
        <f t="shared" si="22"/>
        <v>1.4035745249103948E-49</v>
      </c>
      <c r="M97" s="4">
        <f t="shared" si="22"/>
        <v>1.4035745249103948E-49</v>
      </c>
      <c r="N97" s="4">
        <f t="shared" si="22"/>
        <v>1.4035745249103948E-49</v>
      </c>
      <c r="O97" s="4">
        <f t="shared" si="22"/>
        <v>1.4035745249103948E-49</v>
      </c>
      <c r="P97" s="4">
        <f t="shared" si="22"/>
        <v>1.4035745249103948E-49</v>
      </c>
      <c r="Q97" s="4">
        <f t="shared" si="22"/>
        <v>1.4035745249103948E-49</v>
      </c>
      <c r="R97" s="4">
        <f t="shared" si="22"/>
        <v>1.4035745249103948E-49</v>
      </c>
    </row>
    <row r="98" spans="1:18" x14ac:dyDescent="0.2">
      <c r="A98" s="4">
        <v>-100</v>
      </c>
      <c r="B98" s="4">
        <f t="shared" si="21"/>
        <v>5.7347036506245275E-45</v>
      </c>
      <c r="C98" s="4">
        <f t="shared" si="22"/>
        <v>5.7347036506245275E-45</v>
      </c>
      <c r="D98" s="4">
        <f t="shared" si="22"/>
        <v>5.7347036506245275E-45</v>
      </c>
      <c r="E98" s="4">
        <f t="shared" si="22"/>
        <v>5.7347036506245275E-45</v>
      </c>
      <c r="F98" s="4">
        <f t="shared" si="22"/>
        <v>5.7347036506245275E-45</v>
      </c>
      <c r="G98" s="4">
        <f t="shared" si="22"/>
        <v>5.7347036506245275E-45</v>
      </c>
      <c r="H98" s="4">
        <f t="shared" si="22"/>
        <v>5.7347036506245275E-45</v>
      </c>
      <c r="I98" s="4">
        <f t="shared" si="22"/>
        <v>5.7347036506245275E-45</v>
      </c>
      <c r="J98" s="4">
        <f t="shared" si="22"/>
        <v>5.7347036506245275E-45</v>
      </c>
      <c r="K98" s="4">
        <f t="shared" si="22"/>
        <v>5.7347036506245275E-45</v>
      </c>
      <c r="L98" s="4">
        <f t="shared" si="22"/>
        <v>5.7347036506245275E-45</v>
      </c>
      <c r="M98" s="4">
        <f t="shared" si="22"/>
        <v>5.7347036506245275E-45</v>
      </c>
      <c r="N98" s="4">
        <f t="shared" si="22"/>
        <v>5.7347036506245275E-45</v>
      </c>
      <c r="O98" s="4">
        <f t="shared" si="22"/>
        <v>5.7347036506245275E-45</v>
      </c>
      <c r="P98" s="4">
        <f t="shared" si="22"/>
        <v>5.7347036506245275E-45</v>
      </c>
      <c r="Q98" s="4">
        <f t="shared" si="22"/>
        <v>5.7347036506245275E-45</v>
      </c>
      <c r="R98" s="4">
        <f t="shared" si="22"/>
        <v>5.7347036506245275E-45</v>
      </c>
    </row>
    <row r="99" spans="1:18" x14ac:dyDescent="0.2">
      <c r="A99" s="4">
        <v>-95</v>
      </c>
      <c r="B99" s="4">
        <f t="shared" si="21"/>
        <v>1.3958739885738396E-40</v>
      </c>
      <c r="C99" s="4">
        <f t="shared" si="22"/>
        <v>1.3958739885738396E-40</v>
      </c>
      <c r="D99" s="4">
        <f t="shared" si="22"/>
        <v>1.3958739885738396E-40</v>
      </c>
      <c r="E99" s="4">
        <f t="shared" si="22"/>
        <v>1.3958739885738396E-40</v>
      </c>
      <c r="F99" s="4">
        <f t="shared" si="22"/>
        <v>1.3958739885738396E-40</v>
      </c>
      <c r="G99" s="4">
        <f t="shared" si="22"/>
        <v>1.3958739885738396E-40</v>
      </c>
      <c r="H99" s="4">
        <f t="shared" si="22"/>
        <v>1.3958739885738396E-40</v>
      </c>
      <c r="I99" s="4">
        <f t="shared" si="22"/>
        <v>1.3958739885738396E-40</v>
      </c>
      <c r="J99" s="4">
        <f t="shared" si="22"/>
        <v>1.3958739885738396E-40</v>
      </c>
      <c r="K99" s="4">
        <f t="shared" si="22"/>
        <v>1.3958739885738396E-40</v>
      </c>
      <c r="L99" s="4">
        <f t="shared" si="22"/>
        <v>1.3958739885738396E-40</v>
      </c>
      <c r="M99" s="4">
        <f t="shared" si="22"/>
        <v>1.3958739885738396E-40</v>
      </c>
      <c r="N99" s="4">
        <f t="shared" si="22"/>
        <v>1.3958739885738396E-40</v>
      </c>
      <c r="O99" s="4">
        <f t="shared" si="22"/>
        <v>1.3958739885738396E-40</v>
      </c>
      <c r="P99" s="4">
        <f t="shared" si="22"/>
        <v>1.3958739885738396E-40</v>
      </c>
      <c r="Q99" s="4">
        <f t="shared" si="22"/>
        <v>1.3958739885738396E-40</v>
      </c>
      <c r="R99" s="4">
        <f t="shared" si="22"/>
        <v>1.3958739885738396E-40</v>
      </c>
    </row>
    <row r="100" spans="1:18" x14ac:dyDescent="0.2">
      <c r="A100" s="4">
        <v>-90</v>
      </c>
      <c r="B100" s="4">
        <f t="shared" si="21"/>
        <v>2.0241429513398681E-36</v>
      </c>
      <c r="C100" s="4">
        <f t="shared" si="22"/>
        <v>2.0241429513398681E-36</v>
      </c>
      <c r="D100" s="4">
        <f t="shared" si="22"/>
        <v>2.0241429513398681E-36</v>
      </c>
      <c r="E100" s="4">
        <f t="shared" si="22"/>
        <v>2.0241429513398681E-36</v>
      </c>
      <c r="F100" s="4">
        <f t="shared" si="22"/>
        <v>2.0241429513398681E-36</v>
      </c>
      <c r="G100" s="4">
        <f t="shared" si="22"/>
        <v>2.0241429513398681E-36</v>
      </c>
      <c r="H100" s="4">
        <f t="shared" si="22"/>
        <v>2.0241429513398681E-36</v>
      </c>
      <c r="I100" s="4">
        <f t="shared" si="22"/>
        <v>2.0241429513398681E-36</v>
      </c>
      <c r="J100" s="4">
        <f t="shared" si="22"/>
        <v>2.0241429513398681E-36</v>
      </c>
      <c r="K100" s="4">
        <f t="shared" si="22"/>
        <v>2.0241429513398681E-36</v>
      </c>
      <c r="L100" s="4">
        <f t="shared" si="22"/>
        <v>2.0241429513398681E-36</v>
      </c>
      <c r="M100" s="4">
        <f t="shared" si="22"/>
        <v>2.0241429513398681E-36</v>
      </c>
      <c r="N100" s="4">
        <f t="shared" si="22"/>
        <v>2.0241429513398681E-36</v>
      </c>
      <c r="O100" s="4">
        <f t="shared" si="22"/>
        <v>2.0241429513398681E-36</v>
      </c>
      <c r="P100" s="4">
        <f t="shared" si="22"/>
        <v>2.0241429513398681E-36</v>
      </c>
      <c r="Q100" s="4">
        <f t="shared" si="22"/>
        <v>2.0241429513398681E-36</v>
      </c>
      <c r="R100" s="4">
        <f t="shared" si="22"/>
        <v>2.0241429513398681E-36</v>
      </c>
    </row>
    <row r="101" spans="1:18" x14ac:dyDescent="0.2">
      <c r="A101" s="4">
        <v>-85</v>
      </c>
      <c r="B101" s="4">
        <f t="shared" si="21"/>
        <v>1.7486217584037621E-32</v>
      </c>
      <c r="C101" s="4">
        <f t="shared" si="22"/>
        <v>1.7486217584037621E-32</v>
      </c>
      <c r="D101" s="4">
        <f t="shared" si="22"/>
        <v>1.7486217584037621E-32</v>
      </c>
      <c r="E101" s="4">
        <f t="shared" si="22"/>
        <v>1.7486217584037621E-32</v>
      </c>
      <c r="F101" s="4">
        <f t="shared" si="22"/>
        <v>1.7486217584037621E-32</v>
      </c>
      <c r="G101" s="4">
        <f t="shared" si="22"/>
        <v>1.7486217584037621E-32</v>
      </c>
      <c r="H101" s="4">
        <f t="shared" si="22"/>
        <v>1.7486217584037621E-32</v>
      </c>
      <c r="I101" s="4">
        <f t="shared" si="22"/>
        <v>1.7486217584037621E-32</v>
      </c>
      <c r="J101" s="4">
        <f t="shared" si="22"/>
        <v>1.7486217584037621E-32</v>
      </c>
      <c r="K101" s="4">
        <f t="shared" si="22"/>
        <v>1.7486217584037621E-32</v>
      </c>
      <c r="L101" s="4">
        <f t="shared" si="22"/>
        <v>1.7486217584037621E-32</v>
      </c>
      <c r="M101" s="4">
        <f t="shared" si="22"/>
        <v>1.7486217584037621E-32</v>
      </c>
      <c r="N101" s="4">
        <f t="shared" si="22"/>
        <v>1.7486217584037621E-32</v>
      </c>
      <c r="O101" s="4">
        <f t="shared" si="22"/>
        <v>1.7486217584037621E-32</v>
      </c>
      <c r="P101" s="4">
        <f t="shared" si="22"/>
        <v>1.7486217584037621E-32</v>
      </c>
      <c r="Q101" s="4">
        <f t="shared" si="22"/>
        <v>1.7486217584037621E-32</v>
      </c>
      <c r="R101" s="4">
        <f t="shared" si="22"/>
        <v>1.7486217584037621E-32</v>
      </c>
    </row>
    <row r="102" spans="1:18" x14ac:dyDescent="0.2">
      <c r="A102" s="4">
        <v>-80</v>
      </c>
      <c r="B102" s="4">
        <f t="shared" si="21"/>
        <v>8.9993326901759492E-29</v>
      </c>
      <c r="C102" s="4">
        <f t="shared" si="22"/>
        <v>8.9993326901759492E-29</v>
      </c>
      <c r="D102" s="4">
        <f t="shared" si="22"/>
        <v>8.9993326901759492E-29</v>
      </c>
      <c r="E102" s="4">
        <f t="shared" si="22"/>
        <v>8.9993326901759492E-29</v>
      </c>
      <c r="F102" s="4">
        <f t="shared" si="22"/>
        <v>8.9993326901759492E-29</v>
      </c>
      <c r="G102" s="4">
        <f t="shared" si="22"/>
        <v>8.9993326901759492E-29</v>
      </c>
      <c r="H102" s="4">
        <f t="shared" si="22"/>
        <v>8.9993326901759492E-29</v>
      </c>
      <c r="I102" s="4">
        <f t="shared" si="22"/>
        <v>8.9993326901759492E-29</v>
      </c>
      <c r="J102" s="4">
        <f t="shared" si="22"/>
        <v>8.9993326901759492E-29</v>
      </c>
      <c r="K102" s="4">
        <f t="shared" si="22"/>
        <v>8.9993326901759492E-29</v>
      </c>
      <c r="L102" s="4">
        <f t="shared" si="22"/>
        <v>8.9993326901759492E-29</v>
      </c>
      <c r="M102" s="4">
        <f t="shared" si="22"/>
        <v>8.9993326901759492E-29</v>
      </c>
      <c r="N102" s="4">
        <f t="shared" si="22"/>
        <v>8.9993326901759492E-29</v>
      </c>
      <c r="O102" s="4">
        <f t="shared" si="22"/>
        <v>8.9993326901759492E-29</v>
      </c>
      <c r="P102" s="4">
        <f t="shared" si="22"/>
        <v>8.9993326901759492E-29</v>
      </c>
      <c r="Q102" s="4">
        <f t="shared" si="22"/>
        <v>8.9993326901759492E-29</v>
      </c>
      <c r="R102" s="4">
        <f t="shared" si="22"/>
        <v>8.9993326901759492E-29</v>
      </c>
    </row>
    <row r="103" spans="1:18" x14ac:dyDescent="0.2">
      <c r="A103" s="4">
        <v>-75</v>
      </c>
      <c r="B103" s="4">
        <f t="shared" si="21"/>
        <v>2.7592081742591175E-25</v>
      </c>
      <c r="C103" s="4">
        <f t="shared" si="22"/>
        <v>2.7592081742591175E-25</v>
      </c>
      <c r="D103" s="4">
        <f t="shared" si="22"/>
        <v>2.7592081742591175E-25</v>
      </c>
      <c r="E103" s="4">
        <f t="shared" si="22"/>
        <v>2.7592081742591175E-25</v>
      </c>
      <c r="F103" s="4">
        <f t="shared" si="22"/>
        <v>2.7592081742591175E-25</v>
      </c>
      <c r="G103" s="4">
        <f t="shared" si="22"/>
        <v>2.7592081742591175E-25</v>
      </c>
      <c r="H103" s="4">
        <f t="shared" si="22"/>
        <v>2.7592081742591175E-25</v>
      </c>
      <c r="I103" s="4">
        <f t="shared" si="22"/>
        <v>2.7592081742591175E-25</v>
      </c>
      <c r="J103" s="4">
        <f t="shared" si="22"/>
        <v>2.7592081742591175E-25</v>
      </c>
      <c r="K103" s="4">
        <f t="shared" si="22"/>
        <v>2.7592081742591175E-25</v>
      </c>
      <c r="L103" s="4">
        <f t="shared" si="22"/>
        <v>2.7592081742591175E-25</v>
      </c>
      <c r="M103" s="4">
        <f t="shared" si="22"/>
        <v>2.7592081742591175E-25</v>
      </c>
      <c r="N103" s="4">
        <f t="shared" si="22"/>
        <v>2.7592081742591175E-25</v>
      </c>
      <c r="O103" s="4">
        <f t="shared" si="22"/>
        <v>2.7592081742591175E-25</v>
      </c>
      <c r="P103" s="4">
        <f t="shared" si="22"/>
        <v>2.7592081742591175E-25</v>
      </c>
      <c r="Q103" s="4">
        <f t="shared" si="22"/>
        <v>2.7592081742591175E-25</v>
      </c>
      <c r="R103" s="4">
        <f t="shared" si="22"/>
        <v>2.7592081742591175E-25</v>
      </c>
    </row>
    <row r="104" spans="1:18" x14ac:dyDescent="0.2">
      <c r="A104" s="4">
        <v>-70</v>
      </c>
      <c r="B104" s="4">
        <f t="shared" si="21"/>
        <v>5.0398586970889171E-22</v>
      </c>
      <c r="C104" s="4">
        <f t="shared" ref="C104:R119" si="24">($B$9/100)/(8*$B$12)*(2*$B$11)^2*EXP(-0.5*$A104^2/$E$12^2)*1000</f>
        <v>5.0398586970889171E-22</v>
      </c>
      <c r="D104" s="4">
        <f t="shared" si="24"/>
        <v>5.0398586970889171E-22</v>
      </c>
      <c r="E104" s="4">
        <f t="shared" si="24"/>
        <v>5.0398586970889171E-22</v>
      </c>
      <c r="F104" s="4">
        <f t="shared" si="24"/>
        <v>5.0398586970889171E-22</v>
      </c>
      <c r="G104" s="4">
        <f t="shared" si="24"/>
        <v>5.0398586970889171E-22</v>
      </c>
      <c r="H104" s="4">
        <f t="shared" si="24"/>
        <v>5.0398586970889171E-22</v>
      </c>
      <c r="I104" s="4">
        <f t="shared" si="24"/>
        <v>5.0398586970889171E-22</v>
      </c>
      <c r="J104" s="4">
        <f t="shared" si="24"/>
        <v>5.0398586970889171E-22</v>
      </c>
      <c r="K104" s="4">
        <f t="shared" si="24"/>
        <v>5.0398586970889171E-22</v>
      </c>
      <c r="L104" s="4">
        <f t="shared" si="24"/>
        <v>5.0398586970889171E-22</v>
      </c>
      <c r="M104" s="4">
        <f t="shared" si="24"/>
        <v>5.0398586970889171E-22</v>
      </c>
      <c r="N104" s="4">
        <f t="shared" si="24"/>
        <v>5.0398586970889171E-22</v>
      </c>
      <c r="O104" s="4">
        <f t="shared" si="24"/>
        <v>5.0398586970889171E-22</v>
      </c>
      <c r="P104" s="4">
        <f t="shared" si="24"/>
        <v>5.0398586970889171E-22</v>
      </c>
      <c r="Q104" s="4">
        <f t="shared" si="24"/>
        <v>5.0398586970889171E-22</v>
      </c>
      <c r="R104" s="4">
        <f t="shared" si="24"/>
        <v>5.0398586970889171E-22</v>
      </c>
    </row>
    <row r="105" spans="1:18" x14ac:dyDescent="0.2">
      <c r="A105" s="4">
        <v>-65</v>
      </c>
      <c r="B105" s="4">
        <f t="shared" si="21"/>
        <v>5.484183579992333E-19</v>
      </c>
      <c r="C105" s="4">
        <f t="shared" si="24"/>
        <v>5.484183579992333E-19</v>
      </c>
      <c r="D105" s="4">
        <f t="shared" si="24"/>
        <v>5.484183579992333E-19</v>
      </c>
      <c r="E105" s="4">
        <f t="shared" si="24"/>
        <v>5.484183579992333E-19</v>
      </c>
      <c r="F105" s="4">
        <f t="shared" si="24"/>
        <v>5.484183579992333E-19</v>
      </c>
      <c r="G105" s="4">
        <f t="shared" si="24"/>
        <v>5.484183579992333E-19</v>
      </c>
      <c r="H105" s="4">
        <f t="shared" si="24"/>
        <v>5.484183579992333E-19</v>
      </c>
      <c r="I105" s="4">
        <f t="shared" si="24"/>
        <v>5.484183579992333E-19</v>
      </c>
      <c r="J105" s="4">
        <f t="shared" si="24"/>
        <v>5.484183579992333E-19</v>
      </c>
      <c r="K105" s="4">
        <f t="shared" si="24"/>
        <v>5.484183579992333E-19</v>
      </c>
      <c r="L105" s="4">
        <f t="shared" si="24"/>
        <v>5.484183579992333E-19</v>
      </c>
      <c r="M105" s="4">
        <f t="shared" si="24"/>
        <v>5.484183579992333E-19</v>
      </c>
      <c r="N105" s="4">
        <f t="shared" si="24"/>
        <v>5.484183579992333E-19</v>
      </c>
      <c r="O105" s="4">
        <f t="shared" si="24"/>
        <v>5.484183579992333E-19</v>
      </c>
      <c r="P105" s="4">
        <f t="shared" si="24"/>
        <v>5.484183579992333E-19</v>
      </c>
      <c r="Q105" s="4">
        <f t="shared" si="24"/>
        <v>5.484183579992333E-19</v>
      </c>
      <c r="R105" s="4">
        <f t="shared" si="24"/>
        <v>5.484183579992333E-19</v>
      </c>
    </row>
    <row r="106" spans="1:18" x14ac:dyDescent="0.2">
      <c r="A106" s="4">
        <v>-60</v>
      </c>
      <c r="B106" s="4">
        <f t="shared" si="21"/>
        <v>3.5552106607652299E-16</v>
      </c>
      <c r="C106" s="4">
        <f t="shared" si="24"/>
        <v>3.5552106607652299E-16</v>
      </c>
      <c r="D106" s="4">
        <f t="shared" si="24"/>
        <v>3.5552106607652299E-16</v>
      </c>
      <c r="E106" s="4">
        <f t="shared" si="24"/>
        <v>3.5552106607652299E-16</v>
      </c>
      <c r="F106" s="4">
        <f t="shared" si="24"/>
        <v>3.5552106607652299E-16</v>
      </c>
      <c r="G106" s="4">
        <f t="shared" si="24"/>
        <v>3.5552106607652299E-16</v>
      </c>
      <c r="H106" s="4">
        <f t="shared" si="24"/>
        <v>3.5552106607652299E-16</v>
      </c>
      <c r="I106" s="4">
        <f t="shared" si="24"/>
        <v>3.5552106607652299E-16</v>
      </c>
      <c r="J106" s="4">
        <f t="shared" si="24"/>
        <v>3.5552106607652299E-16</v>
      </c>
      <c r="K106" s="4">
        <f t="shared" si="24"/>
        <v>3.5552106607652299E-16</v>
      </c>
      <c r="L106" s="4">
        <f t="shared" si="24"/>
        <v>3.5552106607652299E-16</v>
      </c>
      <c r="M106" s="4">
        <f t="shared" si="24"/>
        <v>3.5552106607652299E-16</v>
      </c>
      <c r="N106" s="4">
        <f t="shared" si="24"/>
        <v>3.5552106607652299E-16</v>
      </c>
      <c r="O106" s="4">
        <f t="shared" si="24"/>
        <v>3.5552106607652299E-16</v>
      </c>
      <c r="P106" s="4">
        <f t="shared" si="24"/>
        <v>3.5552106607652299E-16</v>
      </c>
      <c r="Q106" s="4">
        <f t="shared" si="24"/>
        <v>3.5552106607652299E-16</v>
      </c>
      <c r="R106" s="4">
        <f t="shared" si="24"/>
        <v>3.5552106607652299E-16</v>
      </c>
    </row>
    <row r="107" spans="1:18" x14ac:dyDescent="0.2">
      <c r="A107" s="4">
        <v>-55</v>
      </c>
      <c r="B107" s="4">
        <f t="shared" si="21"/>
        <v>1.3730249418670055E-13</v>
      </c>
      <c r="C107" s="4">
        <f t="shared" si="24"/>
        <v>1.3730249418670055E-13</v>
      </c>
      <c r="D107" s="4">
        <f t="shared" si="24"/>
        <v>1.3730249418670055E-13</v>
      </c>
      <c r="E107" s="4">
        <f t="shared" si="24"/>
        <v>1.3730249418670055E-13</v>
      </c>
      <c r="F107" s="4">
        <f t="shared" si="24"/>
        <v>1.3730249418670055E-13</v>
      </c>
      <c r="G107" s="4">
        <f t="shared" si="24"/>
        <v>1.3730249418670055E-13</v>
      </c>
      <c r="H107" s="4">
        <f t="shared" si="24"/>
        <v>1.3730249418670055E-13</v>
      </c>
      <c r="I107" s="4">
        <f t="shared" si="24"/>
        <v>1.3730249418670055E-13</v>
      </c>
      <c r="J107" s="4">
        <f t="shared" si="24"/>
        <v>1.3730249418670055E-13</v>
      </c>
      <c r="K107" s="4">
        <f t="shared" si="24"/>
        <v>1.3730249418670055E-13</v>
      </c>
      <c r="L107" s="4">
        <f t="shared" si="24"/>
        <v>1.3730249418670055E-13</v>
      </c>
      <c r="M107" s="4">
        <f t="shared" si="24"/>
        <v>1.3730249418670055E-13</v>
      </c>
      <c r="N107" s="4">
        <f t="shared" si="24"/>
        <v>1.3730249418670055E-13</v>
      </c>
      <c r="O107" s="4">
        <f t="shared" si="24"/>
        <v>1.3730249418670055E-13</v>
      </c>
      <c r="P107" s="4">
        <f t="shared" si="24"/>
        <v>1.3730249418670055E-13</v>
      </c>
      <c r="Q107" s="4">
        <f t="shared" si="24"/>
        <v>1.3730249418670055E-13</v>
      </c>
      <c r="R107" s="4">
        <f t="shared" si="24"/>
        <v>1.3730249418670055E-13</v>
      </c>
    </row>
    <row r="108" spans="1:18" x14ac:dyDescent="0.2">
      <c r="A108" s="4">
        <v>-50</v>
      </c>
      <c r="B108" s="4">
        <f t="shared" si="21"/>
        <v>3.1590117778244401E-11</v>
      </c>
      <c r="C108" s="4">
        <f t="shared" si="24"/>
        <v>3.1590117778244401E-11</v>
      </c>
      <c r="D108" s="4">
        <f t="shared" si="24"/>
        <v>3.1590117778244401E-11</v>
      </c>
      <c r="E108" s="4">
        <f t="shared" si="24"/>
        <v>3.1590117778244401E-11</v>
      </c>
      <c r="F108" s="4">
        <f t="shared" si="24"/>
        <v>3.1590117778244401E-11</v>
      </c>
      <c r="G108" s="4">
        <f t="shared" si="24"/>
        <v>3.1590117778244401E-11</v>
      </c>
      <c r="H108" s="4">
        <f t="shared" si="24"/>
        <v>3.1590117778244401E-11</v>
      </c>
      <c r="I108" s="4">
        <f t="shared" si="24"/>
        <v>3.1590117778244401E-11</v>
      </c>
      <c r="J108" s="4">
        <f t="shared" si="24"/>
        <v>3.1590117778244401E-11</v>
      </c>
      <c r="K108" s="4">
        <f t="shared" si="24"/>
        <v>3.1590117778244401E-11</v>
      </c>
      <c r="L108" s="4">
        <f t="shared" si="24"/>
        <v>3.1590117778244401E-11</v>
      </c>
      <c r="M108" s="4">
        <f t="shared" si="24"/>
        <v>3.1590117778244401E-11</v>
      </c>
      <c r="N108" s="4">
        <f t="shared" si="24"/>
        <v>3.1590117778244401E-11</v>
      </c>
      <c r="O108" s="4">
        <f t="shared" si="24"/>
        <v>3.1590117778244401E-11</v>
      </c>
      <c r="P108" s="4">
        <f t="shared" si="24"/>
        <v>3.1590117778244401E-11</v>
      </c>
      <c r="Q108" s="4">
        <f t="shared" si="24"/>
        <v>3.1590117778244401E-11</v>
      </c>
      <c r="R108" s="4">
        <f t="shared" si="24"/>
        <v>3.1590117778244401E-11</v>
      </c>
    </row>
    <row r="109" spans="1:18" x14ac:dyDescent="0.2">
      <c r="A109" s="4">
        <v>-45</v>
      </c>
      <c r="B109" s="4">
        <f t="shared" si="21"/>
        <v>4.3299591111227841E-9</v>
      </c>
      <c r="C109" s="4">
        <f t="shared" si="24"/>
        <v>4.3299591111227841E-9</v>
      </c>
      <c r="D109" s="4">
        <f t="shared" si="24"/>
        <v>4.3299591111227841E-9</v>
      </c>
      <c r="E109" s="4">
        <f t="shared" si="24"/>
        <v>4.3299591111227841E-9</v>
      </c>
      <c r="F109" s="4">
        <f t="shared" si="24"/>
        <v>4.3299591111227841E-9</v>
      </c>
      <c r="G109" s="4">
        <f t="shared" si="24"/>
        <v>4.3299591111227841E-9</v>
      </c>
      <c r="H109" s="4">
        <f t="shared" si="24"/>
        <v>4.3299591111227841E-9</v>
      </c>
      <c r="I109" s="4">
        <f t="shared" si="24"/>
        <v>4.3299591111227841E-9</v>
      </c>
      <c r="J109" s="4">
        <f t="shared" si="24"/>
        <v>4.3299591111227841E-9</v>
      </c>
      <c r="K109" s="4">
        <f t="shared" si="24"/>
        <v>4.3299591111227841E-9</v>
      </c>
      <c r="L109" s="4">
        <f t="shared" si="24"/>
        <v>4.3299591111227841E-9</v>
      </c>
      <c r="M109" s="4">
        <f t="shared" si="24"/>
        <v>4.3299591111227841E-9</v>
      </c>
      <c r="N109" s="4">
        <f t="shared" si="24"/>
        <v>4.3299591111227841E-9</v>
      </c>
      <c r="O109" s="4">
        <f t="shared" si="24"/>
        <v>4.3299591111227841E-9</v>
      </c>
      <c r="P109" s="4">
        <f t="shared" si="24"/>
        <v>4.3299591111227841E-9</v>
      </c>
      <c r="Q109" s="4">
        <f t="shared" si="24"/>
        <v>4.3299591111227841E-9</v>
      </c>
      <c r="R109" s="4">
        <f t="shared" si="24"/>
        <v>4.3299591111227841E-9</v>
      </c>
    </row>
    <row r="110" spans="1:18" x14ac:dyDescent="0.2">
      <c r="A110" s="4">
        <v>-40</v>
      </c>
      <c r="B110" s="4">
        <f t="shared" si="21"/>
        <v>3.5357054414901609E-7</v>
      </c>
      <c r="C110" s="4">
        <f t="shared" si="24"/>
        <v>3.5357054414901609E-7</v>
      </c>
      <c r="D110" s="4">
        <f t="shared" si="24"/>
        <v>3.5357054414901609E-7</v>
      </c>
      <c r="E110" s="4">
        <f t="shared" si="24"/>
        <v>3.5357054414901609E-7</v>
      </c>
      <c r="F110" s="4">
        <f t="shared" si="24"/>
        <v>3.5357054414901609E-7</v>
      </c>
      <c r="G110" s="4">
        <f t="shared" si="24"/>
        <v>3.5357054414901609E-7</v>
      </c>
      <c r="H110" s="4">
        <f t="shared" si="24"/>
        <v>3.5357054414901609E-7</v>
      </c>
      <c r="I110" s="4">
        <f t="shared" si="24"/>
        <v>3.5357054414901609E-7</v>
      </c>
      <c r="J110" s="4">
        <f t="shared" si="24"/>
        <v>3.5357054414901609E-7</v>
      </c>
      <c r="K110" s="4">
        <f t="shared" si="24"/>
        <v>3.5357054414901609E-7</v>
      </c>
      <c r="L110" s="4">
        <f t="shared" si="24"/>
        <v>3.5357054414901609E-7</v>
      </c>
      <c r="M110" s="4">
        <f t="shared" si="24"/>
        <v>3.5357054414901609E-7</v>
      </c>
      <c r="N110" s="4">
        <f t="shared" si="24"/>
        <v>3.5357054414901609E-7</v>
      </c>
      <c r="O110" s="4">
        <f t="shared" si="24"/>
        <v>3.5357054414901609E-7</v>
      </c>
      <c r="P110" s="4">
        <f t="shared" si="24"/>
        <v>3.5357054414901609E-7</v>
      </c>
      <c r="Q110" s="4">
        <f t="shared" si="24"/>
        <v>3.5357054414901609E-7</v>
      </c>
      <c r="R110" s="4">
        <f t="shared" si="24"/>
        <v>3.5357054414901609E-7</v>
      </c>
    </row>
    <row r="111" spans="1:18" x14ac:dyDescent="0.2">
      <c r="A111" s="4">
        <v>-35</v>
      </c>
      <c r="B111" s="4">
        <f t="shared" si="21"/>
        <v>1.719998587145161E-5</v>
      </c>
      <c r="C111" s="4">
        <f t="shared" si="24"/>
        <v>1.719998587145161E-5</v>
      </c>
      <c r="D111" s="4">
        <f t="shared" si="24"/>
        <v>1.719998587145161E-5</v>
      </c>
      <c r="E111" s="4">
        <f t="shared" si="24"/>
        <v>1.719998587145161E-5</v>
      </c>
      <c r="F111" s="4">
        <f t="shared" si="24"/>
        <v>1.719998587145161E-5</v>
      </c>
      <c r="G111" s="4">
        <f t="shared" si="24"/>
        <v>1.719998587145161E-5</v>
      </c>
      <c r="H111" s="4">
        <f t="shared" si="24"/>
        <v>1.719998587145161E-5</v>
      </c>
      <c r="I111" s="4">
        <f t="shared" si="24"/>
        <v>1.719998587145161E-5</v>
      </c>
      <c r="J111" s="4">
        <f t="shared" si="24"/>
        <v>1.719998587145161E-5</v>
      </c>
      <c r="K111" s="4">
        <f t="shared" si="24"/>
        <v>1.719998587145161E-5</v>
      </c>
      <c r="L111" s="4">
        <f t="shared" si="24"/>
        <v>1.719998587145161E-5</v>
      </c>
      <c r="M111" s="4">
        <f t="shared" si="24"/>
        <v>1.719998587145161E-5</v>
      </c>
      <c r="N111" s="4">
        <f t="shared" si="24"/>
        <v>1.719998587145161E-5</v>
      </c>
      <c r="O111" s="4">
        <f t="shared" si="24"/>
        <v>1.719998587145161E-5</v>
      </c>
      <c r="P111" s="4">
        <f t="shared" si="24"/>
        <v>1.719998587145161E-5</v>
      </c>
      <c r="Q111" s="4">
        <f t="shared" si="24"/>
        <v>1.719998587145161E-5</v>
      </c>
      <c r="R111" s="4">
        <f t="shared" si="24"/>
        <v>1.719998587145161E-5</v>
      </c>
    </row>
    <row r="112" spans="1:18" x14ac:dyDescent="0.2">
      <c r="A112" s="4">
        <v>-30</v>
      </c>
      <c r="B112" s="4">
        <f t="shared" si="21"/>
        <v>4.984709287794083E-4</v>
      </c>
      <c r="C112" s="4">
        <f t="shared" si="24"/>
        <v>4.984709287794083E-4</v>
      </c>
      <c r="D112" s="4">
        <f t="shared" si="24"/>
        <v>4.984709287794083E-4</v>
      </c>
      <c r="E112" s="4">
        <f t="shared" si="24"/>
        <v>4.984709287794083E-4</v>
      </c>
      <c r="F112" s="4">
        <f t="shared" si="24"/>
        <v>4.984709287794083E-4</v>
      </c>
      <c r="G112" s="4">
        <f t="shared" si="24"/>
        <v>4.984709287794083E-4</v>
      </c>
      <c r="H112" s="4">
        <f t="shared" si="24"/>
        <v>4.984709287794083E-4</v>
      </c>
      <c r="I112" s="4">
        <f t="shared" si="24"/>
        <v>4.984709287794083E-4</v>
      </c>
      <c r="J112" s="4">
        <f t="shared" si="24"/>
        <v>4.984709287794083E-4</v>
      </c>
      <c r="K112" s="4">
        <f t="shared" si="24"/>
        <v>4.984709287794083E-4</v>
      </c>
      <c r="L112" s="4">
        <f t="shared" si="24"/>
        <v>4.984709287794083E-4</v>
      </c>
      <c r="M112" s="4">
        <f t="shared" si="24"/>
        <v>4.984709287794083E-4</v>
      </c>
      <c r="N112" s="4">
        <f t="shared" si="24"/>
        <v>4.984709287794083E-4</v>
      </c>
      <c r="O112" s="4">
        <f t="shared" si="24"/>
        <v>4.984709287794083E-4</v>
      </c>
      <c r="P112" s="4">
        <f t="shared" si="24"/>
        <v>4.984709287794083E-4</v>
      </c>
      <c r="Q112" s="4">
        <f t="shared" si="24"/>
        <v>4.984709287794083E-4</v>
      </c>
      <c r="R112" s="4">
        <f t="shared" si="24"/>
        <v>4.984709287794083E-4</v>
      </c>
    </row>
    <row r="113" spans="1:18" x14ac:dyDescent="0.2">
      <c r="A113" s="4">
        <v>-25</v>
      </c>
      <c r="B113" s="4">
        <f t="shared" si="21"/>
        <v>8.606197560875925E-3</v>
      </c>
      <c r="C113" s="4">
        <f t="shared" si="24"/>
        <v>8.606197560875925E-3</v>
      </c>
      <c r="D113" s="4">
        <f t="shared" si="24"/>
        <v>8.606197560875925E-3</v>
      </c>
      <c r="E113" s="4">
        <f t="shared" si="24"/>
        <v>8.606197560875925E-3</v>
      </c>
      <c r="F113" s="4">
        <f t="shared" si="24"/>
        <v>8.606197560875925E-3</v>
      </c>
      <c r="G113" s="4">
        <f t="shared" si="24"/>
        <v>8.606197560875925E-3</v>
      </c>
      <c r="H113" s="4">
        <f t="shared" si="24"/>
        <v>8.606197560875925E-3</v>
      </c>
      <c r="I113" s="4">
        <f t="shared" si="24"/>
        <v>8.606197560875925E-3</v>
      </c>
      <c r="J113" s="4">
        <f t="shared" si="24"/>
        <v>8.606197560875925E-3</v>
      </c>
      <c r="K113" s="4">
        <f t="shared" si="24"/>
        <v>8.606197560875925E-3</v>
      </c>
      <c r="L113" s="4">
        <f t="shared" si="24"/>
        <v>8.606197560875925E-3</v>
      </c>
      <c r="M113" s="4">
        <f t="shared" si="24"/>
        <v>8.606197560875925E-3</v>
      </c>
      <c r="N113" s="4">
        <f t="shared" si="24"/>
        <v>8.606197560875925E-3</v>
      </c>
      <c r="O113" s="4">
        <f t="shared" si="24"/>
        <v>8.606197560875925E-3</v>
      </c>
      <c r="P113" s="4">
        <f t="shared" si="24"/>
        <v>8.606197560875925E-3</v>
      </c>
      <c r="Q113" s="4">
        <f t="shared" si="24"/>
        <v>8.606197560875925E-3</v>
      </c>
      <c r="R113" s="4">
        <f t="shared" si="24"/>
        <v>8.606197560875925E-3</v>
      </c>
    </row>
    <row r="114" spans="1:18" x14ac:dyDescent="0.2">
      <c r="A114" s="4">
        <v>-20</v>
      </c>
      <c r="B114" s="4">
        <f t="shared" si="21"/>
        <v>8.8520227075762223E-2</v>
      </c>
      <c r="C114" s="4">
        <f t="shared" si="24"/>
        <v>8.8520227075762223E-2</v>
      </c>
      <c r="D114" s="4">
        <f t="shared" si="24"/>
        <v>8.8520227075762223E-2</v>
      </c>
      <c r="E114" s="4">
        <f t="shared" si="24"/>
        <v>8.8520227075762223E-2</v>
      </c>
      <c r="F114" s="4">
        <f t="shared" si="24"/>
        <v>8.8520227075762223E-2</v>
      </c>
      <c r="G114" s="4">
        <f t="shared" si="24"/>
        <v>8.8520227075762223E-2</v>
      </c>
      <c r="H114" s="4">
        <f t="shared" si="24"/>
        <v>8.8520227075762223E-2</v>
      </c>
      <c r="I114" s="4">
        <f t="shared" si="24"/>
        <v>8.8520227075762223E-2</v>
      </c>
      <c r="J114" s="4">
        <f t="shared" si="24"/>
        <v>8.8520227075762223E-2</v>
      </c>
      <c r="K114" s="4">
        <f t="shared" si="24"/>
        <v>8.8520227075762223E-2</v>
      </c>
      <c r="L114" s="4">
        <f t="shared" si="24"/>
        <v>8.8520227075762223E-2</v>
      </c>
      <c r="M114" s="4">
        <f t="shared" si="24"/>
        <v>8.8520227075762223E-2</v>
      </c>
      <c r="N114" s="4">
        <f t="shared" si="24"/>
        <v>8.8520227075762223E-2</v>
      </c>
      <c r="O114" s="4">
        <f t="shared" si="24"/>
        <v>8.8520227075762223E-2</v>
      </c>
      <c r="P114" s="4">
        <f t="shared" si="24"/>
        <v>8.8520227075762223E-2</v>
      </c>
      <c r="Q114" s="4">
        <f t="shared" si="24"/>
        <v>8.8520227075762223E-2</v>
      </c>
      <c r="R114" s="4">
        <f t="shared" si="24"/>
        <v>8.8520227075762223E-2</v>
      </c>
    </row>
    <row r="115" spans="1:18" x14ac:dyDescent="0.2">
      <c r="A115" s="4">
        <v>-15</v>
      </c>
      <c r="B115" s="4">
        <f t="shared" si="21"/>
        <v>0.54241720790596526</v>
      </c>
      <c r="C115" s="4">
        <f t="shared" si="24"/>
        <v>0.54241720790596526</v>
      </c>
      <c r="D115" s="4">
        <f t="shared" si="24"/>
        <v>0.54241720790596526</v>
      </c>
      <c r="E115" s="4">
        <f t="shared" si="24"/>
        <v>0.54241720790596526</v>
      </c>
      <c r="F115" s="4">
        <f t="shared" si="24"/>
        <v>0.54241720790596526</v>
      </c>
      <c r="G115" s="4">
        <f t="shared" si="24"/>
        <v>0.54241720790596526</v>
      </c>
      <c r="H115" s="4">
        <f t="shared" si="24"/>
        <v>0.54241720790596526</v>
      </c>
      <c r="I115" s="4">
        <f t="shared" si="24"/>
        <v>0.54241720790596526</v>
      </c>
      <c r="J115" s="4">
        <f t="shared" si="24"/>
        <v>0.54241720790596526</v>
      </c>
      <c r="K115" s="4">
        <f t="shared" si="24"/>
        <v>0.54241720790596526</v>
      </c>
      <c r="L115" s="4">
        <f t="shared" si="24"/>
        <v>0.54241720790596526</v>
      </c>
      <c r="M115" s="4">
        <f t="shared" si="24"/>
        <v>0.54241720790596526</v>
      </c>
      <c r="N115" s="4">
        <f t="shared" si="24"/>
        <v>0.54241720790596526</v>
      </c>
      <c r="O115" s="4">
        <f t="shared" si="24"/>
        <v>0.54241720790596526</v>
      </c>
      <c r="P115" s="4">
        <f t="shared" si="24"/>
        <v>0.54241720790596526</v>
      </c>
      <c r="Q115" s="4">
        <f t="shared" si="24"/>
        <v>0.54241720790596526</v>
      </c>
      <c r="R115" s="4">
        <f t="shared" si="24"/>
        <v>0.54241720790596526</v>
      </c>
    </row>
    <row r="116" spans="1:18" x14ac:dyDescent="0.2">
      <c r="A116" s="4">
        <v>-10</v>
      </c>
      <c r="B116" s="4">
        <f t="shared" si="21"/>
        <v>1.9800863500791754</v>
      </c>
      <c r="C116" s="4">
        <f t="shared" si="24"/>
        <v>1.9800863500791754</v>
      </c>
      <c r="D116" s="4">
        <f t="shared" si="24"/>
        <v>1.9800863500791754</v>
      </c>
      <c r="E116" s="4">
        <f t="shared" si="24"/>
        <v>1.9800863500791754</v>
      </c>
      <c r="F116" s="4">
        <f t="shared" si="24"/>
        <v>1.9800863500791754</v>
      </c>
      <c r="G116" s="4">
        <f t="shared" si="24"/>
        <v>1.9800863500791754</v>
      </c>
      <c r="H116" s="4">
        <f t="shared" si="24"/>
        <v>1.9800863500791754</v>
      </c>
      <c r="I116" s="4">
        <f t="shared" si="24"/>
        <v>1.9800863500791754</v>
      </c>
      <c r="J116" s="4">
        <f t="shared" si="24"/>
        <v>1.9800863500791754</v>
      </c>
      <c r="K116" s="4">
        <f t="shared" si="24"/>
        <v>1.9800863500791754</v>
      </c>
      <c r="L116" s="4">
        <f t="shared" si="24"/>
        <v>1.9800863500791754</v>
      </c>
      <c r="M116" s="4">
        <f t="shared" si="24"/>
        <v>1.9800863500791754</v>
      </c>
      <c r="N116" s="4">
        <f t="shared" si="24"/>
        <v>1.9800863500791754</v>
      </c>
      <c r="O116" s="4">
        <f t="shared" si="24"/>
        <v>1.9800863500791754</v>
      </c>
      <c r="P116" s="4">
        <f t="shared" si="24"/>
        <v>1.9800863500791754</v>
      </c>
      <c r="Q116" s="4">
        <f t="shared" si="24"/>
        <v>1.9800863500791754</v>
      </c>
      <c r="R116" s="4">
        <f t="shared" si="24"/>
        <v>1.9800863500791754</v>
      </c>
    </row>
    <row r="117" spans="1:18" x14ac:dyDescent="0.2">
      <c r="A117" s="4">
        <v>-5</v>
      </c>
      <c r="B117" s="4">
        <f t="shared" si="21"/>
        <v>4.3062033312342409</v>
      </c>
      <c r="C117" s="4">
        <f t="shared" si="24"/>
        <v>4.3062033312342409</v>
      </c>
      <c r="D117" s="4">
        <f t="shared" si="24"/>
        <v>4.3062033312342409</v>
      </c>
      <c r="E117" s="4">
        <f t="shared" si="24"/>
        <v>4.3062033312342409</v>
      </c>
      <c r="F117" s="4">
        <f t="shared" si="24"/>
        <v>4.3062033312342409</v>
      </c>
      <c r="G117" s="4">
        <f t="shared" si="24"/>
        <v>4.3062033312342409</v>
      </c>
      <c r="H117" s="4">
        <f t="shared" si="24"/>
        <v>4.3062033312342409</v>
      </c>
      <c r="I117" s="4">
        <f t="shared" si="24"/>
        <v>4.3062033312342409</v>
      </c>
      <c r="J117" s="4">
        <f t="shared" si="24"/>
        <v>4.3062033312342409</v>
      </c>
      <c r="K117" s="4">
        <f t="shared" si="24"/>
        <v>4.3062033312342409</v>
      </c>
      <c r="L117" s="4">
        <f t="shared" si="24"/>
        <v>4.3062033312342409</v>
      </c>
      <c r="M117" s="4">
        <f t="shared" si="24"/>
        <v>4.3062033312342409</v>
      </c>
      <c r="N117" s="4">
        <f t="shared" si="24"/>
        <v>4.3062033312342409</v>
      </c>
      <c r="O117" s="4">
        <f t="shared" si="24"/>
        <v>4.3062033312342409</v>
      </c>
      <c r="P117" s="4">
        <f t="shared" si="24"/>
        <v>4.3062033312342409</v>
      </c>
      <c r="Q117" s="4">
        <f t="shared" si="24"/>
        <v>4.3062033312342409</v>
      </c>
      <c r="R117" s="4">
        <f t="shared" si="24"/>
        <v>4.3062033312342409</v>
      </c>
    </row>
    <row r="118" spans="1:18" x14ac:dyDescent="0.2">
      <c r="A118" s="4">
        <v>0</v>
      </c>
      <c r="B118" s="4">
        <f t="shared" si="21"/>
        <v>5.5791066930550555</v>
      </c>
      <c r="C118" s="4">
        <f t="shared" si="24"/>
        <v>5.5791066930550555</v>
      </c>
      <c r="D118" s="4">
        <f t="shared" si="24"/>
        <v>5.5791066930550555</v>
      </c>
      <c r="E118" s="4">
        <f t="shared" si="24"/>
        <v>5.5791066930550555</v>
      </c>
      <c r="F118" s="4">
        <f t="shared" si="24"/>
        <v>5.5791066930550555</v>
      </c>
      <c r="G118" s="4">
        <f t="shared" si="24"/>
        <v>5.5791066930550555</v>
      </c>
      <c r="H118" s="4">
        <f t="shared" si="24"/>
        <v>5.5791066930550555</v>
      </c>
      <c r="I118" s="4">
        <f t="shared" si="24"/>
        <v>5.5791066930550555</v>
      </c>
      <c r="J118" s="4">
        <f t="shared" si="24"/>
        <v>5.5791066930550555</v>
      </c>
      <c r="K118" s="4">
        <f t="shared" si="24"/>
        <v>5.5791066930550555</v>
      </c>
      <c r="L118" s="4">
        <f t="shared" si="24"/>
        <v>5.5791066930550555</v>
      </c>
      <c r="M118" s="4">
        <f t="shared" si="24"/>
        <v>5.5791066930550555</v>
      </c>
      <c r="N118" s="4">
        <f t="shared" si="24"/>
        <v>5.5791066930550555</v>
      </c>
      <c r="O118" s="4">
        <f t="shared" si="24"/>
        <v>5.5791066930550555</v>
      </c>
      <c r="P118" s="4">
        <f t="shared" si="24"/>
        <v>5.5791066930550555</v>
      </c>
      <c r="Q118" s="4">
        <f t="shared" si="24"/>
        <v>5.5791066930550555</v>
      </c>
      <c r="R118" s="4">
        <f t="shared" si="24"/>
        <v>5.5791066930550555</v>
      </c>
    </row>
    <row r="119" spans="1:18" x14ac:dyDescent="0.2">
      <c r="A119" s="4">
        <v>5</v>
      </c>
      <c r="B119" s="4">
        <f t="shared" si="21"/>
        <v>4.3062033312342409</v>
      </c>
      <c r="C119" s="4">
        <f t="shared" si="24"/>
        <v>4.3062033312342409</v>
      </c>
      <c r="D119" s="4">
        <f t="shared" si="24"/>
        <v>4.3062033312342409</v>
      </c>
      <c r="E119" s="4">
        <f t="shared" si="24"/>
        <v>4.3062033312342409</v>
      </c>
      <c r="F119" s="4">
        <f t="shared" si="24"/>
        <v>4.3062033312342409</v>
      </c>
      <c r="G119" s="4">
        <f t="shared" si="24"/>
        <v>4.3062033312342409</v>
      </c>
      <c r="H119" s="4">
        <f t="shared" si="24"/>
        <v>4.3062033312342409</v>
      </c>
      <c r="I119" s="4">
        <f t="shared" si="24"/>
        <v>4.3062033312342409</v>
      </c>
      <c r="J119" s="4">
        <f t="shared" si="24"/>
        <v>4.3062033312342409</v>
      </c>
      <c r="K119" s="4">
        <f t="shared" si="24"/>
        <v>4.3062033312342409</v>
      </c>
      <c r="L119" s="4">
        <f t="shared" si="24"/>
        <v>4.3062033312342409</v>
      </c>
      <c r="M119" s="4">
        <f t="shared" si="24"/>
        <v>4.3062033312342409</v>
      </c>
      <c r="N119" s="4">
        <f t="shared" si="24"/>
        <v>4.3062033312342409</v>
      </c>
      <c r="O119" s="4">
        <f t="shared" si="24"/>
        <v>4.3062033312342409</v>
      </c>
      <c r="P119" s="4">
        <f t="shared" si="24"/>
        <v>4.3062033312342409</v>
      </c>
      <c r="Q119" s="4">
        <f t="shared" si="24"/>
        <v>4.3062033312342409</v>
      </c>
      <c r="R119" s="4">
        <f t="shared" ref="C119:R134" si="25">($B$9/100)/(8*$B$12)*(2*$B$11)^2*EXP(-0.5*$A119^2/$E$12^2)*1000</f>
        <v>4.3062033312342409</v>
      </c>
    </row>
    <row r="120" spans="1:18" x14ac:dyDescent="0.2">
      <c r="A120" s="4">
        <v>10</v>
      </c>
      <c r="B120" s="4">
        <f t="shared" ref="B120:B148" si="26">($B$9/100)/(8*$B$12)*(2*$B$11)^2*EXP(-0.5*$A120^2/$E$12^2)*1000</f>
        <v>1.9800863500791754</v>
      </c>
      <c r="C120" s="4">
        <f t="shared" si="25"/>
        <v>1.9800863500791754</v>
      </c>
      <c r="D120" s="4">
        <f t="shared" si="25"/>
        <v>1.9800863500791754</v>
      </c>
      <c r="E120" s="4">
        <f t="shared" si="25"/>
        <v>1.9800863500791754</v>
      </c>
      <c r="F120" s="4">
        <f t="shared" si="25"/>
        <v>1.9800863500791754</v>
      </c>
      <c r="G120" s="4">
        <f t="shared" si="25"/>
        <v>1.9800863500791754</v>
      </c>
      <c r="H120" s="4">
        <f t="shared" si="25"/>
        <v>1.9800863500791754</v>
      </c>
      <c r="I120" s="4">
        <f t="shared" si="25"/>
        <v>1.9800863500791754</v>
      </c>
      <c r="J120" s="4">
        <f t="shared" si="25"/>
        <v>1.9800863500791754</v>
      </c>
      <c r="K120" s="4">
        <f t="shared" si="25"/>
        <v>1.9800863500791754</v>
      </c>
      <c r="L120" s="4">
        <f t="shared" si="25"/>
        <v>1.9800863500791754</v>
      </c>
      <c r="M120" s="4">
        <f t="shared" si="25"/>
        <v>1.9800863500791754</v>
      </c>
      <c r="N120" s="4">
        <f t="shared" si="25"/>
        <v>1.9800863500791754</v>
      </c>
      <c r="O120" s="4">
        <f t="shared" si="25"/>
        <v>1.9800863500791754</v>
      </c>
      <c r="P120" s="4">
        <f t="shared" si="25"/>
        <v>1.9800863500791754</v>
      </c>
      <c r="Q120" s="4">
        <f t="shared" si="25"/>
        <v>1.9800863500791754</v>
      </c>
      <c r="R120" s="4">
        <f t="shared" si="25"/>
        <v>1.9800863500791754</v>
      </c>
    </row>
    <row r="121" spans="1:18" x14ac:dyDescent="0.2">
      <c r="A121" s="4">
        <v>15</v>
      </c>
      <c r="B121" s="4">
        <f t="shared" si="26"/>
        <v>0.54241720790596526</v>
      </c>
      <c r="C121" s="4">
        <f t="shared" si="25"/>
        <v>0.54241720790596526</v>
      </c>
      <c r="D121" s="4">
        <f t="shared" si="25"/>
        <v>0.54241720790596526</v>
      </c>
      <c r="E121" s="4">
        <f t="shared" si="25"/>
        <v>0.54241720790596526</v>
      </c>
      <c r="F121" s="4">
        <f t="shared" si="25"/>
        <v>0.54241720790596526</v>
      </c>
      <c r="G121" s="4">
        <f t="shared" si="25"/>
        <v>0.54241720790596526</v>
      </c>
      <c r="H121" s="4">
        <f t="shared" si="25"/>
        <v>0.54241720790596526</v>
      </c>
      <c r="I121" s="4">
        <f t="shared" si="25"/>
        <v>0.54241720790596526</v>
      </c>
      <c r="J121" s="4">
        <f t="shared" si="25"/>
        <v>0.54241720790596526</v>
      </c>
      <c r="K121" s="4">
        <f t="shared" si="25"/>
        <v>0.54241720790596526</v>
      </c>
      <c r="L121" s="4">
        <f t="shared" si="25"/>
        <v>0.54241720790596526</v>
      </c>
      <c r="M121" s="4">
        <f t="shared" si="25"/>
        <v>0.54241720790596526</v>
      </c>
      <c r="N121" s="4">
        <f t="shared" si="25"/>
        <v>0.54241720790596526</v>
      </c>
      <c r="O121" s="4">
        <f t="shared" si="25"/>
        <v>0.54241720790596526</v>
      </c>
      <c r="P121" s="4">
        <f t="shared" si="25"/>
        <v>0.54241720790596526</v>
      </c>
      <c r="Q121" s="4">
        <f t="shared" si="25"/>
        <v>0.54241720790596526</v>
      </c>
      <c r="R121" s="4">
        <f t="shared" si="25"/>
        <v>0.54241720790596526</v>
      </c>
    </row>
    <row r="122" spans="1:18" x14ac:dyDescent="0.2">
      <c r="A122" s="4">
        <v>20</v>
      </c>
      <c r="B122" s="4">
        <f t="shared" si="26"/>
        <v>8.8520227075762223E-2</v>
      </c>
      <c r="C122" s="4">
        <f t="shared" si="25"/>
        <v>8.8520227075762223E-2</v>
      </c>
      <c r="D122" s="4">
        <f t="shared" si="25"/>
        <v>8.8520227075762223E-2</v>
      </c>
      <c r="E122" s="4">
        <f t="shared" si="25"/>
        <v>8.8520227075762223E-2</v>
      </c>
      <c r="F122" s="4">
        <f t="shared" si="25"/>
        <v>8.8520227075762223E-2</v>
      </c>
      <c r="G122" s="4">
        <f t="shared" si="25"/>
        <v>8.8520227075762223E-2</v>
      </c>
      <c r="H122" s="4">
        <f t="shared" si="25"/>
        <v>8.8520227075762223E-2</v>
      </c>
      <c r="I122" s="4">
        <f t="shared" si="25"/>
        <v>8.8520227075762223E-2</v>
      </c>
      <c r="J122" s="4">
        <f t="shared" si="25"/>
        <v>8.8520227075762223E-2</v>
      </c>
      <c r="K122" s="4">
        <f t="shared" si="25"/>
        <v>8.8520227075762223E-2</v>
      </c>
      <c r="L122" s="4">
        <f t="shared" si="25"/>
        <v>8.8520227075762223E-2</v>
      </c>
      <c r="M122" s="4">
        <f t="shared" si="25"/>
        <v>8.8520227075762223E-2</v>
      </c>
      <c r="N122" s="4">
        <f t="shared" si="25"/>
        <v>8.8520227075762223E-2</v>
      </c>
      <c r="O122" s="4">
        <f t="shared" si="25"/>
        <v>8.8520227075762223E-2</v>
      </c>
      <c r="P122" s="4">
        <f t="shared" si="25"/>
        <v>8.8520227075762223E-2</v>
      </c>
      <c r="Q122" s="4">
        <f t="shared" si="25"/>
        <v>8.8520227075762223E-2</v>
      </c>
      <c r="R122" s="4">
        <f t="shared" si="25"/>
        <v>8.8520227075762223E-2</v>
      </c>
    </row>
    <row r="123" spans="1:18" x14ac:dyDescent="0.2">
      <c r="A123" s="4">
        <v>25</v>
      </c>
      <c r="B123" s="4">
        <f t="shared" si="26"/>
        <v>8.606197560875925E-3</v>
      </c>
      <c r="C123" s="4">
        <f t="shared" si="25"/>
        <v>8.606197560875925E-3</v>
      </c>
      <c r="D123" s="4">
        <f t="shared" si="25"/>
        <v>8.606197560875925E-3</v>
      </c>
      <c r="E123" s="4">
        <f t="shared" si="25"/>
        <v>8.606197560875925E-3</v>
      </c>
      <c r="F123" s="4">
        <f t="shared" si="25"/>
        <v>8.606197560875925E-3</v>
      </c>
      <c r="G123" s="4">
        <f t="shared" si="25"/>
        <v>8.606197560875925E-3</v>
      </c>
      <c r="H123" s="4">
        <f t="shared" si="25"/>
        <v>8.606197560875925E-3</v>
      </c>
      <c r="I123" s="4">
        <f t="shared" si="25"/>
        <v>8.606197560875925E-3</v>
      </c>
      <c r="J123" s="4">
        <f t="shared" si="25"/>
        <v>8.606197560875925E-3</v>
      </c>
      <c r="K123" s="4">
        <f t="shared" si="25"/>
        <v>8.606197560875925E-3</v>
      </c>
      <c r="L123" s="4">
        <f t="shared" si="25"/>
        <v>8.606197560875925E-3</v>
      </c>
      <c r="M123" s="4">
        <f t="shared" si="25"/>
        <v>8.606197560875925E-3</v>
      </c>
      <c r="N123" s="4">
        <f t="shared" si="25"/>
        <v>8.606197560875925E-3</v>
      </c>
      <c r="O123" s="4">
        <f t="shared" si="25"/>
        <v>8.606197560875925E-3</v>
      </c>
      <c r="P123" s="4">
        <f t="shared" si="25"/>
        <v>8.606197560875925E-3</v>
      </c>
      <c r="Q123" s="4">
        <f t="shared" si="25"/>
        <v>8.606197560875925E-3</v>
      </c>
      <c r="R123" s="4">
        <f t="shared" si="25"/>
        <v>8.606197560875925E-3</v>
      </c>
    </row>
    <row r="124" spans="1:18" x14ac:dyDescent="0.2">
      <c r="A124" s="4">
        <v>30</v>
      </c>
      <c r="B124" s="4">
        <f t="shared" si="26"/>
        <v>4.984709287794083E-4</v>
      </c>
      <c r="C124" s="4">
        <f t="shared" si="25"/>
        <v>4.984709287794083E-4</v>
      </c>
      <c r="D124" s="4">
        <f t="shared" si="25"/>
        <v>4.984709287794083E-4</v>
      </c>
      <c r="E124" s="4">
        <f t="shared" si="25"/>
        <v>4.984709287794083E-4</v>
      </c>
      <c r="F124" s="4">
        <f t="shared" si="25"/>
        <v>4.984709287794083E-4</v>
      </c>
      <c r="G124" s="4">
        <f t="shared" si="25"/>
        <v>4.984709287794083E-4</v>
      </c>
      <c r="H124" s="4">
        <f t="shared" si="25"/>
        <v>4.984709287794083E-4</v>
      </c>
      <c r="I124" s="4">
        <f t="shared" si="25"/>
        <v>4.984709287794083E-4</v>
      </c>
      <c r="J124" s="4">
        <f t="shared" si="25"/>
        <v>4.984709287794083E-4</v>
      </c>
      <c r="K124" s="4">
        <f t="shared" si="25"/>
        <v>4.984709287794083E-4</v>
      </c>
      <c r="L124" s="4">
        <f t="shared" si="25"/>
        <v>4.984709287794083E-4</v>
      </c>
      <c r="M124" s="4">
        <f t="shared" si="25"/>
        <v>4.984709287794083E-4</v>
      </c>
      <c r="N124" s="4">
        <f t="shared" si="25"/>
        <v>4.984709287794083E-4</v>
      </c>
      <c r="O124" s="4">
        <f t="shared" si="25"/>
        <v>4.984709287794083E-4</v>
      </c>
      <c r="P124" s="4">
        <f t="shared" si="25"/>
        <v>4.984709287794083E-4</v>
      </c>
      <c r="Q124" s="4">
        <f t="shared" si="25"/>
        <v>4.984709287794083E-4</v>
      </c>
      <c r="R124" s="4">
        <f t="shared" si="25"/>
        <v>4.984709287794083E-4</v>
      </c>
    </row>
    <row r="125" spans="1:18" x14ac:dyDescent="0.2">
      <c r="A125" s="4">
        <v>35</v>
      </c>
      <c r="B125" s="4">
        <f t="shared" si="26"/>
        <v>1.719998587145161E-5</v>
      </c>
      <c r="C125" s="4">
        <f t="shared" si="25"/>
        <v>1.719998587145161E-5</v>
      </c>
      <c r="D125" s="4">
        <f t="shared" si="25"/>
        <v>1.719998587145161E-5</v>
      </c>
      <c r="E125" s="4">
        <f t="shared" si="25"/>
        <v>1.719998587145161E-5</v>
      </c>
      <c r="F125" s="4">
        <f t="shared" si="25"/>
        <v>1.719998587145161E-5</v>
      </c>
      <c r="G125" s="4">
        <f t="shared" si="25"/>
        <v>1.719998587145161E-5</v>
      </c>
      <c r="H125" s="4">
        <f t="shared" si="25"/>
        <v>1.719998587145161E-5</v>
      </c>
      <c r="I125" s="4">
        <f t="shared" si="25"/>
        <v>1.719998587145161E-5</v>
      </c>
      <c r="J125" s="4">
        <f t="shared" si="25"/>
        <v>1.719998587145161E-5</v>
      </c>
      <c r="K125" s="4">
        <f t="shared" si="25"/>
        <v>1.719998587145161E-5</v>
      </c>
      <c r="L125" s="4">
        <f t="shared" si="25"/>
        <v>1.719998587145161E-5</v>
      </c>
      <c r="M125" s="4">
        <f t="shared" si="25"/>
        <v>1.719998587145161E-5</v>
      </c>
      <c r="N125" s="4">
        <f t="shared" si="25"/>
        <v>1.719998587145161E-5</v>
      </c>
      <c r="O125" s="4">
        <f t="shared" si="25"/>
        <v>1.719998587145161E-5</v>
      </c>
      <c r="P125" s="4">
        <f t="shared" si="25"/>
        <v>1.719998587145161E-5</v>
      </c>
      <c r="Q125" s="4">
        <f t="shared" si="25"/>
        <v>1.719998587145161E-5</v>
      </c>
      <c r="R125" s="4">
        <f t="shared" si="25"/>
        <v>1.719998587145161E-5</v>
      </c>
    </row>
    <row r="126" spans="1:18" x14ac:dyDescent="0.2">
      <c r="A126" s="4">
        <v>40</v>
      </c>
      <c r="B126" s="4">
        <f t="shared" si="26"/>
        <v>3.5357054414901609E-7</v>
      </c>
      <c r="C126" s="4">
        <f t="shared" si="25"/>
        <v>3.5357054414901609E-7</v>
      </c>
      <c r="D126" s="4">
        <f t="shared" si="25"/>
        <v>3.5357054414901609E-7</v>
      </c>
      <c r="E126" s="4">
        <f t="shared" si="25"/>
        <v>3.5357054414901609E-7</v>
      </c>
      <c r="F126" s="4">
        <f t="shared" si="25"/>
        <v>3.5357054414901609E-7</v>
      </c>
      <c r="G126" s="4">
        <f t="shared" si="25"/>
        <v>3.5357054414901609E-7</v>
      </c>
      <c r="H126" s="4">
        <f t="shared" si="25"/>
        <v>3.5357054414901609E-7</v>
      </c>
      <c r="I126" s="4">
        <f t="shared" si="25"/>
        <v>3.5357054414901609E-7</v>
      </c>
      <c r="J126" s="4">
        <f t="shared" si="25"/>
        <v>3.5357054414901609E-7</v>
      </c>
      <c r="K126" s="4">
        <f t="shared" si="25"/>
        <v>3.5357054414901609E-7</v>
      </c>
      <c r="L126" s="4">
        <f t="shared" si="25"/>
        <v>3.5357054414901609E-7</v>
      </c>
      <c r="M126" s="4">
        <f t="shared" si="25"/>
        <v>3.5357054414901609E-7</v>
      </c>
      <c r="N126" s="4">
        <f t="shared" si="25"/>
        <v>3.5357054414901609E-7</v>
      </c>
      <c r="O126" s="4">
        <f t="shared" si="25"/>
        <v>3.5357054414901609E-7</v>
      </c>
      <c r="P126" s="4">
        <f t="shared" si="25"/>
        <v>3.5357054414901609E-7</v>
      </c>
      <c r="Q126" s="4">
        <f t="shared" si="25"/>
        <v>3.5357054414901609E-7</v>
      </c>
      <c r="R126" s="4">
        <f t="shared" si="25"/>
        <v>3.5357054414901609E-7</v>
      </c>
    </row>
    <row r="127" spans="1:18" x14ac:dyDescent="0.2">
      <c r="A127" s="4">
        <v>45</v>
      </c>
      <c r="B127" s="4">
        <f t="shared" si="26"/>
        <v>4.3299591111227841E-9</v>
      </c>
      <c r="C127" s="4">
        <f t="shared" si="25"/>
        <v>4.3299591111227841E-9</v>
      </c>
      <c r="D127" s="4">
        <f t="shared" si="25"/>
        <v>4.3299591111227841E-9</v>
      </c>
      <c r="E127" s="4">
        <f t="shared" si="25"/>
        <v>4.3299591111227841E-9</v>
      </c>
      <c r="F127" s="4">
        <f t="shared" si="25"/>
        <v>4.3299591111227841E-9</v>
      </c>
      <c r="G127" s="4">
        <f t="shared" si="25"/>
        <v>4.3299591111227841E-9</v>
      </c>
      <c r="H127" s="4">
        <f t="shared" si="25"/>
        <v>4.3299591111227841E-9</v>
      </c>
      <c r="I127" s="4">
        <f t="shared" si="25"/>
        <v>4.3299591111227841E-9</v>
      </c>
      <c r="J127" s="4">
        <f t="shared" si="25"/>
        <v>4.3299591111227841E-9</v>
      </c>
      <c r="K127" s="4">
        <f t="shared" si="25"/>
        <v>4.3299591111227841E-9</v>
      </c>
      <c r="L127" s="4">
        <f t="shared" si="25"/>
        <v>4.3299591111227841E-9</v>
      </c>
      <c r="M127" s="4">
        <f t="shared" si="25"/>
        <v>4.3299591111227841E-9</v>
      </c>
      <c r="N127" s="4">
        <f t="shared" si="25"/>
        <v>4.3299591111227841E-9</v>
      </c>
      <c r="O127" s="4">
        <f t="shared" si="25"/>
        <v>4.3299591111227841E-9</v>
      </c>
      <c r="P127" s="4">
        <f t="shared" si="25"/>
        <v>4.3299591111227841E-9</v>
      </c>
      <c r="Q127" s="4">
        <f t="shared" si="25"/>
        <v>4.3299591111227841E-9</v>
      </c>
      <c r="R127" s="4">
        <f t="shared" si="25"/>
        <v>4.3299591111227841E-9</v>
      </c>
    </row>
    <row r="128" spans="1:18" x14ac:dyDescent="0.2">
      <c r="A128" s="4">
        <v>50</v>
      </c>
      <c r="B128" s="4">
        <f t="shared" si="26"/>
        <v>3.1590117778244401E-11</v>
      </c>
      <c r="C128" s="4">
        <f t="shared" si="25"/>
        <v>3.1590117778244401E-11</v>
      </c>
      <c r="D128" s="4">
        <f t="shared" si="25"/>
        <v>3.1590117778244401E-11</v>
      </c>
      <c r="E128" s="4">
        <f t="shared" si="25"/>
        <v>3.1590117778244401E-11</v>
      </c>
      <c r="F128" s="4">
        <f t="shared" si="25"/>
        <v>3.1590117778244401E-11</v>
      </c>
      <c r="G128" s="4">
        <f t="shared" si="25"/>
        <v>3.1590117778244401E-11</v>
      </c>
      <c r="H128" s="4">
        <f t="shared" si="25"/>
        <v>3.1590117778244401E-11</v>
      </c>
      <c r="I128" s="4">
        <f t="shared" si="25"/>
        <v>3.1590117778244401E-11</v>
      </c>
      <c r="J128" s="4">
        <f t="shared" si="25"/>
        <v>3.1590117778244401E-11</v>
      </c>
      <c r="K128" s="4">
        <f t="shared" si="25"/>
        <v>3.1590117778244401E-11</v>
      </c>
      <c r="L128" s="4">
        <f t="shared" si="25"/>
        <v>3.1590117778244401E-11</v>
      </c>
      <c r="M128" s="4">
        <f t="shared" si="25"/>
        <v>3.1590117778244401E-11</v>
      </c>
      <c r="N128" s="4">
        <f t="shared" si="25"/>
        <v>3.1590117778244401E-11</v>
      </c>
      <c r="O128" s="4">
        <f t="shared" si="25"/>
        <v>3.1590117778244401E-11</v>
      </c>
      <c r="P128" s="4">
        <f t="shared" si="25"/>
        <v>3.1590117778244401E-11</v>
      </c>
      <c r="Q128" s="4">
        <f t="shared" si="25"/>
        <v>3.1590117778244401E-11</v>
      </c>
      <c r="R128" s="4">
        <f t="shared" si="25"/>
        <v>3.1590117778244401E-11</v>
      </c>
    </row>
    <row r="129" spans="1:18" x14ac:dyDescent="0.2">
      <c r="A129" s="4">
        <v>55</v>
      </c>
      <c r="B129" s="4">
        <f t="shared" si="26"/>
        <v>1.3730249418670055E-13</v>
      </c>
      <c r="C129" s="4">
        <f t="shared" si="25"/>
        <v>1.3730249418670055E-13</v>
      </c>
      <c r="D129" s="4">
        <f t="shared" si="25"/>
        <v>1.3730249418670055E-13</v>
      </c>
      <c r="E129" s="4">
        <f t="shared" si="25"/>
        <v>1.3730249418670055E-13</v>
      </c>
      <c r="F129" s="4">
        <f t="shared" si="25"/>
        <v>1.3730249418670055E-13</v>
      </c>
      <c r="G129" s="4">
        <f t="shared" si="25"/>
        <v>1.3730249418670055E-13</v>
      </c>
      <c r="H129" s="4">
        <f t="shared" si="25"/>
        <v>1.3730249418670055E-13</v>
      </c>
      <c r="I129" s="4">
        <f t="shared" si="25"/>
        <v>1.3730249418670055E-13</v>
      </c>
      <c r="J129" s="4">
        <f t="shared" si="25"/>
        <v>1.3730249418670055E-13</v>
      </c>
      <c r="K129" s="4">
        <f t="shared" si="25"/>
        <v>1.3730249418670055E-13</v>
      </c>
      <c r="L129" s="4">
        <f t="shared" si="25"/>
        <v>1.3730249418670055E-13</v>
      </c>
      <c r="M129" s="4">
        <f t="shared" si="25"/>
        <v>1.3730249418670055E-13</v>
      </c>
      <c r="N129" s="4">
        <f t="shared" si="25"/>
        <v>1.3730249418670055E-13</v>
      </c>
      <c r="O129" s="4">
        <f t="shared" si="25"/>
        <v>1.3730249418670055E-13</v>
      </c>
      <c r="P129" s="4">
        <f t="shared" si="25"/>
        <v>1.3730249418670055E-13</v>
      </c>
      <c r="Q129" s="4">
        <f t="shared" si="25"/>
        <v>1.3730249418670055E-13</v>
      </c>
      <c r="R129" s="4">
        <f t="shared" si="25"/>
        <v>1.3730249418670055E-13</v>
      </c>
    </row>
    <row r="130" spans="1:18" x14ac:dyDescent="0.2">
      <c r="A130" s="4">
        <v>60</v>
      </c>
      <c r="B130" s="4">
        <f t="shared" si="26"/>
        <v>3.5552106607652299E-16</v>
      </c>
      <c r="C130" s="4">
        <f t="shared" si="25"/>
        <v>3.5552106607652299E-16</v>
      </c>
      <c r="D130" s="4">
        <f t="shared" si="25"/>
        <v>3.5552106607652299E-16</v>
      </c>
      <c r="E130" s="4">
        <f t="shared" si="25"/>
        <v>3.5552106607652299E-16</v>
      </c>
      <c r="F130" s="4">
        <f t="shared" si="25"/>
        <v>3.5552106607652299E-16</v>
      </c>
      <c r="G130" s="4">
        <f t="shared" si="25"/>
        <v>3.5552106607652299E-16</v>
      </c>
      <c r="H130" s="4">
        <f t="shared" si="25"/>
        <v>3.5552106607652299E-16</v>
      </c>
      <c r="I130" s="4">
        <f t="shared" si="25"/>
        <v>3.5552106607652299E-16</v>
      </c>
      <c r="J130" s="4">
        <f t="shared" si="25"/>
        <v>3.5552106607652299E-16</v>
      </c>
      <c r="K130" s="4">
        <f t="shared" si="25"/>
        <v>3.5552106607652299E-16</v>
      </c>
      <c r="L130" s="4">
        <f t="shared" si="25"/>
        <v>3.5552106607652299E-16</v>
      </c>
      <c r="M130" s="4">
        <f t="shared" si="25"/>
        <v>3.5552106607652299E-16</v>
      </c>
      <c r="N130" s="4">
        <f t="shared" si="25"/>
        <v>3.5552106607652299E-16</v>
      </c>
      <c r="O130" s="4">
        <f t="shared" si="25"/>
        <v>3.5552106607652299E-16</v>
      </c>
      <c r="P130" s="4">
        <f t="shared" si="25"/>
        <v>3.5552106607652299E-16</v>
      </c>
      <c r="Q130" s="4">
        <f t="shared" si="25"/>
        <v>3.5552106607652299E-16</v>
      </c>
      <c r="R130" s="4">
        <f t="shared" si="25"/>
        <v>3.5552106607652299E-16</v>
      </c>
    </row>
    <row r="131" spans="1:18" x14ac:dyDescent="0.2">
      <c r="A131" s="4">
        <v>65</v>
      </c>
      <c r="B131" s="4">
        <f t="shared" si="26"/>
        <v>5.484183579992333E-19</v>
      </c>
      <c r="C131" s="4">
        <f t="shared" si="25"/>
        <v>5.484183579992333E-19</v>
      </c>
      <c r="D131" s="4">
        <f t="shared" si="25"/>
        <v>5.484183579992333E-19</v>
      </c>
      <c r="E131" s="4">
        <f t="shared" si="25"/>
        <v>5.484183579992333E-19</v>
      </c>
      <c r="F131" s="4">
        <f t="shared" si="25"/>
        <v>5.484183579992333E-19</v>
      </c>
      <c r="G131" s="4">
        <f t="shared" si="25"/>
        <v>5.484183579992333E-19</v>
      </c>
      <c r="H131" s="4">
        <f t="shared" si="25"/>
        <v>5.484183579992333E-19</v>
      </c>
      <c r="I131" s="4">
        <f t="shared" si="25"/>
        <v>5.484183579992333E-19</v>
      </c>
      <c r="J131" s="4">
        <f t="shared" si="25"/>
        <v>5.484183579992333E-19</v>
      </c>
      <c r="K131" s="4">
        <f t="shared" si="25"/>
        <v>5.484183579992333E-19</v>
      </c>
      <c r="L131" s="4">
        <f t="shared" si="25"/>
        <v>5.484183579992333E-19</v>
      </c>
      <c r="M131" s="4">
        <f t="shared" si="25"/>
        <v>5.484183579992333E-19</v>
      </c>
      <c r="N131" s="4">
        <f t="shared" si="25"/>
        <v>5.484183579992333E-19</v>
      </c>
      <c r="O131" s="4">
        <f t="shared" si="25"/>
        <v>5.484183579992333E-19</v>
      </c>
      <c r="P131" s="4">
        <f t="shared" si="25"/>
        <v>5.484183579992333E-19</v>
      </c>
      <c r="Q131" s="4">
        <f t="shared" si="25"/>
        <v>5.484183579992333E-19</v>
      </c>
      <c r="R131" s="4">
        <f t="shared" si="25"/>
        <v>5.484183579992333E-19</v>
      </c>
    </row>
    <row r="132" spans="1:18" x14ac:dyDescent="0.2">
      <c r="A132" s="4">
        <v>70</v>
      </c>
      <c r="B132" s="4">
        <f t="shared" si="26"/>
        <v>5.0398586970889171E-22</v>
      </c>
      <c r="C132" s="4">
        <f t="shared" si="25"/>
        <v>5.0398586970889171E-22</v>
      </c>
      <c r="D132" s="4">
        <f t="shared" si="25"/>
        <v>5.0398586970889171E-22</v>
      </c>
      <c r="E132" s="4">
        <f t="shared" si="25"/>
        <v>5.0398586970889171E-22</v>
      </c>
      <c r="F132" s="4">
        <f t="shared" si="25"/>
        <v>5.0398586970889171E-22</v>
      </c>
      <c r="G132" s="4">
        <f t="shared" si="25"/>
        <v>5.0398586970889171E-22</v>
      </c>
      <c r="H132" s="4">
        <f t="shared" si="25"/>
        <v>5.0398586970889171E-22</v>
      </c>
      <c r="I132" s="4">
        <f t="shared" si="25"/>
        <v>5.0398586970889171E-22</v>
      </c>
      <c r="J132" s="4">
        <f t="shared" si="25"/>
        <v>5.0398586970889171E-22</v>
      </c>
      <c r="K132" s="4">
        <f t="shared" si="25"/>
        <v>5.0398586970889171E-22</v>
      </c>
      <c r="L132" s="4">
        <f t="shared" si="25"/>
        <v>5.0398586970889171E-22</v>
      </c>
      <c r="M132" s="4">
        <f t="shared" si="25"/>
        <v>5.0398586970889171E-22</v>
      </c>
      <c r="N132" s="4">
        <f t="shared" si="25"/>
        <v>5.0398586970889171E-22</v>
      </c>
      <c r="O132" s="4">
        <f t="shared" si="25"/>
        <v>5.0398586970889171E-22</v>
      </c>
      <c r="P132" s="4">
        <f t="shared" si="25"/>
        <v>5.0398586970889171E-22</v>
      </c>
      <c r="Q132" s="4">
        <f t="shared" si="25"/>
        <v>5.0398586970889171E-22</v>
      </c>
      <c r="R132" s="4">
        <f t="shared" si="25"/>
        <v>5.0398586970889171E-22</v>
      </c>
    </row>
    <row r="133" spans="1:18" x14ac:dyDescent="0.2">
      <c r="A133" s="4">
        <v>75</v>
      </c>
      <c r="B133" s="4">
        <f t="shared" si="26"/>
        <v>2.7592081742591175E-25</v>
      </c>
      <c r="C133" s="4">
        <f t="shared" si="25"/>
        <v>2.7592081742591175E-25</v>
      </c>
      <c r="D133" s="4">
        <f t="shared" si="25"/>
        <v>2.7592081742591175E-25</v>
      </c>
      <c r="E133" s="4">
        <f t="shared" si="25"/>
        <v>2.7592081742591175E-25</v>
      </c>
      <c r="F133" s="4">
        <f t="shared" si="25"/>
        <v>2.7592081742591175E-25</v>
      </c>
      <c r="G133" s="4">
        <f t="shared" si="25"/>
        <v>2.7592081742591175E-25</v>
      </c>
      <c r="H133" s="4">
        <f t="shared" si="25"/>
        <v>2.7592081742591175E-25</v>
      </c>
      <c r="I133" s="4">
        <f t="shared" si="25"/>
        <v>2.7592081742591175E-25</v>
      </c>
      <c r="J133" s="4">
        <f t="shared" si="25"/>
        <v>2.7592081742591175E-25</v>
      </c>
      <c r="K133" s="4">
        <f t="shared" si="25"/>
        <v>2.7592081742591175E-25</v>
      </c>
      <c r="L133" s="4">
        <f t="shared" si="25"/>
        <v>2.7592081742591175E-25</v>
      </c>
      <c r="M133" s="4">
        <f t="shared" si="25"/>
        <v>2.7592081742591175E-25</v>
      </c>
      <c r="N133" s="4">
        <f t="shared" si="25"/>
        <v>2.7592081742591175E-25</v>
      </c>
      <c r="O133" s="4">
        <f t="shared" si="25"/>
        <v>2.7592081742591175E-25</v>
      </c>
      <c r="P133" s="4">
        <f t="shared" si="25"/>
        <v>2.7592081742591175E-25</v>
      </c>
      <c r="Q133" s="4">
        <f t="shared" si="25"/>
        <v>2.7592081742591175E-25</v>
      </c>
      <c r="R133" s="4">
        <f t="shared" si="25"/>
        <v>2.7592081742591175E-25</v>
      </c>
    </row>
    <row r="134" spans="1:18" x14ac:dyDescent="0.2">
      <c r="A134" s="4">
        <v>80</v>
      </c>
      <c r="B134" s="4">
        <f t="shared" si="26"/>
        <v>8.9993326901759492E-29</v>
      </c>
      <c r="C134" s="4">
        <f t="shared" si="25"/>
        <v>8.9993326901759492E-29</v>
      </c>
      <c r="D134" s="4">
        <f t="shared" si="25"/>
        <v>8.9993326901759492E-29</v>
      </c>
      <c r="E134" s="4">
        <f t="shared" si="25"/>
        <v>8.9993326901759492E-29</v>
      </c>
      <c r="F134" s="4">
        <f t="shared" si="25"/>
        <v>8.9993326901759492E-29</v>
      </c>
      <c r="G134" s="4">
        <f t="shared" si="25"/>
        <v>8.9993326901759492E-29</v>
      </c>
      <c r="H134" s="4">
        <f t="shared" si="25"/>
        <v>8.9993326901759492E-29</v>
      </c>
      <c r="I134" s="4">
        <f t="shared" si="25"/>
        <v>8.9993326901759492E-29</v>
      </c>
      <c r="J134" s="4">
        <f t="shared" si="25"/>
        <v>8.9993326901759492E-29</v>
      </c>
      <c r="K134" s="4">
        <f t="shared" si="25"/>
        <v>8.9993326901759492E-29</v>
      </c>
      <c r="L134" s="4">
        <f t="shared" si="25"/>
        <v>8.9993326901759492E-29</v>
      </c>
      <c r="M134" s="4">
        <f t="shared" si="25"/>
        <v>8.9993326901759492E-29</v>
      </c>
      <c r="N134" s="4">
        <f t="shared" si="25"/>
        <v>8.9993326901759492E-29</v>
      </c>
      <c r="O134" s="4">
        <f t="shared" si="25"/>
        <v>8.9993326901759492E-29</v>
      </c>
      <c r="P134" s="4">
        <f t="shared" si="25"/>
        <v>8.9993326901759492E-29</v>
      </c>
      <c r="Q134" s="4">
        <f t="shared" si="25"/>
        <v>8.9993326901759492E-29</v>
      </c>
      <c r="R134" s="4">
        <f t="shared" si="25"/>
        <v>8.9993326901759492E-29</v>
      </c>
    </row>
    <row r="135" spans="1:18" x14ac:dyDescent="0.2">
      <c r="A135" s="4">
        <v>85</v>
      </c>
      <c r="B135" s="4">
        <f t="shared" si="26"/>
        <v>1.7486217584037621E-32</v>
      </c>
      <c r="C135" s="4">
        <f t="shared" ref="C135:R148" si="27">($B$9/100)/(8*$B$12)*(2*$B$11)^2*EXP(-0.5*$A135^2/$E$12^2)*1000</f>
        <v>1.7486217584037621E-32</v>
      </c>
      <c r="D135" s="4">
        <f t="shared" si="27"/>
        <v>1.7486217584037621E-32</v>
      </c>
      <c r="E135" s="4">
        <f t="shared" si="27"/>
        <v>1.7486217584037621E-32</v>
      </c>
      <c r="F135" s="4">
        <f t="shared" si="27"/>
        <v>1.7486217584037621E-32</v>
      </c>
      <c r="G135" s="4">
        <f t="shared" si="27"/>
        <v>1.7486217584037621E-32</v>
      </c>
      <c r="H135" s="4">
        <f t="shared" si="27"/>
        <v>1.7486217584037621E-32</v>
      </c>
      <c r="I135" s="4">
        <f t="shared" si="27"/>
        <v>1.7486217584037621E-32</v>
      </c>
      <c r="J135" s="4">
        <f t="shared" si="27"/>
        <v>1.7486217584037621E-32</v>
      </c>
      <c r="K135" s="4">
        <f t="shared" si="27"/>
        <v>1.7486217584037621E-32</v>
      </c>
      <c r="L135" s="4">
        <f t="shared" si="27"/>
        <v>1.7486217584037621E-32</v>
      </c>
      <c r="M135" s="4">
        <f t="shared" si="27"/>
        <v>1.7486217584037621E-32</v>
      </c>
      <c r="N135" s="4">
        <f t="shared" si="27"/>
        <v>1.7486217584037621E-32</v>
      </c>
      <c r="O135" s="4">
        <f t="shared" si="27"/>
        <v>1.7486217584037621E-32</v>
      </c>
      <c r="P135" s="4">
        <f t="shared" si="27"/>
        <v>1.7486217584037621E-32</v>
      </c>
      <c r="Q135" s="4">
        <f t="shared" si="27"/>
        <v>1.7486217584037621E-32</v>
      </c>
      <c r="R135" s="4">
        <f t="shared" si="27"/>
        <v>1.7486217584037621E-32</v>
      </c>
    </row>
    <row r="136" spans="1:18" x14ac:dyDescent="0.2">
      <c r="A136" s="4">
        <v>90</v>
      </c>
      <c r="B136" s="4">
        <f t="shared" si="26"/>
        <v>2.0241429513398681E-36</v>
      </c>
      <c r="C136" s="4">
        <f t="shared" si="27"/>
        <v>2.0241429513398681E-36</v>
      </c>
      <c r="D136" s="4">
        <f t="shared" si="27"/>
        <v>2.0241429513398681E-36</v>
      </c>
      <c r="E136" s="4">
        <f t="shared" si="27"/>
        <v>2.0241429513398681E-36</v>
      </c>
      <c r="F136" s="4">
        <f t="shared" si="27"/>
        <v>2.0241429513398681E-36</v>
      </c>
      <c r="G136" s="4">
        <f t="shared" si="27"/>
        <v>2.0241429513398681E-36</v>
      </c>
      <c r="H136" s="4">
        <f t="shared" si="27"/>
        <v>2.0241429513398681E-36</v>
      </c>
      <c r="I136" s="4">
        <f t="shared" si="27"/>
        <v>2.0241429513398681E-36</v>
      </c>
      <c r="J136" s="4">
        <f t="shared" si="27"/>
        <v>2.0241429513398681E-36</v>
      </c>
      <c r="K136" s="4">
        <f t="shared" si="27"/>
        <v>2.0241429513398681E-36</v>
      </c>
      <c r="L136" s="4">
        <f t="shared" si="27"/>
        <v>2.0241429513398681E-36</v>
      </c>
      <c r="M136" s="4">
        <f t="shared" si="27"/>
        <v>2.0241429513398681E-36</v>
      </c>
      <c r="N136" s="4">
        <f t="shared" si="27"/>
        <v>2.0241429513398681E-36</v>
      </c>
      <c r="O136" s="4">
        <f t="shared" si="27"/>
        <v>2.0241429513398681E-36</v>
      </c>
      <c r="P136" s="4">
        <f t="shared" si="27"/>
        <v>2.0241429513398681E-36</v>
      </c>
      <c r="Q136" s="4">
        <f t="shared" si="27"/>
        <v>2.0241429513398681E-36</v>
      </c>
      <c r="R136" s="4">
        <f t="shared" si="27"/>
        <v>2.0241429513398681E-36</v>
      </c>
    </row>
    <row r="137" spans="1:18" x14ac:dyDescent="0.2">
      <c r="A137" s="4">
        <v>95</v>
      </c>
      <c r="B137" s="4">
        <f t="shared" si="26"/>
        <v>1.3958739885738396E-40</v>
      </c>
      <c r="C137" s="4">
        <f t="shared" si="27"/>
        <v>1.3958739885738396E-40</v>
      </c>
      <c r="D137" s="4">
        <f t="shared" si="27"/>
        <v>1.3958739885738396E-40</v>
      </c>
      <c r="E137" s="4">
        <f t="shared" si="27"/>
        <v>1.3958739885738396E-40</v>
      </c>
      <c r="F137" s="4">
        <f t="shared" si="27"/>
        <v>1.3958739885738396E-40</v>
      </c>
      <c r="G137" s="4">
        <f t="shared" si="27"/>
        <v>1.3958739885738396E-40</v>
      </c>
      <c r="H137" s="4">
        <f t="shared" si="27"/>
        <v>1.3958739885738396E-40</v>
      </c>
      <c r="I137" s="4">
        <f t="shared" si="27"/>
        <v>1.3958739885738396E-40</v>
      </c>
      <c r="J137" s="4">
        <f t="shared" si="27"/>
        <v>1.3958739885738396E-40</v>
      </c>
      <c r="K137" s="4">
        <f t="shared" si="27"/>
        <v>1.3958739885738396E-40</v>
      </c>
      <c r="L137" s="4">
        <f t="shared" si="27"/>
        <v>1.3958739885738396E-40</v>
      </c>
      <c r="M137" s="4">
        <f t="shared" si="27"/>
        <v>1.3958739885738396E-40</v>
      </c>
      <c r="N137" s="4">
        <f t="shared" si="27"/>
        <v>1.3958739885738396E-40</v>
      </c>
      <c r="O137" s="4">
        <f t="shared" si="27"/>
        <v>1.3958739885738396E-40</v>
      </c>
      <c r="P137" s="4">
        <f t="shared" si="27"/>
        <v>1.3958739885738396E-40</v>
      </c>
      <c r="Q137" s="4">
        <f t="shared" si="27"/>
        <v>1.3958739885738396E-40</v>
      </c>
      <c r="R137" s="4">
        <f t="shared" si="27"/>
        <v>1.3958739885738396E-40</v>
      </c>
    </row>
    <row r="138" spans="1:18" x14ac:dyDescent="0.2">
      <c r="A138" s="4">
        <v>100</v>
      </c>
      <c r="B138" s="4">
        <f t="shared" si="26"/>
        <v>5.7347036506245275E-45</v>
      </c>
      <c r="C138" s="4">
        <f t="shared" si="27"/>
        <v>5.7347036506245275E-45</v>
      </c>
      <c r="D138" s="4">
        <f t="shared" si="27"/>
        <v>5.7347036506245275E-45</v>
      </c>
      <c r="E138" s="4">
        <f t="shared" si="27"/>
        <v>5.7347036506245275E-45</v>
      </c>
      <c r="F138" s="4">
        <f t="shared" si="27"/>
        <v>5.7347036506245275E-45</v>
      </c>
      <c r="G138" s="4">
        <f t="shared" si="27"/>
        <v>5.7347036506245275E-45</v>
      </c>
      <c r="H138" s="4">
        <f t="shared" si="27"/>
        <v>5.7347036506245275E-45</v>
      </c>
      <c r="I138" s="4">
        <f t="shared" si="27"/>
        <v>5.7347036506245275E-45</v>
      </c>
      <c r="J138" s="4">
        <f t="shared" si="27"/>
        <v>5.7347036506245275E-45</v>
      </c>
      <c r="K138" s="4">
        <f t="shared" si="27"/>
        <v>5.7347036506245275E-45</v>
      </c>
      <c r="L138" s="4">
        <f t="shared" si="27"/>
        <v>5.7347036506245275E-45</v>
      </c>
      <c r="M138" s="4">
        <f t="shared" si="27"/>
        <v>5.7347036506245275E-45</v>
      </c>
      <c r="N138" s="4">
        <f t="shared" si="27"/>
        <v>5.7347036506245275E-45</v>
      </c>
      <c r="O138" s="4">
        <f t="shared" si="27"/>
        <v>5.7347036506245275E-45</v>
      </c>
      <c r="P138" s="4">
        <f t="shared" si="27"/>
        <v>5.7347036506245275E-45</v>
      </c>
      <c r="Q138" s="4">
        <f t="shared" si="27"/>
        <v>5.7347036506245275E-45</v>
      </c>
      <c r="R138" s="4">
        <f t="shared" si="27"/>
        <v>5.7347036506245275E-45</v>
      </c>
    </row>
    <row r="139" spans="1:18" x14ac:dyDescent="0.2">
      <c r="A139" s="4">
        <v>105</v>
      </c>
      <c r="B139" s="4">
        <f t="shared" si="26"/>
        <v>1.4035745249103948E-49</v>
      </c>
      <c r="C139" s="4">
        <f t="shared" si="27"/>
        <v>1.4035745249103948E-49</v>
      </c>
      <c r="D139" s="4">
        <f t="shared" si="27"/>
        <v>1.4035745249103948E-49</v>
      </c>
      <c r="E139" s="4">
        <f t="shared" si="27"/>
        <v>1.4035745249103948E-49</v>
      </c>
      <c r="F139" s="4">
        <f t="shared" si="27"/>
        <v>1.4035745249103948E-49</v>
      </c>
      <c r="G139" s="4">
        <f t="shared" si="27"/>
        <v>1.4035745249103948E-49</v>
      </c>
      <c r="H139" s="4">
        <f t="shared" si="27"/>
        <v>1.4035745249103948E-49</v>
      </c>
      <c r="I139" s="4">
        <f t="shared" si="27"/>
        <v>1.4035745249103948E-49</v>
      </c>
      <c r="J139" s="4">
        <f t="shared" si="27"/>
        <v>1.4035745249103948E-49</v>
      </c>
      <c r="K139" s="4">
        <f t="shared" si="27"/>
        <v>1.4035745249103948E-49</v>
      </c>
      <c r="L139" s="4">
        <f t="shared" si="27"/>
        <v>1.4035745249103948E-49</v>
      </c>
      <c r="M139" s="4">
        <f t="shared" si="27"/>
        <v>1.4035745249103948E-49</v>
      </c>
      <c r="N139" s="4">
        <f t="shared" si="27"/>
        <v>1.4035745249103948E-49</v>
      </c>
      <c r="O139" s="4">
        <f t="shared" si="27"/>
        <v>1.4035745249103948E-49</v>
      </c>
      <c r="P139" s="4">
        <f t="shared" si="27"/>
        <v>1.4035745249103948E-49</v>
      </c>
      <c r="Q139" s="4">
        <f t="shared" si="27"/>
        <v>1.4035745249103948E-49</v>
      </c>
      <c r="R139" s="4">
        <f t="shared" si="27"/>
        <v>1.4035745249103948E-49</v>
      </c>
    </row>
    <row r="140" spans="1:18" x14ac:dyDescent="0.2">
      <c r="A140" s="4">
        <v>110</v>
      </c>
      <c r="B140" s="4">
        <f t="shared" si="26"/>
        <v>2.0465374946621995E-54</v>
      </c>
      <c r="C140" s="4">
        <f t="shared" si="27"/>
        <v>2.0465374946621995E-54</v>
      </c>
      <c r="D140" s="4">
        <f t="shared" si="27"/>
        <v>2.0465374946621995E-54</v>
      </c>
      <c r="E140" s="4">
        <f t="shared" si="27"/>
        <v>2.0465374946621995E-54</v>
      </c>
      <c r="F140" s="4">
        <f t="shared" si="27"/>
        <v>2.0465374946621995E-54</v>
      </c>
      <c r="G140" s="4">
        <f t="shared" si="27"/>
        <v>2.0465374946621995E-54</v>
      </c>
      <c r="H140" s="4">
        <f t="shared" si="27"/>
        <v>2.0465374946621995E-54</v>
      </c>
      <c r="I140" s="4">
        <f t="shared" si="27"/>
        <v>2.0465374946621995E-54</v>
      </c>
      <c r="J140" s="4">
        <f t="shared" si="27"/>
        <v>2.0465374946621995E-54</v>
      </c>
      <c r="K140" s="4">
        <f t="shared" si="27"/>
        <v>2.0465374946621995E-54</v>
      </c>
      <c r="L140" s="4">
        <f t="shared" si="27"/>
        <v>2.0465374946621995E-54</v>
      </c>
      <c r="M140" s="4">
        <f t="shared" si="27"/>
        <v>2.0465374946621995E-54</v>
      </c>
      <c r="N140" s="4">
        <f t="shared" si="27"/>
        <v>2.0465374946621995E-54</v>
      </c>
      <c r="O140" s="4">
        <f t="shared" si="27"/>
        <v>2.0465374946621995E-54</v>
      </c>
      <c r="P140" s="4">
        <f t="shared" si="27"/>
        <v>2.0465374946621995E-54</v>
      </c>
      <c r="Q140" s="4">
        <f t="shared" si="27"/>
        <v>2.0465374946621995E-54</v>
      </c>
      <c r="R140" s="4">
        <f t="shared" si="27"/>
        <v>2.0465374946621995E-54</v>
      </c>
    </row>
    <row r="141" spans="1:18" x14ac:dyDescent="0.2">
      <c r="A141" s="4">
        <v>115</v>
      </c>
      <c r="B141" s="4">
        <f t="shared" si="26"/>
        <v>1.7777212590843912E-59</v>
      </c>
      <c r="C141" s="4">
        <f t="shared" si="27"/>
        <v>1.7777212590843912E-59</v>
      </c>
      <c r="D141" s="4">
        <f t="shared" si="27"/>
        <v>1.7777212590843912E-59</v>
      </c>
      <c r="E141" s="4">
        <f t="shared" si="27"/>
        <v>1.7777212590843912E-59</v>
      </c>
      <c r="F141" s="4">
        <f t="shared" si="27"/>
        <v>1.7777212590843912E-59</v>
      </c>
      <c r="G141" s="4">
        <f t="shared" si="27"/>
        <v>1.7777212590843912E-59</v>
      </c>
      <c r="H141" s="4">
        <f t="shared" si="27"/>
        <v>1.7777212590843912E-59</v>
      </c>
      <c r="I141" s="4">
        <f t="shared" si="27"/>
        <v>1.7777212590843912E-59</v>
      </c>
      <c r="J141" s="4">
        <f t="shared" si="27"/>
        <v>1.7777212590843912E-59</v>
      </c>
      <c r="K141" s="4">
        <f t="shared" si="27"/>
        <v>1.7777212590843912E-59</v>
      </c>
      <c r="L141" s="4">
        <f t="shared" si="27"/>
        <v>1.7777212590843912E-59</v>
      </c>
      <c r="M141" s="4">
        <f t="shared" si="27"/>
        <v>1.7777212590843912E-59</v>
      </c>
      <c r="N141" s="4">
        <f t="shared" si="27"/>
        <v>1.7777212590843912E-59</v>
      </c>
      <c r="O141" s="4">
        <f t="shared" si="27"/>
        <v>1.7777212590843912E-59</v>
      </c>
      <c r="P141" s="4">
        <f t="shared" si="27"/>
        <v>1.7777212590843912E-59</v>
      </c>
      <c r="Q141" s="4">
        <f t="shared" si="27"/>
        <v>1.7777212590843912E-59</v>
      </c>
      <c r="R141" s="4">
        <f t="shared" si="27"/>
        <v>1.7777212590843912E-59</v>
      </c>
    </row>
    <row r="142" spans="1:18" x14ac:dyDescent="0.2">
      <c r="A142" s="4">
        <v>120</v>
      </c>
      <c r="B142" s="4">
        <f t="shared" si="26"/>
        <v>9.1995663880283232E-65</v>
      </c>
      <c r="C142" s="4">
        <f t="shared" si="27"/>
        <v>9.1995663880283232E-65</v>
      </c>
      <c r="D142" s="4">
        <f t="shared" si="27"/>
        <v>9.1995663880283232E-65</v>
      </c>
      <c r="E142" s="4">
        <f t="shared" si="27"/>
        <v>9.1995663880283232E-65</v>
      </c>
      <c r="F142" s="4">
        <f t="shared" si="27"/>
        <v>9.1995663880283232E-65</v>
      </c>
      <c r="G142" s="4">
        <f t="shared" si="27"/>
        <v>9.1995663880283232E-65</v>
      </c>
      <c r="H142" s="4">
        <f t="shared" si="27"/>
        <v>9.1995663880283232E-65</v>
      </c>
      <c r="I142" s="4">
        <f t="shared" si="27"/>
        <v>9.1995663880283232E-65</v>
      </c>
      <c r="J142" s="4">
        <f t="shared" si="27"/>
        <v>9.1995663880283232E-65</v>
      </c>
      <c r="K142" s="4">
        <f t="shared" si="27"/>
        <v>9.1995663880283232E-65</v>
      </c>
      <c r="L142" s="4">
        <f t="shared" si="27"/>
        <v>9.1995663880283232E-65</v>
      </c>
      <c r="M142" s="4">
        <f t="shared" si="27"/>
        <v>9.1995663880283232E-65</v>
      </c>
      <c r="N142" s="4">
        <f t="shared" si="27"/>
        <v>9.1995663880283232E-65</v>
      </c>
      <c r="O142" s="4">
        <f t="shared" si="27"/>
        <v>9.1995663880283232E-65</v>
      </c>
      <c r="P142" s="4">
        <f t="shared" si="27"/>
        <v>9.1995663880283232E-65</v>
      </c>
      <c r="Q142" s="4">
        <f t="shared" si="27"/>
        <v>9.1995663880283232E-65</v>
      </c>
      <c r="R142" s="4">
        <f t="shared" si="27"/>
        <v>9.1995663880283232E-65</v>
      </c>
    </row>
    <row r="143" spans="1:18" x14ac:dyDescent="0.2">
      <c r="A143" s="4">
        <v>125</v>
      </c>
      <c r="B143" s="4">
        <f t="shared" si="26"/>
        <v>2.836160349730142E-70</v>
      </c>
      <c r="C143" s="4">
        <f t="shared" si="27"/>
        <v>2.836160349730142E-70</v>
      </c>
      <c r="D143" s="4">
        <f t="shared" si="27"/>
        <v>2.836160349730142E-70</v>
      </c>
      <c r="E143" s="4">
        <f t="shared" si="27"/>
        <v>2.836160349730142E-70</v>
      </c>
      <c r="F143" s="4">
        <f t="shared" si="27"/>
        <v>2.836160349730142E-70</v>
      </c>
      <c r="G143" s="4">
        <f t="shared" si="27"/>
        <v>2.836160349730142E-70</v>
      </c>
      <c r="H143" s="4">
        <f t="shared" si="27"/>
        <v>2.836160349730142E-70</v>
      </c>
      <c r="I143" s="4">
        <f t="shared" si="27"/>
        <v>2.836160349730142E-70</v>
      </c>
      <c r="J143" s="4">
        <f t="shared" si="27"/>
        <v>2.836160349730142E-70</v>
      </c>
      <c r="K143" s="4">
        <f t="shared" si="27"/>
        <v>2.836160349730142E-70</v>
      </c>
      <c r="L143" s="4">
        <f t="shared" si="27"/>
        <v>2.836160349730142E-70</v>
      </c>
      <c r="M143" s="4">
        <f t="shared" si="27"/>
        <v>2.836160349730142E-70</v>
      </c>
      <c r="N143" s="4">
        <f t="shared" si="27"/>
        <v>2.836160349730142E-70</v>
      </c>
      <c r="O143" s="4">
        <f t="shared" si="27"/>
        <v>2.836160349730142E-70</v>
      </c>
      <c r="P143" s="4">
        <f t="shared" si="27"/>
        <v>2.836160349730142E-70</v>
      </c>
      <c r="Q143" s="4">
        <f t="shared" si="27"/>
        <v>2.836160349730142E-70</v>
      </c>
      <c r="R143" s="4">
        <f t="shared" si="27"/>
        <v>2.836160349730142E-70</v>
      </c>
    </row>
    <row r="144" spans="1:18" x14ac:dyDescent="0.2">
      <c r="A144" s="4">
        <v>130</v>
      </c>
      <c r="B144" s="4">
        <f t="shared" si="26"/>
        <v>5.2089949465988364E-76</v>
      </c>
      <c r="C144" s="4">
        <f t="shared" si="27"/>
        <v>5.2089949465988364E-76</v>
      </c>
      <c r="D144" s="4">
        <f t="shared" si="27"/>
        <v>5.2089949465988364E-76</v>
      </c>
      <c r="E144" s="4">
        <f t="shared" si="27"/>
        <v>5.2089949465988364E-76</v>
      </c>
      <c r="F144" s="4">
        <f t="shared" si="27"/>
        <v>5.2089949465988364E-76</v>
      </c>
      <c r="G144" s="4">
        <f t="shared" si="27"/>
        <v>5.2089949465988364E-76</v>
      </c>
      <c r="H144" s="4">
        <f t="shared" si="27"/>
        <v>5.2089949465988364E-76</v>
      </c>
      <c r="I144" s="4">
        <f t="shared" si="27"/>
        <v>5.2089949465988364E-76</v>
      </c>
      <c r="J144" s="4">
        <f t="shared" si="27"/>
        <v>5.2089949465988364E-76</v>
      </c>
      <c r="K144" s="4">
        <f t="shared" si="27"/>
        <v>5.2089949465988364E-76</v>
      </c>
      <c r="L144" s="4">
        <f t="shared" si="27"/>
        <v>5.2089949465988364E-76</v>
      </c>
      <c r="M144" s="4">
        <f t="shared" si="27"/>
        <v>5.2089949465988364E-76</v>
      </c>
      <c r="N144" s="4">
        <f t="shared" si="27"/>
        <v>5.2089949465988364E-76</v>
      </c>
      <c r="O144" s="4">
        <f t="shared" si="27"/>
        <v>5.2089949465988364E-76</v>
      </c>
      <c r="P144" s="4">
        <f t="shared" si="27"/>
        <v>5.2089949465988364E-76</v>
      </c>
      <c r="Q144" s="4">
        <f t="shared" si="27"/>
        <v>5.2089949465988364E-76</v>
      </c>
      <c r="R144" s="4">
        <f t="shared" si="27"/>
        <v>5.2089949465988364E-76</v>
      </c>
    </row>
    <row r="145" spans="1:18" x14ac:dyDescent="0.2">
      <c r="A145" s="4">
        <v>135</v>
      </c>
      <c r="B145" s="4">
        <f t="shared" si="26"/>
        <v>5.699500847991864E-82</v>
      </c>
      <c r="C145" s="4">
        <f t="shared" si="27"/>
        <v>5.699500847991864E-82</v>
      </c>
      <c r="D145" s="4">
        <f t="shared" si="27"/>
        <v>5.699500847991864E-82</v>
      </c>
      <c r="E145" s="4">
        <f t="shared" si="27"/>
        <v>5.699500847991864E-82</v>
      </c>
      <c r="F145" s="4">
        <f t="shared" si="27"/>
        <v>5.699500847991864E-82</v>
      </c>
      <c r="G145" s="4">
        <f t="shared" si="27"/>
        <v>5.699500847991864E-82</v>
      </c>
      <c r="H145" s="4">
        <f t="shared" si="27"/>
        <v>5.699500847991864E-82</v>
      </c>
      <c r="I145" s="4">
        <f t="shared" si="27"/>
        <v>5.699500847991864E-82</v>
      </c>
      <c r="J145" s="4">
        <f t="shared" si="27"/>
        <v>5.699500847991864E-82</v>
      </c>
      <c r="K145" s="4">
        <f t="shared" si="27"/>
        <v>5.699500847991864E-82</v>
      </c>
      <c r="L145" s="4">
        <f t="shared" si="27"/>
        <v>5.699500847991864E-82</v>
      </c>
      <c r="M145" s="4">
        <f t="shared" si="27"/>
        <v>5.699500847991864E-82</v>
      </c>
      <c r="N145" s="4">
        <f t="shared" si="27"/>
        <v>5.699500847991864E-82</v>
      </c>
      <c r="O145" s="4">
        <f t="shared" si="27"/>
        <v>5.699500847991864E-82</v>
      </c>
      <c r="P145" s="4">
        <f t="shared" si="27"/>
        <v>5.699500847991864E-82</v>
      </c>
      <c r="Q145" s="4">
        <f t="shared" si="27"/>
        <v>5.699500847991864E-82</v>
      </c>
      <c r="R145" s="4">
        <f t="shared" si="27"/>
        <v>5.699500847991864E-82</v>
      </c>
    </row>
    <row r="146" spans="1:18" x14ac:dyDescent="0.2">
      <c r="A146" s="4">
        <v>140</v>
      </c>
      <c r="B146" s="4">
        <f t="shared" si="26"/>
        <v>3.715176411865727E-88</v>
      </c>
      <c r="C146" s="4">
        <f t="shared" si="27"/>
        <v>3.715176411865727E-88</v>
      </c>
      <c r="D146" s="4">
        <f t="shared" si="27"/>
        <v>3.715176411865727E-88</v>
      </c>
      <c r="E146" s="4">
        <f t="shared" si="27"/>
        <v>3.715176411865727E-88</v>
      </c>
      <c r="F146" s="4">
        <f t="shared" si="27"/>
        <v>3.715176411865727E-88</v>
      </c>
      <c r="G146" s="4">
        <f t="shared" si="27"/>
        <v>3.715176411865727E-88</v>
      </c>
      <c r="H146" s="4">
        <f t="shared" si="27"/>
        <v>3.715176411865727E-88</v>
      </c>
      <c r="I146" s="4">
        <f t="shared" si="27"/>
        <v>3.715176411865727E-88</v>
      </c>
      <c r="J146" s="4">
        <f t="shared" si="27"/>
        <v>3.715176411865727E-88</v>
      </c>
      <c r="K146" s="4">
        <f t="shared" si="27"/>
        <v>3.715176411865727E-88</v>
      </c>
      <c r="L146" s="4">
        <f t="shared" si="27"/>
        <v>3.715176411865727E-88</v>
      </c>
      <c r="M146" s="4">
        <f t="shared" si="27"/>
        <v>3.715176411865727E-88</v>
      </c>
      <c r="N146" s="4">
        <f t="shared" si="27"/>
        <v>3.715176411865727E-88</v>
      </c>
      <c r="O146" s="4">
        <f t="shared" si="27"/>
        <v>3.715176411865727E-88</v>
      </c>
      <c r="P146" s="4">
        <f t="shared" si="27"/>
        <v>3.715176411865727E-88</v>
      </c>
      <c r="Q146" s="4">
        <f t="shared" si="27"/>
        <v>3.715176411865727E-88</v>
      </c>
      <c r="R146" s="4">
        <f t="shared" si="27"/>
        <v>3.715176411865727E-88</v>
      </c>
    </row>
    <row r="147" spans="1:18" x14ac:dyDescent="0.2">
      <c r="A147" s="4">
        <v>145</v>
      </c>
      <c r="B147" s="4">
        <f t="shared" si="26"/>
        <v>1.4427191295601048E-94</v>
      </c>
      <c r="C147" s="4">
        <f t="shared" si="27"/>
        <v>1.4427191295601048E-94</v>
      </c>
      <c r="D147" s="4">
        <f t="shared" si="27"/>
        <v>1.4427191295601048E-94</v>
      </c>
      <c r="E147" s="4">
        <f t="shared" si="27"/>
        <v>1.4427191295601048E-94</v>
      </c>
      <c r="F147" s="4">
        <f t="shared" si="27"/>
        <v>1.4427191295601048E-94</v>
      </c>
      <c r="G147" s="4">
        <f t="shared" si="27"/>
        <v>1.4427191295601048E-94</v>
      </c>
      <c r="H147" s="4">
        <f t="shared" si="27"/>
        <v>1.4427191295601048E-94</v>
      </c>
      <c r="I147" s="4">
        <f t="shared" si="27"/>
        <v>1.4427191295601048E-94</v>
      </c>
      <c r="J147" s="4">
        <f t="shared" si="27"/>
        <v>1.4427191295601048E-94</v>
      </c>
      <c r="K147" s="4">
        <f t="shared" si="27"/>
        <v>1.4427191295601048E-94</v>
      </c>
      <c r="L147" s="4">
        <f t="shared" si="27"/>
        <v>1.4427191295601048E-94</v>
      </c>
      <c r="M147" s="4">
        <f t="shared" si="27"/>
        <v>1.4427191295601048E-94</v>
      </c>
      <c r="N147" s="4">
        <f t="shared" si="27"/>
        <v>1.4427191295601048E-94</v>
      </c>
      <c r="O147" s="4">
        <f t="shared" si="27"/>
        <v>1.4427191295601048E-94</v>
      </c>
      <c r="P147" s="4">
        <f t="shared" si="27"/>
        <v>1.4427191295601048E-94</v>
      </c>
      <c r="Q147" s="4">
        <f t="shared" si="27"/>
        <v>1.4427191295601048E-94</v>
      </c>
      <c r="R147" s="4">
        <f t="shared" si="27"/>
        <v>1.4427191295601048E-94</v>
      </c>
    </row>
    <row r="148" spans="1:18" x14ac:dyDescent="0.2">
      <c r="A148" s="4">
        <v>150</v>
      </c>
      <c r="B148" s="4">
        <f t="shared" si="26"/>
        <v>3.3376736607117882E-101</v>
      </c>
      <c r="C148" s="4">
        <f t="shared" si="27"/>
        <v>3.3376736607117882E-101</v>
      </c>
      <c r="D148" s="4">
        <f t="shared" si="27"/>
        <v>3.3376736607117882E-101</v>
      </c>
      <c r="E148" s="4">
        <f t="shared" si="27"/>
        <v>3.3376736607117882E-101</v>
      </c>
      <c r="F148" s="4">
        <f t="shared" si="27"/>
        <v>3.3376736607117882E-101</v>
      </c>
      <c r="G148" s="4">
        <f t="shared" si="27"/>
        <v>3.3376736607117882E-101</v>
      </c>
      <c r="H148" s="4">
        <f t="shared" si="27"/>
        <v>3.3376736607117882E-101</v>
      </c>
      <c r="I148" s="4">
        <f t="shared" si="27"/>
        <v>3.3376736607117882E-101</v>
      </c>
      <c r="J148" s="4">
        <f t="shared" si="27"/>
        <v>3.3376736607117882E-101</v>
      </c>
      <c r="K148" s="4">
        <f t="shared" si="27"/>
        <v>3.3376736607117882E-101</v>
      </c>
      <c r="L148" s="4">
        <f t="shared" si="27"/>
        <v>3.3376736607117882E-101</v>
      </c>
      <c r="M148" s="4">
        <f t="shared" si="27"/>
        <v>3.3376736607117882E-101</v>
      </c>
      <c r="N148" s="4">
        <f t="shared" si="27"/>
        <v>3.3376736607117882E-101</v>
      </c>
      <c r="O148" s="4">
        <f t="shared" si="27"/>
        <v>3.3376736607117882E-101</v>
      </c>
      <c r="P148" s="4">
        <f t="shared" si="27"/>
        <v>3.3376736607117882E-101</v>
      </c>
      <c r="Q148" s="4">
        <f t="shared" si="27"/>
        <v>3.3376736607117882E-101</v>
      </c>
      <c r="R148" s="4">
        <f t="shared" si="27"/>
        <v>3.3376736607117882E-101</v>
      </c>
    </row>
    <row r="150" spans="1:18" x14ac:dyDescent="0.2">
      <c r="A150" s="13" t="s">
        <v>61</v>
      </c>
    </row>
    <row r="151" spans="1:18" x14ac:dyDescent="0.2">
      <c r="A151" s="13" t="s">
        <v>24</v>
      </c>
      <c r="B151" s="14" t="s">
        <v>10</v>
      </c>
      <c r="C151" s="14" t="s">
        <v>9</v>
      </c>
      <c r="D151" s="14" t="s">
        <v>15</v>
      </c>
      <c r="E151" s="14" t="s">
        <v>11</v>
      </c>
      <c r="F151" s="14" t="s">
        <v>12</v>
      </c>
      <c r="G151" s="14" t="s">
        <v>13</v>
      </c>
      <c r="H151" s="14" t="s">
        <v>14</v>
      </c>
      <c r="I151" s="14" t="s">
        <v>16</v>
      </c>
      <c r="J151" s="14" t="s">
        <v>17</v>
      </c>
      <c r="K151" s="14" t="s">
        <v>18</v>
      </c>
      <c r="L151" s="14" t="s">
        <v>19</v>
      </c>
      <c r="M151" s="14" t="s">
        <v>32</v>
      </c>
      <c r="N151" s="14" t="s">
        <v>33</v>
      </c>
      <c r="O151" s="14" t="s">
        <v>45</v>
      </c>
      <c r="P151" s="14" t="s">
        <v>46</v>
      </c>
      <c r="Q151" s="14" t="s">
        <v>47</v>
      </c>
      <c r="R151" s="14" t="s">
        <v>48</v>
      </c>
    </row>
    <row r="152" spans="1:18" x14ac:dyDescent="0.2">
      <c r="A152" s="14" t="s">
        <v>21</v>
      </c>
      <c r="B152" s="14">
        <f>0*$E$12</f>
        <v>0</v>
      </c>
      <c r="C152" s="14">
        <f>0.25*$E$12</f>
        <v>1.7368749999999999</v>
      </c>
      <c r="D152" s="14">
        <f>0.5*$E$12</f>
        <v>3.4737499999999999</v>
      </c>
      <c r="E152" s="14">
        <f>0.75*$E$12</f>
        <v>5.2106250000000003</v>
      </c>
      <c r="F152" s="14">
        <f>1*$E$12</f>
        <v>6.9474999999999998</v>
      </c>
      <c r="G152" s="14">
        <f>1.25*$E$12</f>
        <v>8.6843749999999993</v>
      </c>
      <c r="H152" s="14">
        <f>1.5*$E$12</f>
        <v>10.421250000000001</v>
      </c>
      <c r="I152" s="14">
        <f>1.75*$E$12</f>
        <v>12.158125</v>
      </c>
      <c r="J152" s="14">
        <f>2*$E$12</f>
        <v>13.895</v>
      </c>
      <c r="K152" s="14">
        <f>2.25*$E$12</f>
        <v>15.631874999999999</v>
      </c>
      <c r="L152" s="14">
        <f>2.5*$E$12</f>
        <v>17.368749999999999</v>
      </c>
      <c r="M152" s="14">
        <f>2.75*$E$12</f>
        <v>19.105625</v>
      </c>
      <c r="N152" s="14">
        <f>3*$E$12</f>
        <v>20.842500000000001</v>
      </c>
      <c r="O152" s="14">
        <f>3.25*$E$12</f>
        <v>22.579374999999999</v>
      </c>
      <c r="P152" s="14">
        <f>3.5*$E$12</f>
        <v>24.31625</v>
      </c>
      <c r="Q152" s="14">
        <f>3.75*$E$12</f>
        <v>26.053124999999998</v>
      </c>
      <c r="R152" s="17">
        <f>4*$E$12</f>
        <v>27.79</v>
      </c>
    </row>
    <row r="153" spans="1:18" x14ac:dyDescent="0.2">
      <c r="A153" s="14" t="s">
        <v>20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x14ac:dyDescent="0.2">
      <c r="A154" s="4">
        <v>-150</v>
      </c>
      <c r="B154" s="4">
        <f t="shared" ref="B154:B185" si="28">-$A154*($B$9/100)/(8*$E$12^2*$B$12)*(2*$B$11)^2*EXP(-0.5*$A154^2/$E$12^2)*1000</f>
        <v>1.0372370460182063E-100</v>
      </c>
      <c r="C154" s="4">
        <f t="shared" ref="C154:R169" si="29">-$A154*($B$9/100)/(8*$E$12^2*$B$12)*(2*$B$11)^2*EXP(-0.5*$A154^2/$E$12^2)*1000</f>
        <v>1.0372370460182063E-100</v>
      </c>
      <c r="D154" s="4">
        <f t="shared" si="29"/>
        <v>1.0372370460182063E-100</v>
      </c>
      <c r="E154" s="4">
        <f t="shared" si="29"/>
        <v>1.0372370460182063E-100</v>
      </c>
      <c r="F154" s="4">
        <f t="shared" si="29"/>
        <v>1.0372370460182063E-100</v>
      </c>
      <c r="G154" s="4">
        <f t="shared" si="29"/>
        <v>1.0372370460182063E-100</v>
      </c>
      <c r="H154" s="4">
        <f t="shared" si="29"/>
        <v>1.0372370460182063E-100</v>
      </c>
      <c r="I154" s="4">
        <f t="shared" si="29"/>
        <v>1.0372370460182063E-100</v>
      </c>
      <c r="J154" s="4">
        <f t="shared" si="29"/>
        <v>1.0372370460182063E-100</v>
      </c>
      <c r="K154" s="4">
        <f t="shared" si="29"/>
        <v>1.0372370460182063E-100</v>
      </c>
      <c r="L154" s="4">
        <f t="shared" si="29"/>
        <v>1.0372370460182063E-100</v>
      </c>
      <c r="M154" s="4">
        <f t="shared" si="29"/>
        <v>1.0372370460182063E-100</v>
      </c>
      <c r="N154" s="4">
        <f t="shared" si="29"/>
        <v>1.0372370460182063E-100</v>
      </c>
      <c r="O154" s="4">
        <f t="shared" si="29"/>
        <v>1.0372370460182063E-100</v>
      </c>
      <c r="P154" s="4">
        <f t="shared" si="29"/>
        <v>1.0372370460182063E-100</v>
      </c>
      <c r="Q154" s="4">
        <f t="shared" si="29"/>
        <v>1.0372370460182063E-100</v>
      </c>
      <c r="R154" s="4">
        <f t="shared" si="29"/>
        <v>1.0372370460182063E-100</v>
      </c>
    </row>
    <row r="155" spans="1:18" x14ac:dyDescent="0.2">
      <c r="A155" s="4">
        <v>-145</v>
      </c>
      <c r="B155" s="4">
        <f t="shared" si="28"/>
        <v>4.3340376690125349E-94</v>
      </c>
      <c r="C155" s="4">
        <f t="shared" ref="C155:Q155" si="30">-$A155*($B$9/100)/(8*$E$12^2*$B$12)*(2*$B$11)^2*EXP(-0.5*$A155^2/$E$12^2)*1000</f>
        <v>4.3340376690125349E-94</v>
      </c>
      <c r="D155" s="4">
        <f t="shared" si="30"/>
        <v>4.3340376690125349E-94</v>
      </c>
      <c r="E155" s="4">
        <f t="shared" si="30"/>
        <v>4.3340376690125349E-94</v>
      </c>
      <c r="F155" s="4">
        <f t="shared" si="30"/>
        <v>4.3340376690125349E-94</v>
      </c>
      <c r="G155" s="4">
        <f t="shared" si="30"/>
        <v>4.3340376690125349E-94</v>
      </c>
      <c r="H155" s="4">
        <f t="shared" si="30"/>
        <v>4.3340376690125349E-94</v>
      </c>
      <c r="I155" s="4">
        <f t="shared" si="30"/>
        <v>4.3340376690125349E-94</v>
      </c>
      <c r="J155" s="4">
        <f t="shared" si="30"/>
        <v>4.3340376690125349E-94</v>
      </c>
      <c r="K155" s="4">
        <f t="shared" si="30"/>
        <v>4.3340376690125349E-94</v>
      </c>
      <c r="L155" s="4">
        <f t="shared" si="30"/>
        <v>4.3340376690125349E-94</v>
      </c>
      <c r="M155" s="4">
        <f t="shared" si="30"/>
        <v>4.3340376690125349E-94</v>
      </c>
      <c r="N155" s="4">
        <f t="shared" si="30"/>
        <v>4.3340376690125349E-94</v>
      </c>
      <c r="O155" s="4">
        <f t="shared" si="30"/>
        <v>4.3340376690125349E-94</v>
      </c>
      <c r="P155" s="4">
        <f t="shared" si="30"/>
        <v>4.3340376690125349E-94</v>
      </c>
      <c r="Q155" s="4">
        <f t="shared" si="30"/>
        <v>4.3340376690125349E-94</v>
      </c>
      <c r="R155" s="4">
        <f t="shared" si="29"/>
        <v>4.3340376690125349E-94</v>
      </c>
    </row>
    <row r="156" spans="1:18" x14ac:dyDescent="0.2">
      <c r="A156" s="4">
        <v>-140</v>
      </c>
      <c r="B156" s="4">
        <f t="shared" si="28"/>
        <v>1.0775820922092308E-87</v>
      </c>
      <c r="C156" s="4">
        <f t="shared" si="29"/>
        <v>1.0775820922092308E-87</v>
      </c>
      <c r="D156" s="4">
        <f t="shared" si="29"/>
        <v>1.0775820922092308E-87</v>
      </c>
      <c r="E156" s="4">
        <f t="shared" si="29"/>
        <v>1.0775820922092308E-87</v>
      </c>
      <c r="F156" s="4">
        <f t="shared" si="29"/>
        <v>1.0775820922092308E-87</v>
      </c>
      <c r="G156" s="4">
        <f t="shared" si="29"/>
        <v>1.0775820922092308E-87</v>
      </c>
      <c r="H156" s="4">
        <f t="shared" si="29"/>
        <v>1.0775820922092308E-87</v>
      </c>
      <c r="I156" s="4">
        <f t="shared" si="29"/>
        <v>1.0775820922092308E-87</v>
      </c>
      <c r="J156" s="4">
        <f t="shared" si="29"/>
        <v>1.0775820922092308E-87</v>
      </c>
      <c r="K156" s="4">
        <f t="shared" si="29"/>
        <v>1.0775820922092308E-87</v>
      </c>
      <c r="L156" s="4">
        <f t="shared" si="29"/>
        <v>1.0775820922092308E-87</v>
      </c>
      <c r="M156" s="4">
        <f t="shared" si="29"/>
        <v>1.0775820922092308E-87</v>
      </c>
      <c r="N156" s="4">
        <f t="shared" si="29"/>
        <v>1.0775820922092308E-87</v>
      </c>
      <c r="O156" s="4">
        <f t="shared" si="29"/>
        <v>1.0775820922092308E-87</v>
      </c>
      <c r="P156" s="4">
        <f t="shared" si="29"/>
        <v>1.0775820922092308E-87</v>
      </c>
      <c r="Q156" s="4">
        <f t="shared" si="29"/>
        <v>1.0775820922092308E-87</v>
      </c>
      <c r="R156" s="4">
        <f t="shared" si="29"/>
        <v>1.0775820922092308E-87</v>
      </c>
    </row>
    <row r="157" spans="1:18" x14ac:dyDescent="0.2">
      <c r="A157" s="4">
        <v>-135</v>
      </c>
      <c r="B157" s="4">
        <f t="shared" si="28"/>
        <v>1.5940923594908174E-81</v>
      </c>
      <c r="C157" s="4">
        <f t="shared" si="29"/>
        <v>1.5940923594908174E-81</v>
      </c>
      <c r="D157" s="4">
        <f t="shared" si="29"/>
        <v>1.5940923594908174E-81</v>
      </c>
      <c r="E157" s="4">
        <f t="shared" si="29"/>
        <v>1.5940923594908174E-81</v>
      </c>
      <c r="F157" s="4">
        <f t="shared" si="29"/>
        <v>1.5940923594908174E-81</v>
      </c>
      <c r="G157" s="4">
        <f t="shared" si="29"/>
        <v>1.5940923594908174E-81</v>
      </c>
      <c r="H157" s="4">
        <f t="shared" si="29"/>
        <v>1.5940923594908174E-81</v>
      </c>
      <c r="I157" s="4">
        <f t="shared" si="29"/>
        <v>1.5940923594908174E-81</v>
      </c>
      <c r="J157" s="4">
        <f t="shared" si="29"/>
        <v>1.5940923594908174E-81</v>
      </c>
      <c r="K157" s="4">
        <f t="shared" si="29"/>
        <v>1.5940923594908174E-81</v>
      </c>
      <c r="L157" s="4">
        <f t="shared" si="29"/>
        <v>1.5940923594908174E-81</v>
      </c>
      <c r="M157" s="4">
        <f t="shared" si="29"/>
        <v>1.5940923594908174E-81</v>
      </c>
      <c r="N157" s="4">
        <f t="shared" si="29"/>
        <v>1.5940923594908174E-81</v>
      </c>
      <c r="O157" s="4">
        <f t="shared" si="29"/>
        <v>1.5940923594908174E-81</v>
      </c>
      <c r="P157" s="4">
        <f t="shared" si="29"/>
        <v>1.5940923594908174E-81</v>
      </c>
      <c r="Q157" s="4">
        <f t="shared" si="29"/>
        <v>1.5940923594908174E-81</v>
      </c>
      <c r="R157" s="4">
        <f t="shared" si="29"/>
        <v>1.5940923594908174E-81</v>
      </c>
    </row>
    <row r="158" spans="1:18" x14ac:dyDescent="0.2">
      <c r="A158" s="4">
        <v>-130</v>
      </c>
      <c r="B158" s="4">
        <f t="shared" si="28"/>
        <v>1.4029434878855566E-75</v>
      </c>
      <c r="C158" s="4">
        <f t="shared" si="29"/>
        <v>1.4029434878855566E-75</v>
      </c>
      <c r="D158" s="4">
        <f t="shared" si="29"/>
        <v>1.4029434878855566E-75</v>
      </c>
      <c r="E158" s="4">
        <f t="shared" si="29"/>
        <v>1.4029434878855566E-75</v>
      </c>
      <c r="F158" s="4">
        <f t="shared" si="29"/>
        <v>1.4029434878855566E-75</v>
      </c>
      <c r="G158" s="4">
        <f t="shared" si="29"/>
        <v>1.4029434878855566E-75</v>
      </c>
      <c r="H158" s="4">
        <f t="shared" si="29"/>
        <v>1.4029434878855566E-75</v>
      </c>
      <c r="I158" s="4">
        <f t="shared" si="29"/>
        <v>1.4029434878855566E-75</v>
      </c>
      <c r="J158" s="4">
        <f t="shared" si="29"/>
        <v>1.4029434878855566E-75</v>
      </c>
      <c r="K158" s="4">
        <f t="shared" si="29"/>
        <v>1.4029434878855566E-75</v>
      </c>
      <c r="L158" s="4">
        <f t="shared" si="29"/>
        <v>1.4029434878855566E-75</v>
      </c>
      <c r="M158" s="4">
        <f t="shared" si="29"/>
        <v>1.4029434878855566E-75</v>
      </c>
      <c r="N158" s="4">
        <f t="shared" si="29"/>
        <v>1.4029434878855566E-75</v>
      </c>
      <c r="O158" s="4">
        <f t="shared" si="29"/>
        <v>1.4029434878855566E-75</v>
      </c>
      <c r="P158" s="4">
        <f t="shared" si="29"/>
        <v>1.4029434878855566E-75</v>
      </c>
      <c r="Q158" s="4">
        <f t="shared" si="29"/>
        <v>1.4029434878855566E-75</v>
      </c>
      <c r="R158" s="4">
        <f t="shared" si="29"/>
        <v>1.4029434878855566E-75</v>
      </c>
    </row>
    <row r="159" spans="1:18" x14ac:dyDescent="0.2">
      <c r="A159" s="4">
        <v>-125</v>
      </c>
      <c r="B159" s="4">
        <f t="shared" si="28"/>
        <v>7.3448627253368074E-70</v>
      </c>
      <c r="C159" s="4">
        <f t="shared" si="29"/>
        <v>7.3448627253368074E-70</v>
      </c>
      <c r="D159" s="4">
        <f t="shared" si="29"/>
        <v>7.3448627253368074E-70</v>
      </c>
      <c r="E159" s="4">
        <f t="shared" si="29"/>
        <v>7.3448627253368074E-70</v>
      </c>
      <c r="F159" s="4">
        <f t="shared" si="29"/>
        <v>7.3448627253368074E-70</v>
      </c>
      <c r="G159" s="4">
        <f t="shared" si="29"/>
        <v>7.3448627253368074E-70</v>
      </c>
      <c r="H159" s="4">
        <f t="shared" si="29"/>
        <v>7.3448627253368074E-70</v>
      </c>
      <c r="I159" s="4">
        <f t="shared" si="29"/>
        <v>7.3448627253368074E-70</v>
      </c>
      <c r="J159" s="4">
        <f t="shared" si="29"/>
        <v>7.3448627253368074E-70</v>
      </c>
      <c r="K159" s="4">
        <f t="shared" si="29"/>
        <v>7.3448627253368074E-70</v>
      </c>
      <c r="L159" s="4">
        <f t="shared" si="29"/>
        <v>7.3448627253368074E-70</v>
      </c>
      <c r="M159" s="4">
        <f t="shared" si="29"/>
        <v>7.3448627253368074E-70</v>
      </c>
      <c r="N159" s="4">
        <f t="shared" si="29"/>
        <v>7.3448627253368074E-70</v>
      </c>
      <c r="O159" s="4">
        <f t="shared" si="29"/>
        <v>7.3448627253368074E-70</v>
      </c>
      <c r="P159" s="4">
        <f t="shared" si="29"/>
        <v>7.3448627253368074E-70</v>
      </c>
      <c r="Q159" s="4">
        <f t="shared" si="29"/>
        <v>7.3448627253368074E-70</v>
      </c>
      <c r="R159" s="4">
        <f t="shared" si="29"/>
        <v>7.3448627253368074E-70</v>
      </c>
    </row>
    <row r="160" spans="1:18" x14ac:dyDescent="0.2">
      <c r="A160" s="4">
        <v>-120</v>
      </c>
      <c r="B160" s="4">
        <f t="shared" si="28"/>
        <v>2.2871333832995372E-64</v>
      </c>
      <c r="C160" s="4">
        <f t="shared" si="29"/>
        <v>2.2871333832995372E-64</v>
      </c>
      <c r="D160" s="4">
        <f t="shared" si="29"/>
        <v>2.2871333832995372E-64</v>
      </c>
      <c r="E160" s="4">
        <f t="shared" si="29"/>
        <v>2.2871333832995372E-64</v>
      </c>
      <c r="F160" s="4">
        <f t="shared" si="29"/>
        <v>2.2871333832995372E-64</v>
      </c>
      <c r="G160" s="4">
        <f t="shared" si="29"/>
        <v>2.2871333832995372E-64</v>
      </c>
      <c r="H160" s="4">
        <f t="shared" si="29"/>
        <v>2.2871333832995372E-64</v>
      </c>
      <c r="I160" s="4">
        <f t="shared" si="29"/>
        <v>2.2871333832995372E-64</v>
      </c>
      <c r="J160" s="4">
        <f t="shared" si="29"/>
        <v>2.2871333832995372E-64</v>
      </c>
      <c r="K160" s="4">
        <f t="shared" si="29"/>
        <v>2.2871333832995372E-64</v>
      </c>
      <c r="L160" s="4">
        <f t="shared" si="29"/>
        <v>2.2871333832995372E-64</v>
      </c>
      <c r="M160" s="4">
        <f t="shared" si="29"/>
        <v>2.2871333832995372E-64</v>
      </c>
      <c r="N160" s="4">
        <f t="shared" si="29"/>
        <v>2.2871333832995372E-64</v>
      </c>
      <c r="O160" s="4">
        <f t="shared" si="29"/>
        <v>2.2871333832995372E-64</v>
      </c>
      <c r="P160" s="4">
        <f t="shared" si="29"/>
        <v>2.2871333832995372E-64</v>
      </c>
      <c r="Q160" s="4">
        <f t="shared" si="29"/>
        <v>2.2871333832995372E-64</v>
      </c>
      <c r="R160" s="4">
        <f t="shared" si="29"/>
        <v>2.2871333832995372E-64</v>
      </c>
    </row>
    <row r="161" spans="1:18" x14ac:dyDescent="0.2">
      <c r="A161" s="4">
        <v>-115</v>
      </c>
      <c r="B161" s="4">
        <f t="shared" si="28"/>
        <v>4.235497165764878E-59</v>
      </c>
      <c r="C161" s="4">
        <f t="shared" si="29"/>
        <v>4.235497165764878E-59</v>
      </c>
      <c r="D161" s="4">
        <f t="shared" si="29"/>
        <v>4.235497165764878E-59</v>
      </c>
      <c r="E161" s="4">
        <f t="shared" si="29"/>
        <v>4.235497165764878E-59</v>
      </c>
      <c r="F161" s="4">
        <f t="shared" si="29"/>
        <v>4.235497165764878E-59</v>
      </c>
      <c r="G161" s="4">
        <f t="shared" si="29"/>
        <v>4.235497165764878E-59</v>
      </c>
      <c r="H161" s="4">
        <f t="shared" si="29"/>
        <v>4.235497165764878E-59</v>
      </c>
      <c r="I161" s="4">
        <f t="shared" si="29"/>
        <v>4.235497165764878E-59</v>
      </c>
      <c r="J161" s="4">
        <f t="shared" si="29"/>
        <v>4.235497165764878E-59</v>
      </c>
      <c r="K161" s="4">
        <f t="shared" si="29"/>
        <v>4.235497165764878E-59</v>
      </c>
      <c r="L161" s="4">
        <f t="shared" si="29"/>
        <v>4.235497165764878E-59</v>
      </c>
      <c r="M161" s="4">
        <f t="shared" si="29"/>
        <v>4.235497165764878E-59</v>
      </c>
      <c r="N161" s="4">
        <f t="shared" si="29"/>
        <v>4.235497165764878E-59</v>
      </c>
      <c r="O161" s="4">
        <f t="shared" si="29"/>
        <v>4.235497165764878E-59</v>
      </c>
      <c r="P161" s="4">
        <f t="shared" si="29"/>
        <v>4.235497165764878E-59</v>
      </c>
      <c r="Q161" s="4">
        <f t="shared" si="29"/>
        <v>4.235497165764878E-59</v>
      </c>
      <c r="R161" s="4">
        <f t="shared" si="29"/>
        <v>4.235497165764878E-59</v>
      </c>
    </row>
    <row r="162" spans="1:18" x14ac:dyDescent="0.2">
      <c r="A162" s="4">
        <v>-110</v>
      </c>
      <c r="B162" s="4">
        <f t="shared" si="28"/>
        <v>4.6639649717059709E-54</v>
      </c>
      <c r="C162" s="4">
        <f t="shared" si="29"/>
        <v>4.6639649717059709E-54</v>
      </c>
      <c r="D162" s="4">
        <f t="shared" si="29"/>
        <v>4.6639649717059709E-54</v>
      </c>
      <c r="E162" s="4">
        <f t="shared" si="29"/>
        <v>4.6639649717059709E-54</v>
      </c>
      <c r="F162" s="4">
        <f t="shared" si="29"/>
        <v>4.6639649717059709E-54</v>
      </c>
      <c r="G162" s="4">
        <f t="shared" si="29"/>
        <v>4.6639649717059709E-54</v>
      </c>
      <c r="H162" s="4">
        <f t="shared" si="29"/>
        <v>4.6639649717059709E-54</v>
      </c>
      <c r="I162" s="4">
        <f t="shared" si="29"/>
        <v>4.6639649717059709E-54</v>
      </c>
      <c r="J162" s="4">
        <f t="shared" si="29"/>
        <v>4.6639649717059709E-54</v>
      </c>
      <c r="K162" s="4">
        <f t="shared" si="29"/>
        <v>4.6639649717059709E-54</v>
      </c>
      <c r="L162" s="4">
        <f t="shared" si="29"/>
        <v>4.6639649717059709E-54</v>
      </c>
      <c r="M162" s="4">
        <f t="shared" si="29"/>
        <v>4.6639649717059709E-54</v>
      </c>
      <c r="N162" s="4">
        <f t="shared" si="29"/>
        <v>4.6639649717059709E-54</v>
      </c>
      <c r="O162" s="4">
        <f t="shared" si="29"/>
        <v>4.6639649717059709E-54</v>
      </c>
      <c r="P162" s="4">
        <f t="shared" si="29"/>
        <v>4.6639649717059709E-54</v>
      </c>
      <c r="Q162" s="4">
        <f t="shared" si="29"/>
        <v>4.6639649717059709E-54</v>
      </c>
      <c r="R162" s="4">
        <f t="shared" si="29"/>
        <v>4.6639649717059709E-54</v>
      </c>
    </row>
    <row r="163" spans="1:18" x14ac:dyDescent="0.2">
      <c r="A163" s="4">
        <v>-105</v>
      </c>
      <c r="B163" s="4">
        <f t="shared" si="28"/>
        <v>3.0532872576937207E-49</v>
      </c>
      <c r="C163" s="4">
        <f t="shared" si="29"/>
        <v>3.0532872576937207E-49</v>
      </c>
      <c r="D163" s="4">
        <f t="shared" si="29"/>
        <v>3.0532872576937207E-49</v>
      </c>
      <c r="E163" s="4">
        <f t="shared" si="29"/>
        <v>3.0532872576937207E-49</v>
      </c>
      <c r="F163" s="4">
        <f t="shared" si="29"/>
        <v>3.0532872576937207E-49</v>
      </c>
      <c r="G163" s="4">
        <f t="shared" si="29"/>
        <v>3.0532872576937207E-49</v>
      </c>
      <c r="H163" s="4">
        <f t="shared" si="29"/>
        <v>3.0532872576937207E-49</v>
      </c>
      <c r="I163" s="4">
        <f t="shared" si="29"/>
        <v>3.0532872576937207E-49</v>
      </c>
      <c r="J163" s="4">
        <f t="shared" si="29"/>
        <v>3.0532872576937207E-49</v>
      </c>
      <c r="K163" s="4">
        <f t="shared" si="29"/>
        <v>3.0532872576937207E-49</v>
      </c>
      <c r="L163" s="4">
        <f t="shared" si="29"/>
        <v>3.0532872576937207E-49</v>
      </c>
      <c r="M163" s="4">
        <f t="shared" si="29"/>
        <v>3.0532872576937207E-49</v>
      </c>
      <c r="N163" s="4">
        <f t="shared" si="29"/>
        <v>3.0532872576937207E-49</v>
      </c>
      <c r="O163" s="4">
        <f t="shared" si="29"/>
        <v>3.0532872576937207E-49</v>
      </c>
      <c r="P163" s="4">
        <f t="shared" si="29"/>
        <v>3.0532872576937207E-49</v>
      </c>
      <c r="Q163" s="4">
        <f t="shared" si="29"/>
        <v>3.0532872576937207E-49</v>
      </c>
      <c r="R163" s="4">
        <f t="shared" si="29"/>
        <v>3.0532872576937207E-49</v>
      </c>
    </row>
    <row r="164" spans="1:18" x14ac:dyDescent="0.2">
      <c r="A164" s="4">
        <v>-100</v>
      </c>
      <c r="B164" s="4">
        <f t="shared" si="28"/>
        <v>1.1881023888746699E-44</v>
      </c>
      <c r="C164" s="4">
        <f t="shared" si="29"/>
        <v>1.1881023888746699E-44</v>
      </c>
      <c r="D164" s="4">
        <f t="shared" si="29"/>
        <v>1.1881023888746699E-44</v>
      </c>
      <c r="E164" s="4">
        <f t="shared" si="29"/>
        <v>1.1881023888746699E-44</v>
      </c>
      <c r="F164" s="4">
        <f t="shared" si="29"/>
        <v>1.1881023888746699E-44</v>
      </c>
      <c r="G164" s="4">
        <f t="shared" si="29"/>
        <v>1.1881023888746699E-44</v>
      </c>
      <c r="H164" s="4">
        <f t="shared" si="29"/>
        <v>1.1881023888746699E-44</v>
      </c>
      <c r="I164" s="4">
        <f t="shared" si="29"/>
        <v>1.1881023888746699E-44</v>
      </c>
      <c r="J164" s="4">
        <f t="shared" si="29"/>
        <v>1.1881023888746699E-44</v>
      </c>
      <c r="K164" s="4">
        <f t="shared" si="29"/>
        <v>1.1881023888746699E-44</v>
      </c>
      <c r="L164" s="4">
        <f t="shared" si="29"/>
        <v>1.1881023888746699E-44</v>
      </c>
      <c r="M164" s="4">
        <f t="shared" si="29"/>
        <v>1.1881023888746699E-44</v>
      </c>
      <c r="N164" s="4">
        <f t="shared" si="29"/>
        <v>1.1881023888746699E-44</v>
      </c>
      <c r="O164" s="4">
        <f t="shared" si="29"/>
        <v>1.1881023888746699E-44</v>
      </c>
      <c r="P164" s="4">
        <f t="shared" si="29"/>
        <v>1.1881023888746699E-44</v>
      </c>
      <c r="Q164" s="4">
        <f t="shared" si="29"/>
        <v>1.1881023888746699E-44</v>
      </c>
      <c r="R164" s="4">
        <f t="shared" si="29"/>
        <v>1.1881023888746699E-44</v>
      </c>
    </row>
    <row r="165" spans="1:18" x14ac:dyDescent="0.2">
      <c r="A165" s="4">
        <v>-95</v>
      </c>
      <c r="B165" s="4">
        <f t="shared" si="28"/>
        <v>2.7473418948185469E-40</v>
      </c>
      <c r="C165" s="4">
        <f t="shared" si="29"/>
        <v>2.7473418948185469E-40</v>
      </c>
      <c r="D165" s="4">
        <f t="shared" si="29"/>
        <v>2.7473418948185469E-40</v>
      </c>
      <c r="E165" s="4">
        <f t="shared" si="29"/>
        <v>2.7473418948185469E-40</v>
      </c>
      <c r="F165" s="4">
        <f t="shared" si="29"/>
        <v>2.7473418948185469E-40</v>
      </c>
      <c r="G165" s="4">
        <f t="shared" si="29"/>
        <v>2.7473418948185469E-40</v>
      </c>
      <c r="H165" s="4">
        <f t="shared" si="29"/>
        <v>2.7473418948185469E-40</v>
      </c>
      <c r="I165" s="4">
        <f t="shared" si="29"/>
        <v>2.7473418948185469E-40</v>
      </c>
      <c r="J165" s="4">
        <f t="shared" si="29"/>
        <v>2.7473418948185469E-40</v>
      </c>
      <c r="K165" s="4">
        <f t="shared" si="29"/>
        <v>2.7473418948185469E-40</v>
      </c>
      <c r="L165" s="4">
        <f t="shared" si="29"/>
        <v>2.7473418948185469E-40</v>
      </c>
      <c r="M165" s="4">
        <f t="shared" si="29"/>
        <v>2.7473418948185469E-40</v>
      </c>
      <c r="N165" s="4">
        <f t="shared" si="29"/>
        <v>2.7473418948185469E-40</v>
      </c>
      <c r="O165" s="4">
        <f t="shared" si="29"/>
        <v>2.7473418948185469E-40</v>
      </c>
      <c r="P165" s="4">
        <f t="shared" si="29"/>
        <v>2.7473418948185469E-40</v>
      </c>
      <c r="Q165" s="4">
        <f t="shared" si="29"/>
        <v>2.7473418948185469E-40</v>
      </c>
      <c r="R165" s="4">
        <f t="shared" si="29"/>
        <v>2.7473418948185469E-40</v>
      </c>
    </row>
    <row r="166" spans="1:18" x14ac:dyDescent="0.2">
      <c r="A166" s="4">
        <v>-90</v>
      </c>
      <c r="B166" s="4">
        <f t="shared" si="28"/>
        <v>3.7742145020587772E-36</v>
      </c>
      <c r="C166" s="4">
        <f t="shared" si="29"/>
        <v>3.7742145020587772E-36</v>
      </c>
      <c r="D166" s="4">
        <f t="shared" si="29"/>
        <v>3.7742145020587772E-36</v>
      </c>
      <c r="E166" s="4">
        <f t="shared" si="29"/>
        <v>3.7742145020587772E-36</v>
      </c>
      <c r="F166" s="4">
        <f t="shared" si="29"/>
        <v>3.7742145020587772E-36</v>
      </c>
      <c r="G166" s="4">
        <f t="shared" si="29"/>
        <v>3.7742145020587772E-36</v>
      </c>
      <c r="H166" s="4">
        <f t="shared" si="29"/>
        <v>3.7742145020587772E-36</v>
      </c>
      <c r="I166" s="4">
        <f t="shared" si="29"/>
        <v>3.7742145020587772E-36</v>
      </c>
      <c r="J166" s="4">
        <f t="shared" si="29"/>
        <v>3.7742145020587772E-36</v>
      </c>
      <c r="K166" s="4">
        <f t="shared" si="29"/>
        <v>3.7742145020587772E-36</v>
      </c>
      <c r="L166" s="4">
        <f t="shared" si="29"/>
        <v>3.7742145020587772E-36</v>
      </c>
      <c r="M166" s="4">
        <f t="shared" si="29"/>
        <v>3.7742145020587772E-36</v>
      </c>
      <c r="N166" s="4">
        <f t="shared" si="29"/>
        <v>3.7742145020587772E-36</v>
      </c>
      <c r="O166" s="4">
        <f t="shared" si="29"/>
        <v>3.7742145020587772E-36</v>
      </c>
      <c r="P166" s="4">
        <f t="shared" si="29"/>
        <v>3.7742145020587772E-36</v>
      </c>
      <c r="Q166" s="4">
        <f t="shared" si="29"/>
        <v>3.7742145020587772E-36</v>
      </c>
      <c r="R166" s="4">
        <f t="shared" si="29"/>
        <v>3.7742145020587772E-36</v>
      </c>
    </row>
    <row r="167" spans="1:18" x14ac:dyDescent="0.2">
      <c r="A167" s="4">
        <v>-85</v>
      </c>
      <c r="B167" s="4">
        <f t="shared" si="28"/>
        <v>3.079340350823118E-32</v>
      </c>
      <c r="C167" s="4">
        <f t="shared" si="29"/>
        <v>3.079340350823118E-32</v>
      </c>
      <c r="D167" s="4">
        <f t="shared" si="29"/>
        <v>3.079340350823118E-32</v>
      </c>
      <c r="E167" s="4">
        <f t="shared" si="29"/>
        <v>3.079340350823118E-32</v>
      </c>
      <c r="F167" s="4">
        <f t="shared" si="29"/>
        <v>3.079340350823118E-32</v>
      </c>
      <c r="G167" s="4">
        <f t="shared" si="29"/>
        <v>3.079340350823118E-32</v>
      </c>
      <c r="H167" s="4">
        <f t="shared" si="29"/>
        <v>3.079340350823118E-32</v>
      </c>
      <c r="I167" s="4">
        <f t="shared" si="29"/>
        <v>3.079340350823118E-32</v>
      </c>
      <c r="J167" s="4">
        <f t="shared" si="29"/>
        <v>3.079340350823118E-32</v>
      </c>
      <c r="K167" s="4">
        <f t="shared" si="29"/>
        <v>3.079340350823118E-32</v>
      </c>
      <c r="L167" s="4">
        <f t="shared" si="29"/>
        <v>3.079340350823118E-32</v>
      </c>
      <c r="M167" s="4">
        <f t="shared" si="29"/>
        <v>3.079340350823118E-32</v>
      </c>
      <c r="N167" s="4">
        <f t="shared" si="29"/>
        <v>3.079340350823118E-32</v>
      </c>
      <c r="O167" s="4">
        <f t="shared" si="29"/>
        <v>3.079340350823118E-32</v>
      </c>
      <c r="P167" s="4">
        <f t="shared" si="29"/>
        <v>3.079340350823118E-32</v>
      </c>
      <c r="Q167" s="4">
        <f t="shared" si="29"/>
        <v>3.079340350823118E-32</v>
      </c>
      <c r="R167" s="4">
        <f t="shared" si="29"/>
        <v>3.079340350823118E-32</v>
      </c>
    </row>
    <row r="168" spans="1:18" x14ac:dyDescent="0.2">
      <c r="A168" s="4">
        <v>-80</v>
      </c>
      <c r="B168" s="4">
        <f t="shared" si="28"/>
        <v>1.4915684323198178E-28</v>
      </c>
      <c r="C168" s="4">
        <f t="shared" si="29"/>
        <v>1.4915684323198178E-28</v>
      </c>
      <c r="D168" s="4">
        <f t="shared" si="29"/>
        <v>1.4915684323198178E-28</v>
      </c>
      <c r="E168" s="4">
        <f t="shared" si="29"/>
        <v>1.4915684323198178E-28</v>
      </c>
      <c r="F168" s="4">
        <f t="shared" si="29"/>
        <v>1.4915684323198178E-28</v>
      </c>
      <c r="G168" s="4">
        <f t="shared" si="29"/>
        <v>1.4915684323198178E-28</v>
      </c>
      <c r="H168" s="4">
        <f t="shared" si="29"/>
        <v>1.4915684323198178E-28</v>
      </c>
      <c r="I168" s="4">
        <f t="shared" si="29"/>
        <v>1.4915684323198178E-28</v>
      </c>
      <c r="J168" s="4">
        <f t="shared" si="29"/>
        <v>1.4915684323198178E-28</v>
      </c>
      <c r="K168" s="4">
        <f t="shared" si="29"/>
        <v>1.4915684323198178E-28</v>
      </c>
      <c r="L168" s="4">
        <f t="shared" si="29"/>
        <v>1.4915684323198178E-28</v>
      </c>
      <c r="M168" s="4">
        <f t="shared" si="29"/>
        <v>1.4915684323198178E-28</v>
      </c>
      <c r="N168" s="4">
        <f t="shared" si="29"/>
        <v>1.4915684323198178E-28</v>
      </c>
      <c r="O168" s="4">
        <f t="shared" si="29"/>
        <v>1.4915684323198178E-28</v>
      </c>
      <c r="P168" s="4">
        <f t="shared" si="29"/>
        <v>1.4915684323198178E-28</v>
      </c>
      <c r="Q168" s="4">
        <f t="shared" si="29"/>
        <v>1.4915684323198178E-28</v>
      </c>
      <c r="R168" s="4">
        <f t="shared" si="29"/>
        <v>1.4915684323198178E-28</v>
      </c>
    </row>
    <row r="169" spans="1:18" x14ac:dyDescent="0.2">
      <c r="A169" s="4">
        <v>-75</v>
      </c>
      <c r="B169" s="4">
        <f t="shared" si="28"/>
        <v>4.287346857342966E-25</v>
      </c>
      <c r="C169" s="4">
        <f t="shared" si="29"/>
        <v>4.287346857342966E-25</v>
      </c>
      <c r="D169" s="4">
        <f t="shared" si="29"/>
        <v>4.287346857342966E-25</v>
      </c>
      <c r="E169" s="4">
        <f t="shared" si="29"/>
        <v>4.287346857342966E-25</v>
      </c>
      <c r="F169" s="4">
        <f t="shared" si="29"/>
        <v>4.287346857342966E-25</v>
      </c>
      <c r="G169" s="4">
        <f t="shared" si="29"/>
        <v>4.287346857342966E-25</v>
      </c>
      <c r="H169" s="4">
        <f t="shared" si="29"/>
        <v>4.287346857342966E-25</v>
      </c>
      <c r="I169" s="4">
        <f t="shared" si="29"/>
        <v>4.287346857342966E-25</v>
      </c>
      <c r="J169" s="4">
        <f t="shared" si="29"/>
        <v>4.287346857342966E-25</v>
      </c>
      <c r="K169" s="4">
        <f t="shared" si="29"/>
        <v>4.287346857342966E-25</v>
      </c>
      <c r="L169" s="4">
        <f t="shared" si="29"/>
        <v>4.287346857342966E-25</v>
      </c>
      <c r="M169" s="4">
        <f t="shared" si="29"/>
        <v>4.287346857342966E-25</v>
      </c>
      <c r="N169" s="4">
        <f t="shared" si="29"/>
        <v>4.287346857342966E-25</v>
      </c>
      <c r="O169" s="4">
        <f t="shared" si="29"/>
        <v>4.287346857342966E-25</v>
      </c>
      <c r="P169" s="4">
        <f t="shared" si="29"/>
        <v>4.287346857342966E-25</v>
      </c>
      <c r="Q169" s="4">
        <f t="shared" si="29"/>
        <v>4.287346857342966E-25</v>
      </c>
      <c r="R169" s="4">
        <f t="shared" si="29"/>
        <v>4.287346857342966E-25</v>
      </c>
    </row>
    <row r="170" spans="1:18" x14ac:dyDescent="0.2">
      <c r="A170" s="4">
        <v>-70</v>
      </c>
      <c r="B170" s="4">
        <f t="shared" si="28"/>
        <v>7.3090223413114259E-22</v>
      </c>
      <c r="C170" s="4">
        <f t="shared" ref="C170:R185" si="31">-$A170*($B$9/100)/(8*$E$12^2*$B$12)*(2*$B$11)^2*EXP(-0.5*$A170^2/$E$12^2)*1000</f>
        <v>7.3090223413114259E-22</v>
      </c>
      <c r="D170" s="4">
        <f t="shared" si="31"/>
        <v>7.3090223413114259E-22</v>
      </c>
      <c r="E170" s="4">
        <f t="shared" si="31"/>
        <v>7.3090223413114259E-22</v>
      </c>
      <c r="F170" s="4">
        <f t="shared" si="31"/>
        <v>7.3090223413114259E-22</v>
      </c>
      <c r="G170" s="4">
        <f t="shared" si="31"/>
        <v>7.3090223413114259E-22</v>
      </c>
      <c r="H170" s="4">
        <f t="shared" si="31"/>
        <v>7.3090223413114259E-22</v>
      </c>
      <c r="I170" s="4">
        <f t="shared" si="31"/>
        <v>7.3090223413114259E-22</v>
      </c>
      <c r="J170" s="4">
        <f t="shared" si="31"/>
        <v>7.3090223413114259E-22</v>
      </c>
      <c r="K170" s="4">
        <f t="shared" si="31"/>
        <v>7.3090223413114259E-22</v>
      </c>
      <c r="L170" s="4">
        <f t="shared" si="31"/>
        <v>7.3090223413114259E-22</v>
      </c>
      <c r="M170" s="4">
        <f t="shared" si="31"/>
        <v>7.3090223413114259E-22</v>
      </c>
      <c r="N170" s="4">
        <f t="shared" si="31"/>
        <v>7.3090223413114259E-22</v>
      </c>
      <c r="O170" s="4">
        <f t="shared" si="31"/>
        <v>7.3090223413114259E-22</v>
      </c>
      <c r="P170" s="4">
        <f t="shared" si="31"/>
        <v>7.3090223413114259E-22</v>
      </c>
      <c r="Q170" s="4">
        <f t="shared" si="31"/>
        <v>7.3090223413114259E-22</v>
      </c>
      <c r="R170" s="4">
        <f t="shared" si="31"/>
        <v>7.3090223413114259E-22</v>
      </c>
    </row>
    <row r="171" spans="1:18" x14ac:dyDescent="0.2">
      <c r="A171" s="4">
        <v>-65</v>
      </c>
      <c r="B171" s="4">
        <f t="shared" si="28"/>
        <v>7.3853015013413158E-19</v>
      </c>
      <c r="C171" s="4">
        <f t="shared" si="31"/>
        <v>7.3853015013413158E-19</v>
      </c>
      <c r="D171" s="4">
        <f t="shared" si="31"/>
        <v>7.3853015013413158E-19</v>
      </c>
      <c r="E171" s="4">
        <f t="shared" si="31"/>
        <v>7.3853015013413158E-19</v>
      </c>
      <c r="F171" s="4">
        <f t="shared" si="31"/>
        <v>7.3853015013413158E-19</v>
      </c>
      <c r="G171" s="4">
        <f t="shared" si="31"/>
        <v>7.3853015013413158E-19</v>
      </c>
      <c r="H171" s="4">
        <f t="shared" si="31"/>
        <v>7.3853015013413158E-19</v>
      </c>
      <c r="I171" s="4">
        <f t="shared" si="31"/>
        <v>7.3853015013413158E-19</v>
      </c>
      <c r="J171" s="4">
        <f t="shared" si="31"/>
        <v>7.3853015013413158E-19</v>
      </c>
      <c r="K171" s="4">
        <f t="shared" si="31"/>
        <v>7.3853015013413158E-19</v>
      </c>
      <c r="L171" s="4">
        <f t="shared" si="31"/>
        <v>7.3853015013413158E-19</v>
      </c>
      <c r="M171" s="4">
        <f t="shared" si="31"/>
        <v>7.3853015013413158E-19</v>
      </c>
      <c r="N171" s="4">
        <f t="shared" si="31"/>
        <v>7.3853015013413158E-19</v>
      </c>
      <c r="O171" s="4">
        <f t="shared" si="31"/>
        <v>7.3853015013413158E-19</v>
      </c>
      <c r="P171" s="4">
        <f t="shared" si="31"/>
        <v>7.3853015013413158E-19</v>
      </c>
      <c r="Q171" s="4">
        <f t="shared" si="31"/>
        <v>7.3853015013413158E-19</v>
      </c>
      <c r="R171" s="4">
        <f t="shared" si="31"/>
        <v>7.3853015013413158E-19</v>
      </c>
    </row>
    <row r="172" spans="1:18" x14ac:dyDescent="0.2">
      <c r="A172" s="4">
        <v>-60</v>
      </c>
      <c r="B172" s="4">
        <f t="shared" si="28"/>
        <v>4.4193610024272427E-16</v>
      </c>
      <c r="C172" s="4">
        <f t="shared" si="31"/>
        <v>4.4193610024272427E-16</v>
      </c>
      <c r="D172" s="4">
        <f t="shared" si="31"/>
        <v>4.4193610024272427E-16</v>
      </c>
      <c r="E172" s="4">
        <f t="shared" si="31"/>
        <v>4.4193610024272427E-16</v>
      </c>
      <c r="F172" s="4">
        <f t="shared" si="31"/>
        <v>4.4193610024272427E-16</v>
      </c>
      <c r="G172" s="4">
        <f t="shared" si="31"/>
        <v>4.4193610024272427E-16</v>
      </c>
      <c r="H172" s="4">
        <f t="shared" si="31"/>
        <v>4.4193610024272427E-16</v>
      </c>
      <c r="I172" s="4">
        <f t="shared" si="31"/>
        <v>4.4193610024272427E-16</v>
      </c>
      <c r="J172" s="4">
        <f t="shared" si="31"/>
        <v>4.4193610024272427E-16</v>
      </c>
      <c r="K172" s="4">
        <f t="shared" si="31"/>
        <v>4.4193610024272427E-16</v>
      </c>
      <c r="L172" s="4">
        <f t="shared" si="31"/>
        <v>4.4193610024272427E-16</v>
      </c>
      <c r="M172" s="4">
        <f t="shared" si="31"/>
        <v>4.4193610024272427E-16</v>
      </c>
      <c r="N172" s="4">
        <f t="shared" si="31"/>
        <v>4.4193610024272427E-16</v>
      </c>
      <c r="O172" s="4">
        <f t="shared" si="31"/>
        <v>4.4193610024272427E-16</v>
      </c>
      <c r="P172" s="4">
        <f t="shared" si="31"/>
        <v>4.4193610024272427E-16</v>
      </c>
      <c r="Q172" s="4">
        <f t="shared" si="31"/>
        <v>4.4193610024272427E-16</v>
      </c>
      <c r="R172" s="4">
        <f t="shared" si="31"/>
        <v>4.4193610024272427E-16</v>
      </c>
    </row>
    <row r="173" spans="1:18" x14ac:dyDescent="0.2">
      <c r="A173" s="4">
        <v>-55</v>
      </c>
      <c r="B173" s="4">
        <f t="shared" si="28"/>
        <v>1.5645303960588659E-13</v>
      </c>
      <c r="C173" s="4">
        <f t="shared" si="31"/>
        <v>1.5645303960588659E-13</v>
      </c>
      <c r="D173" s="4">
        <f t="shared" si="31"/>
        <v>1.5645303960588659E-13</v>
      </c>
      <c r="E173" s="4">
        <f t="shared" si="31"/>
        <v>1.5645303960588659E-13</v>
      </c>
      <c r="F173" s="4">
        <f t="shared" si="31"/>
        <v>1.5645303960588659E-13</v>
      </c>
      <c r="G173" s="4">
        <f t="shared" si="31"/>
        <v>1.5645303960588659E-13</v>
      </c>
      <c r="H173" s="4">
        <f t="shared" si="31"/>
        <v>1.5645303960588659E-13</v>
      </c>
      <c r="I173" s="4">
        <f t="shared" si="31"/>
        <v>1.5645303960588659E-13</v>
      </c>
      <c r="J173" s="4">
        <f t="shared" si="31"/>
        <v>1.5645303960588659E-13</v>
      </c>
      <c r="K173" s="4">
        <f t="shared" si="31"/>
        <v>1.5645303960588659E-13</v>
      </c>
      <c r="L173" s="4">
        <f t="shared" si="31"/>
        <v>1.5645303960588659E-13</v>
      </c>
      <c r="M173" s="4">
        <f t="shared" si="31"/>
        <v>1.5645303960588659E-13</v>
      </c>
      <c r="N173" s="4">
        <f t="shared" si="31"/>
        <v>1.5645303960588659E-13</v>
      </c>
      <c r="O173" s="4">
        <f t="shared" si="31"/>
        <v>1.5645303960588659E-13</v>
      </c>
      <c r="P173" s="4">
        <f t="shared" si="31"/>
        <v>1.5645303960588659E-13</v>
      </c>
      <c r="Q173" s="4">
        <f t="shared" si="31"/>
        <v>1.5645303960588659E-13</v>
      </c>
      <c r="R173" s="4">
        <f t="shared" si="31"/>
        <v>1.5645303960588659E-13</v>
      </c>
    </row>
    <row r="174" spans="1:18" x14ac:dyDescent="0.2">
      <c r="A174" s="4">
        <v>-50</v>
      </c>
      <c r="B174" s="4">
        <f t="shared" si="28"/>
        <v>3.2723830806040835E-11</v>
      </c>
      <c r="C174" s="4">
        <f t="shared" si="31"/>
        <v>3.2723830806040835E-11</v>
      </c>
      <c r="D174" s="4">
        <f t="shared" si="31"/>
        <v>3.2723830806040835E-11</v>
      </c>
      <c r="E174" s="4">
        <f t="shared" si="31"/>
        <v>3.2723830806040835E-11</v>
      </c>
      <c r="F174" s="4">
        <f t="shared" si="31"/>
        <v>3.2723830806040835E-11</v>
      </c>
      <c r="G174" s="4">
        <f t="shared" si="31"/>
        <v>3.2723830806040835E-11</v>
      </c>
      <c r="H174" s="4">
        <f t="shared" si="31"/>
        <v>3.2723830806040835E-11</v>
      </c>
      <c r="I174" s="4">
        <f t="shared" si="31"/>
        <v>3.2723830806040835E-11</v>
      </c>
      <c r="J174" s="4">
        <f t="shared" si="31"/>
        <v>3.2723830806040835E-11</v>
      </c>
      <c r="K174" s="4">
        <f t="shared" si="31"/>
        <v>3.2723830806040835E-11</v>
      </c>
      <c r="L174" s="4">
        <f t="shared" si="31"/>
        <v>3.2723830806040835E-11</v>
      </c>
      <c r="M174" s="4">
        <f t="shared" si="31"/>
        <v>3.2723830806040835E-11</v>
      </c>
      <c r="N174" s="4">
        <f t="shared" si="31"/>
        <v>3.2723830806040835E-11</v>
      </c>
      <c r="O174" s="4">
        <f t="shared" si="31"/>
        <v>3.2723830806040835E-11</v>
      </c>
      <c r="P174" s="4">
        <f t="shared" si="31"/>
        <v>3.2723830806040835E-11</v>
      </c>
      <c r="Q174" s="4">
        <f t="shared" si="31"/>
        <v>3.2723830806040835E-11</v>
      </c>
      <c r="R174" s="4">
        <f t="shared" si="31"/>
        <v>3.2723830806040835E-11</v>
      </c>
    </row>
    <row r="175" spans="1:18" x14ac:dyDescent="0.2">
      <c r="A175" s="4">
        <v>-45</v>
      </c>
      <c r="B175" s="4">
        <f t="shared" si="28"/>
        <v>4.0368182641704071E-9</v>
      </c>
      <c r="C175" s="4">
        <f t="shared" si="31"/>
        <v>4.0368182641704071E-9</v>
      </c>
      <c r="D175" s="4">
        <f t="shared" si="31"/>
        <v>4.0368182641704071E-9</v>
      </c>
      <c r="E175" s="4">
        <f t="shared" si="31"/>
        <v>4.0368182641704071E-9</v>
      </c>
      <c r="F175" s="4">
        <f t="shared" si="31"/>
        <v>4.0368182641704071E-9</v>
      </c>
      <c r="G175" s="4">
        <f t="shared" si="31"/>
        <v>4.0368182641704071E-9</v>
      </c>
      <c r="H175" s="4">
        <f t="shared" si="31"/>
        <v>4.0368182641704071E-9</v>
      </c>
      <c r="I175" s="4">
        <f t="shared" si="31"/>
        <v>4.0368182641704071E-9</v>
      </c>
      <c r="J175" s="4">
        <f t="shared" si="31"/>
        <v>4.0368182641704071E-9</v>
      </c>
      <c r="K175" s="4">
        <f t="shared" si="31"/>
        <v>4.0368182641704071E-9</v>
      </c>
      <c r="L175" s="4">
        <f t="shared" si="31"/>
        <v>4.0368182641704071E-9</v>
      </c>
      <c r="M175" s="4">
        <f t="shared" si="31"/>
        <v>4.0368182641704071E-9</v>
      </c>
      <c r="N175" s="4">
        <f t="shared" si="31"/>
        <v>4.0368182641704071E-9</v>
      </c>
      <c r="O175" s="4">
        <f t="shared" si="31"/>
        <v>4.0368182641704071E-9</v>
      </c>
      <c r="P175" s="4">
        <f t="shared" si="31"/>
        <v>4.0368182641704071E-9</v>
      </c>
      <c r="Q175" s="4">
        <f t="shared" si="31"/>
        <v>4.0368182641704071E-9</v>
      </c>
      <c r="R175" s="4">
        <f t="shared" si="31"/>
        <v>4.0368182641704071E-9</v>
      </c>
    </row>
    <row r="176" spans="1:18" x14ac:dyDescent="0.2">
      <c r="A176" s="4">
        <v>-40</v>
      </c>
      <c r="B176" s="4">
        <f t="shared" si="28"/>
        <v>2.9300764868183907E-7</v>
      </c>
      <c r="C176" s="4">
        <f t="shared" si="31"/>
        <v>2.9300764868183907E-7</v>
      </c>
      <c r="D176" s="4">
        <f t="shared" si="31"/>
        <v>2.9300764868183907E-7</v>
      </c>
      <c r="E176" s="4">
        <f t="shared" si="31"/>
        <v>2.9300764868183907E-7</v>
      </c>
      <c r="F176" s="4">
        <f t="shared" si="31"/>
        <v>2.9300764868183907E-7</v>
      </c>
      <c r="G176" s="4">
        <f t="shared" si="31"/>
        <v>2.9300764868183907E-7</v>
      </c>
      <c r="H176" s="4">
        <f t="shared" si="31"/>
        <v>2.9300764868183907E-7</v>
      </c>
      <c r="I176" s="4">
        <f t="shared" si="31"/>
        <v>2.9300764868183907E-7</v>
      </c>
      <c r="J176" s="4">
        <f t="shared" si="31"/>
        <v>2.9300764868183907E-7</v>
      </c>
      <c r="K176" s="4">
        <f t="shared" si="31"/>
        <v>2.9300764868183907E-7</v>
      </c>
      <c r="L176" s="4">
        <f t="shared" si="31"/>
        <v>2.9300764868183907E-7</v>
      </c>
      <c r="M176" s="4">
        <f t="shared" si="31"/>
        <v>2.9300764868183907E-7</v>
      </c>
      <c r="N176" s="4">
        <f t="shared" si="31"/>
        <v>2.9300764868183907E-7</v>
      </c>
      <c r="O176" s="4">
        <f t="shared" si="31"/>
        <v>2.9300764868183907E-7</v>
      </c>
      <c r="P176" s="4">
        <f t="shared" si="31"/>
        <v>2.9300764868183907E-7</v>
      </c>
      <c r="Q176" s="4">
        <f t="shared" si="31"/>
        <v>2.9300764868183907E-7</v>
      </c>
      <c r="R176" s="4">
        <f t="shared" si="31"/>
        <v>2.9300764868183907E-7</v>
      </c>
    </row>
    <row r="177" spans="1:18" x14ac:dyDescent="0.2">
      <c r="A177" s="4">
        <v>-35</v>
      </c>
      <c r="B177" s="4">
        <f t="shared" si="28"/>
        <v>1.2472083897639355E-5</v>
      </c>
      <c r="C177" s="4">
        <f t="shared" si="31"/>
        <v>1.2472083897639355E-5</v>
      </c>
      <c r="D177" s="4">
        <f t="shared" si="31"/>
        <v>1.2472083897639355E-5</v>
      </c>
      <c r="E177" s="4">
        <f t="shared" si="31"/>
        <v>1.2472083897639355E-5</v>
      </c>
      <c r="F177" s="4">
        <f t="shared" si="31"/>
        <v>1.2472083897639355E-5</v>
      </c>
      <c r="G177" s="4">
        <f t="shared" si="31"/>
        <v>1.2472083897639355E-5</v>
      </c>
      <c r="H177" s="4">
        <f t="shared" si="31"/>
        <v>1.2472083897639355E-5</v>
      </c>
      <c r="I177" s="4">
        <f t="shared" si="31"/>
        <v>1.2472083897639355E-5</v>
      </c>
      <c r="J177" s="4">
        <f t="shared" si="31"/>
        <v>1.2472083897639355E-5</v>
      </c>
      <c r="K177" s="4">
        <f t="shared" si="31"/>
        <v>1.2472083897639355E-5</v>
      </c>
      <c r="L177" s="4">
        <f t="shared" si="31"/>
        <v>1.2472083897639355E-5</v>
      </c>
      <c r="M177" s="4">
        <f t="shared" si="31"/>
        <v>1.2472083897639355E-5</v>
      </c>
      <c r="N177" s="4">
        <f t="shared" si="31"/>
        <v>1.2472083897639355E-5</v>
      </c>
      <c r="O177" s="4">
        <f t="shared" si="31"/>
        <v>1.2472083897639355E-5</v>
      </c>
      <c r="P177" s="4">
        <f t="shared" si="31"/>
        <v>1.2472083897639355E-5</v>
      </c>
      <c r="Q177" s="4">
        <f t="shared" si="31"/>
        <v>1.2472083897639355E-5</v>
      </c>
      <c r="R177" s="4">
        <f t="shared" si="31"/>
        <v>1.2472083897639355E-5</v>
      </c>
    </row>
    <row r="178" spans="1:18" x14ac:dyDescent="0.2">
      <c r="A178" s="4">
        <v>-30</v>
      </c>
      <c r="B178" s="4">
        <f t="shared" si="28"/>
        <v>3.0981609722913634E-4</v>
      </c>
      <c r="C178" s="4">
        <f t="shared" si="31"/>
        <v>3.0981609722913634E-4</v>
      </c>
      <c r="D178" s="4">
        <f t="shared" si="31"/>
        <v>3.0981609722913634E-4</v>
      </c>
      <c r="E178" s="4">
        <f t="shared" si="31"/>
        <v>3.0981609722913634E-4</v>
      </c>
      <c r="F178" s="4">
        <f t="shared" si="31"/>
        <v>3.0981609722913634E-4</v>
      </c>
      <c r="G178" s="4">
        <f t="shared" si="31"/>
        <v>3.0981609722913634E-4</v>
      </c>
      <c r="H178" s="4">
        <f t="shared" si="31"/>
        <v>3.0981609722913634E-4</v>
      </c>
      <c r="I178" s="4">
        <f t="shared" si="31"/>
        <v>3.0981609722913634E-4</v>
      </c>
      <c r="J178" s="4">
        <f t="shared" si="31"/>
        <v>3.0981609722913634E-4</v>
      </c>
      <c r="K178" s="4">
        <f t="shared" si="31"/>
        <v>3.0981609722913634E-4</v>
      </c>
      <c r="L178" s="4">
        <f t="shared" si="31"/>
        <v>3.0981609722913634E-4</v>
      </c>
      <c r="M178" s="4">
        <f t="shared" si="31"/>
        <v>3.0981609722913634E-4</v>
      </c>
      <c r="N178" s="4">
        <f t="shared" si="31"/>
        <v>3.0981609722913634E-4</v>
      </c>
      <c r="O178" s="4">
        <f t="shared" si="31"/>
        <v>3.0981609722913634E-4</v>
      </c>
      <c r="P178" s="4">
        <f t="shared" si="31"/>
        <v>3.0981609722913634E-4</v>
      </c>
      <c r="Q178" s="4">
        <f t="shared" si="31"/>
        <v>3.0981609722913634E-4</v>
      </c>
      <c r="R178" s="4">
        <f t="shared" si="31"/>
        <v>3.0981609722913634E-4</v>
      </c>
    </row>
    <row r="179" spans="1:18" x14ac:dyDescent="0.2">
      <c r="A179" s="4">
        <v>-25</v>
      </c>
      <c r="B179" s="4">
        <f t="shared" si="28"/>
        <v>4.4575293267728423E-3</v>
      </c>
      <c r="C179" s="4">
        <f t="shared" si="31"/>
        <v>4.4575293267728423E-3</v>
      </c>
      <c r="D179" s="4">
        <f t="shared" si="31"/>
        <v>4.4575293267728423E-3</v>
      </c>
      <c r="E179" s="4">
        <f t="shared" si="31"/>
        <v>4.4575293267728423E-3</v>
      </c>
      <c r="F179" s="4">
        <f t="shared" si="31"/>
        <v>4.4575293267728423E-3</v>
      </c>
      <c r="G179" s="4">
        <f t="shared" si="31"/>
        <v>4.4575293267728423E-3</v>
      </c>
      <c r="H179" s="4">
        <f t="shared" si="31"/>
        <v>4.4575293267728423E-3</v>
      </c>
      <c r="I179" s="4">
        <f t="shared" si="31"/>
        <v>4.4575293267728423E-3</v>
      </c>
      <c r="J179" s="4">
        <f t="shared" si="31"/>
        <v>4.4575293267728423E-3</v>
      </c>
      <c r="K179" s="4">
        <f t="shared" si="31"/>
        <v>4.4575293267728423E-3</v>
      </c>
      <c r="L179" s="4">
        <f t="shared" si="31"/>
        <v>4.4575293267728423E-3</v>
      </c>
      <c r="M179" s="4">
        <f t="shared" si="31"/>
        <v>4.4575293267728423E-3</v>
      </c>
      <c r="N179" s="4">
        <f t="shared" si="31"/>
        <v>4.4575293267728423E-3</v>
      </c>
      <c r="O179" s="4">
        <f t="shared" si="31"/>
        <v>4.4575293267728423E-3</v>
      </c>
      <c r="P179" s="4">
        <f t="shared" si="31"/>
        <v>4.4575293267728423E-3</v>
      </c>
      <c r="Q179" s="4">
        <f t="shared" si="31"/>
        <v>4.4575293267728423E-3</v>
      </c>
      <c r="R179" s="4">
        <f t="shared" si="31"/>
        <v>4.4575293267728423E-3</v>
      </c>
    </row>
    <row r="180" spans="1:18" x14ac:dyDescent="0.2">
      <c r="A180" s="4">
        <v>-20</v>
      </c>
      <c r="B180" s="4">
        <f t="shared" si="28"/>
        <v>3.6678824106625929E-2</v>
      </c>
      <c r="C180" s="4">
        <f t="shared" si="31"/>
        <v>3.6678824106625929E-2</v>
      </c>
      <c r="D180" s="4">
        <f t="shared" si="31"/>
        <v>3.6678824106625929E-2</v>
      </c>
      <c r="E180" s="4">
        <f t="shared" si="31"/>
        <v>3.6678824106625929E-2</v>
      </c>
      <c r="F180" s="4">
        <f t="shared" si="31"/>
        <v>3.6678824106625929E-2</v>
      </c>
      <c r="G180" s="4">
        <f t="shared" si="31"/>
        <v>3.6678824106625929E-2</v>
      </c>
      <c r="H180" s="4">
        <f t="shared" si="31"/>
        <v>3.6678824106625929E-2</v>
      </c>
      <c r="I180" s="4">
        <f t="shared" si="31"/>
        <v>3.6678824106625929E-2</v>
      </c>
      <c r="J180" s="4">
        <f t="shared" si="31"/>
        <v>3.6678824106625929E-2</v>
      </c>
      <c r="K180" s="4">
        <f t="shared" si="31"/>
        <v>3.6678824106625929E-2</v>
      </c>
      <c r="L180" s="4">
        <f t="shared" si="31"/>
        <v>3.6678824106625929E-2</v>
      </c>
      <c r="M180" s="4">
        <f t="shared" si="31"/>
        <v>3.6678824106625929E-2</v>
      </c>
      <c r="N180" s="4">
        <f t="shared" si="31"/>
        <v>3.6678824106625929E-2</v>
      </c>
      <c r="O180" s="4">
        <f t="shared" si="31"/>
        <v>3.6678824106625929E-2</v>
      </c>
      <c r="P180" s="4">
        <f t="shared" si="31"/>
        <v>3.6678824106625929E-2</v>
      </c>
      <c r="Q180" s="4">
        <f t="shared" si="31"/>
        <v>3.6678824106625929E-2</v>
      </c>
      <c r="R180" s="4">
        <f t="shared" si="31"/>
        <v>3.6678824106625929E-2</v>
      </c>
    </row>
    <row r="181" spans="1:18" x14ac:dyDescent="0.2">
      <c r="A181" s="4">
        <v>-15</v>
      </c>
      <c r="B181" s="4">
        <f t="shared" si="28"/>
        <v>0.16856507844384166</v>
      </c>
      <c r="C181" s="4">
        <f t="shared" si="31"/>
        <v>0.16856507844384166</v>
      </c>
      <c r="D181" s="4">
        <f t="shared" si="31"/>
        <v>0.16856507844384166</v>
      </c>
      <c r="E181" s="4">
        <f t="shared" si="31"/>
        <v>0.16856507844384166</v>
      </c>
      <c r="F181" s="4">
        <f t="shared" si="31"/>
        <v>0.16856507844384166</v>
      </c>
      <c r="G181" s="4">
        <f t="shared" si="31"/>
        <v>0.16856507844384166</v>
      </c>
      <c r="H181" s="4">
        <f t="shared" si="31"/>
        <v>0.16856507844384166</v>
      </c>
      <c r="I181" s="4">
        <f t="shared" si="31"/>
        <v>0.16856507844384166</v>
      </c>
      <c r="J181" s="4">
        <f t="shared" si="31"/>
        <v>0.16856507844384166</v>
      </c>
      <c r="K181" s="4">
        <f t="shared" si="31"/>
        <v>0.16856507844384166</v>
      </c>
      <c r="L181" s="4">
        <f t="shared" si="31"/>
        <v>0.16856507844384166</v>
      </c>
      <c r="M181" s="4">
        <f t="shared" si="31"/>
        <v>0.16856507844384166</v>
      </c>
      <c r="N181" s="4">
        <f t="shared" si="31"/>
        <v>0.16856507844384166</v>
      </c>
      <c r="O181" s="4">
        <f t="shared" si="31"/>
        <v>0.16856507844384166</v>
      </c>
      <c r="P181" s="4">
        <f t="shared" si="31"/>
        <v>0.16856507844384166</v>
      </c>
      <c r="Q181" s="4">
        <f t="shared" si="31"/>
        <v>0.16856507844384166</v>
      </c>
      <c r="R181" s="4">
        <f t="shared" si="31"/>
        <v>0.16856507844384166</v>
      </c>
    </row>
    <row r="182" spans="1:18" x14ac:dyDescent="0.2">
      <c r="A182" s="4">
        <v>-10</v>
      </c>
      <c r="B182" s="4">
        <f t="shared" si="28"/>
        <v>0.41022962406278729</v>
      </c>
      <c r="C182" s="4">
        <f t="shared" si="31"/>
        <v>0.41022962406278729</v>
      </c>
      <c r="D182" s="4">
        <f t="shared" si="31"/>
        <v>0.41022962406278729</v>
      </c>
      <c r="E182" s="4">
        <f t="shared" si="31"/>
        <v>0.41022962406278729</v>
      </c>
      <c r="F182" s="4">
        <f t="shared" si="31"/>
        <v>0.41022962406278729</v>
      </c>
      <c r="G182" s="4">
        <f t="shared" si="31"/>
        <v>0.41022962406278729</v>
      </c>
      <c r="H182" s="4">
        <f t="shared" si="31"/>
        <v>0.41022962406278729</v>
      </c>
      <c r="I182" s="4">
        <f t="shared" si="31"/>
        <v>0.41022962406278729</v>
      </c>
      <c r="J182" s="4">
        <f t="shared" si="31"/>
        <v>0.41022962406278729</v>
      </c>
      <c r="K182" s="4">
        <f t="shared" si="31"/>
        <v>0.41022962406278729</v>
      </c>
      <c r="L182" s="4">
        <f t="shared" si="31"/>
        <v>0.41022962406278729</v>
      </c>
      <c r="M182" s="4">
        <f t="shared" si="31"/>
        <v>0.41022962406278729</v>
      </c>
      <c r="N182" s="4">
        <f t="shared" si="31"/>
        <v>0.41022962406278729</v>
      </c>
      <c r="O182" s="4">
        <f t="shared" si="31"/>
        <v>0.41022962406278729</v>
      </c>
      <c r="P182" s="4">
        <f t="shared" si="31"/>
        <v>0.41022962406278729</v>
      </c>
      <c r="Q182" s="4">
        <f t="shared" si="31"/>
        <v>0.41022962406278729</v>
      </c>
      <c r="R182" s="4">
        <f t="shared" si="31"/>
        <v>0.41022962406278729</v>
      </c>
    </row>
    <row r="183" spans="1:18" x14ac:dyDescent="0.2">
      <c r="A183" s="4">
        <v>-5</v>
      </c>
      <c r="B183" s="4">
        <f t="shared" si="28"/>
        <v>0.44607452943643316</v>
      </c>
      <c r="C183" s="4">
        <f t="shared" si="31"/>
        <v>0.44607452943643316</v>
      </c>
      <c r="D183" s="4">
        <f t="shared" si="31"/>
        <v>0.44607452943643316</v>
      </c>
      <c r="E183" s="4">
        <f t="shared" si="31"/>
        <v>0.44607452943643316</v>
      </c>
      <c r="F183" s="4">
        <f t="shared" si="31"/>
        <v>0.44607452943643316</v>
      </c>
      <c r="G183" s="4">
        <f t="shared" si="31"/>
        <v>0.44607452943643316</v>
      </c>
      <c r="H183" s="4">
        <f t="shared" si="31"/>
        <v>0.44607452943643316</v>
      </c>
      <c r="I183" s="4">
        <f t="shared" si="31"/>
        <v>0.44607452943643316</v>
      </c>
      <c r="J183" s="4">
        <f t="shared" si="31"/>
        <v>0.44607452943643316</v>
      </c>
      <c r="K183" s="4">
        <f t="shared" si="31"/>
        <v>0.44607452943643316</v>
      </c>
      <c r="L183" s="4">
        <f t="shared" si="31"/>
        <v>0.44607452943643316</v>
      </c>
      <c r="M183" s="4">
        <f t="shared" si="31"/>
        <v>0.44607452943643316</v>
      </c>
      <c r="N183" s="4">
        <f t="shared" si="31"/>
        <v>0.44607452943643316</v>
      </c>
      <c r="O183" s="4">
        <f t="shared" si="31"/>
        <v>0.44607452943643316</v>
      </c>
      <c r="P183" s="4">
        <f t="shared" si="31"/>
        <v>0.44607452943643316</v>
      </c>
      <c r="Q183" s="4">
        <f t="shared" si="31"/>
        <v>0.44607452943643316</v>
      </c>
      <c r="R183" s="4">
        <f t="shared" si="31"/>
        <v>0.44607452943643316</v>
      </c>
    </row>
    <row r="184" spans="1:18" x14ac:dyDescent="0.2">
      <c r="A184" s="4">
        <v>0</v>
      </c>
      <c r="B184" s="4">
        <f t="shared" si="28"/>
        <v>0</v>
      </c>
      <c r="C184" s="4">
        <f t="shared" si="31"/>
        <v>0</v>
      </c>
      <c r="D184" s="4">
        <f t="shared" si="31"/>
        <v>0</v>
      </c>
      <c r="E184" s="4">
        <f t="shared" si="31"/>
        <v>0</v>
      </c>
      <c r="F184" s="4">
        <f t="shared" si="31"/>
        <v>0</v>
      </c>
      <c r="G184" s="4">
        <f t="shared" si="31"/>
        <v>0</v>
      </c>
      <c r="H184" s="4">
        <f t="shared" si="31"/>
        <v>0</v>
      </c>
      <c r="I184" s="4">
        <f t="shared" si="31"/>
        <v>0</v>
      </c>
      <c r="J184" s="4">
        <f t="shared" si="31"/>
        <v>0</v>
      </c>
      <c r="K184" s="4">
        <f t="shared" si="31"/>
        <v>0</v>
      </c>
      <c r="L184" s="4">
        <f t="shared" si="31"/>
        <v>0</v>
      </c>
      <c r="M184" s="4">
        <f t="shared" si="31"/>
        <v>0</v>
      </c>
      <c r="N184" s="4">
        <f t="shared" si="31"/>
        <v>0</v>
      </c>
      <c r="O184" s="4">
        <f t="shared" si="31"/>
        <v>0</v>
      </c>
      <c r="P184" s="4">
        <f t="shared" si="31"/>
        <v>0</v>
      </c>
      <c r="Q184" s="4">
        <f t="shared" si="31"/>
        <v>0</v>
      </c>
      <c r="R184" s="4">
        <f t="shared" si="31"/>
        <v>0</v>
      </c>
    </row>
    <row r="185" spans="1:18" x14ac:dyDescent="0.2">
      <c r="A185" s="4">
        <v>5</v>
      </c>
      <c r="B185" s="4">
        <f t="shared" si="28"/>
        <v>-0.44607452943643316</v>
      </c>
      <c r="C185" s="4">
        <f t="shared" si="31"/>
        <v>-0.44607452943643316</v>
      </c>
      <c r="D185" s="4">
        <f t="shared" si="31"/>
        <v>-0.44607452943643316</v>
      </c>
      <c r="E185" s="4">
        <f t="shared" si="31"/>
        <v>-0.44607452943643316</v>
      </c>
      <c r="F185" s="4">
        <f t="shared" si="31"/>
        <v>-0.44607452943643316</v>
      </c>
      <c r="G185" s="4">
        <f t="shared" si="31"/>
        <v>-0.44607452943643316</v>
      </c>
      <c r="H185" s="4">
        <f t="shared" si="31"/>
        <v>-0.44607452943643316</v>
      </c>
      <c r="I185" s="4">
        <f t="shared" si="31"/>
        <v>-0.44607452943643316</v>
      </c>
      <c r="J185" s="4">
        <f t="shared" si="31"/>
        <v>-0.44607452943643316</v>
      </c>
      <c r="K185" s="4">
        <f t="shared" si="31"/>
        <v>-0.44607452943643316</v>
      </c>
      <c r="L185" s="4">
        <f t="shared" si="31"/>
        <v>-0.44607452943643316</v>
      </c>
      <c r="M185" s="4">
        <f t="shared" si="31"/>
        <v>-0.44607452943643316</v>
      </c>
      <c r="N185" s="4">
        <f t="shared" si="31"/>
        <v>-0.44607452943643316</v>
      </c>
      <c r="O185" s="4">
        <f t="shared" si="31"/>
        <v>-0.44607452943643316</v>
      </c>
      <c r="P185" s="4">
        <f t="shared" si="31"/>
        <v>-0.44607452943643316</v>
      </c>
      <c r="Q185" s="4">
        <f t="shared" si="31"/>
        <v>-0.44607452943643316</v>
      </c>
      <c r="R185" s="4">
        <f t="shared" ref="C185:R200" si="32">-$A185*($B$9/100)/(8*$E$12^2*$B$12)*(2*$B$11)^2*EXP(-0.5*$A185^2/$E$12^2)*1000</f>
        <v>-0.44607452943643316</v>
      </c>
    </row>
    <row r="186" spans="1:18" x14ac:dyDescent="0.2">
      <c r="A186" s="4">
        <v>10</v>
      </c>
      <c r="B186" s="4">
        <f t="shared" ref="B186:B214" si="33">-$A186*($B$9/100)/(8*$E$12^2*$B$12)*(2*$B$11)^2*EXP(-0.5*$A186^2/$E$12^2)*1000</f>
        <v>-0.41022962406278729</v>
      </c>
      <c r="C186" s="4">
        <f t="shared" si="32"/>
        <v>-0.41022962406278729</v>
      </c>
      <c r="D186" s="4">
        <f t="shared" si="32"/>
        <v>-0.41022962406278729</v>
      </c>
      <c r="E186" s="4">
        <f t="shared" si="32"/>
        <v>-0.41022962406278729</v>
      </c>
      <c r="F186" s="4">
        <f t="shared" si="32"/>
        <v>-0.41022962406278729</v>
      </c>
      <c r="G186" s="4">
        <f t="shared" si="32"/>
        <v>-0.41022962406278729</v>
      </c>
      <c r="H186" s="4">
        <f t="shared" si="32"/>
        <v>-0.41022962406278729</v>
      </c>
      <c r="I186" s="4">
        <f t="shared" si="32"/>
        <v>-0.41022962406278729</v>
      </c>
      <c r="J186" s="4">
        <f t="shared" si="32"/>
        <v>-0.41022962406278729</v>
      </c>
      <c r="K186" s="4">
        <f t="shared" si="32"/>
        <v>-0.41022962406278729</v>
      </c>
      <c r="L186" s="4">
        <f t="shared" si="32"/>
        <v>-0.41022962406278729</v>
      </c>
      <c r="M186" s="4">
        <f t="shared" si="32"/>
        <v>-0.41022962406278729</v>
      </c>
      <c r="N186" s="4">
        <f t="shared" si="32"/>
        <v>-0.41022962406278729</v>
      </c>
      <c r="O186" s="4">
        <f t="shared" si="32"/>
        <v>-0.41022962406278729</v>
      </c>
      <c r="P186" s="4">
        <f t="shared" si="32"/>
        <v>-0.41022962406278729</v>
      </c>
      <c r="Q186" s="4">
        <f t="shared" si="32"/>
        <v>-0.41022962406278729</v>
      </c>
      <c r="R186" s="4">
        <f t="shared" si="32"/>
        <v>-0.41022962406278729</v>
      </c>
    </row>
    <row r="187" spans="1:18" x14ac:dyDescent="0.2">
      <c r="A187" s="4">
        <v>15</v>
      </c>
      <c r="B187" s="4">
        <f t="shared" si="33"/>
        <v>-0.16856507844384166</v>
      </c>
      <c r="C187" s="4">
        <f t="shared" si="32"/>
        <v>-0.16856507844384166</v>
      </c>
      <c r="D187" s="4">
        <f t="shared" si="32"/>
        <v>-0.16856507844384166</v>
      </c>
      <c r="E187" s="4">
        <f t="shared" si="32"/>
        <v>-0.16856507844384166</v>
      </c>
      <c r="F187" s="4">
        <f t="shared" si="32"/>
        <v>-0.16856507844384166</v>
      </c>
      <c r="G187" s="4">
        <f t="shared" si="32"/>
        <v>-0.16856507844384166</v>
      </c>
      <c r="H187" s="4">
        <f t="shared" si="32"/>
        <v>-0.16856507844384166</v>
      </c>
      <c r="I187" s="4">
        <f t="shared" si="32"/>
        <v>-0.16856507844384166</v>
      </c>
      <c r="J187" s="4">
        <f t="shared" si="32"/>
        <v>-0.16856507844384166</v>
      </c>
      <c r="K187" s="4">
        <f t="shared" si="32"/>
        <v>-0.16856507844384166</v>
      </c>
      <c r="L187" s="4">
        <f t="shared" si="32"/>
        <v>-0.16856507844384166</v>
      </c>
      <c r="M187" s="4">
        <f t="shared" si="32"/>
        <v>-0.16856507844384166</v>
      </c>
      <c r="N187" s="4">
        <f t="shared" si="32"/>
        <v>-0.16856507844384166</v>
      </c>
      <c r="O187" s="4">
        <f t="shared" si="32"/>
        <v>-0.16856507844384166</v>
      </c>
      <c r="P187" s="4">
        <f t="shared" si="32"/>
        <v>-0.16856507844384166</v>
      </c>
      <c r="Q187" s="4">
        <f t="shared" si="32"/>
        <v>-0.16856507844384166</v>
      </c>
      <c r="R187" s="4">
        <f t="shared" si="32"/>
        <v>-0.16856507844384166</v>
      </c>
    </row>
    <row r="188" spans="1:18" x14ac:dyDescent="0.2">
      <c r="A188" s="4">
        <v>20</v>
      </c>
      <c r="B188" s="4">
        <f t="shared" si="33"/>
        <v>-3.6678824106625929E-2</v>
      </c>
      <c r="C188" s="4">
        <f t="shared" si="32"/>
        <v>-3.6678824106625929E-2</v>
      </c>
      <c r="D188" s="4">
        <f t="shared" si="32"/>
        <v>-3.6678824106625929E-2</v>
      </c>
      <c r="E188" s="4">
        <f t="shared" si="32"/>
        <v>-3.6678824106625929E-2</v>
      </c>
      <c r="F188" s="4">
        <f t="shared" si="32"/>
        <v>-3.6678824106625929E-2</v>
      </c>
      <c r="G188" s="4">
        <f t="shared" si="32"/>
        <v>-3.6678824106625929E-2</v>
      </c>
      <c r="H188" s="4">
        <f t="shared" si="32"/>
        <v>-3.6678824106625929E-2</v>
      </c>
      <c r="I188" s="4">
        <f t="shared" si="32"/>
        <v>-3.6678824106625929E-2</v>
      </c>
      <c r="J188" s="4">
        <f t="shared" si="32"/>
        <v>-3.6678824106625929E-2</v>
      </c>
      <c r="K188" s="4">
        <f t="shared" si="32"/>
        <v>-3.6678824106625929E-2</v>
      </c>
      <c r="L188" s="4">
        <f t="shared" si="32"/>
        <v>-3.6678824106625929E-2</v>
      </c>
      <c r="M188" s="4">
        <f t="shared" si="32"/>
        <v>-3.6678824106625929E-2</v>
      </c>
      <c r="N188" s="4">
        <f t="shared" si="32"/>
        <v>-3.6678824106625929E-2</v>
      </c>
      <c r="O188" s="4">
        <f t="shared" si="32"/>
        <v>-3.6678824106625929E-2</v>
      </c>
      <c r="P188" s="4">
        <f t="shared" si="32"/>
        <v>-3.6678824106625929E-2</v>
      </c>
      <c r="Q188" s="4">
        <f t="shared" si="32"/>
        <v>-3.6678824106625929E-2</v>
      </c>
      <c r="R188" s="4">
        <f t="shared" si="32"/>
        <v>-3.6678824106625929E-2</v>
      </c>
    </row>
    <row r="189" spans="1:18" x14ac:dyDescent="0.2">
      <c r="A189" s="4">
        <v>25</v>
      </c>
      <c r="B189" s="4">
        <f t="shared" si="33"/>
        <v>-4.4575293267728423E-3</v>
      </c>
      <c r="C189" s="4">
        <f t="shared" si="32"/>
        <v>-4.4575293267728423E-3</v>
      </c>
      <c r="D189" s="4">
        <f t="shared" si="32"/>
        <v>-4.4575293267728423E-3</v>
      </c>
      <c r="E189" s="4">
        <f t="shared" si="32"/>
        <v>-4.4575293267728423E-3</v>
      </c>
      <c r="F189" s="4">
        <f t="shared" si="32"/>
        <v>-4.4575293267728423E-3</v>
      </c>
      <c r="G189" s="4">
        <f t="shared" si="32"/>
        <v>-4.4575293267728423E-3</v>
      </c>
      <c r="H189" s="4">
        <f t="shared" si="32"/>
        <v>-4.4575293267728423E-3</v>
      </c>
      <c r="I189" s="4">
        <f t="shared" si="32"/>
        <v>-4.4575293267728423E-3</v>
      </c>
      <c r="J189" s="4">
        <f t="shared" si="32"/>
        <v>-4.4575293267728423E-3</v>
      </c>
      <c r="K189" s="4">
        <f t="shared" si="32"/>
        <v>-4.4575293267728423E-3</v>
      </c>
      <c r="L189" s="4">
        <f t="shared" si="32"/>
        <v>-4.4575293267728423E-3</v>
      </c>
      <c r="M189" s="4">
        <f t="shared" si="32"/>
        <v>-4.4575293267728423E-3</v>
      </c>
      <c r="N189" s="4">
        <f t="shared" si="32"/>
        <v>-4.4575293267728423E-3</v>
      </c>
      <c r="O189" s="4">
        <f t="shared" si="32"/>
        <v>-4.4575293267728423E-3</v>
      </c>
      <c r="P189" s="4">
        <f t="shared" si="32"/>
        <v>-4.4575293267728423E-3</v>
      </c>
      <c r="Q189" s="4">
        <f t="shared" si="32"/>
        <v>-4.4575293267728423E-3</v>
      </c>
      <c r="R189" s="4">
        <f t="shared" si="32"/>
        <v>-4.4575293267728423E-3</v>
      </c>
    </row>
    <row r="190" spans="1:18" x14ac:dyDescent="0.2">
      <c r="A190" s="4">
        <v>30</v>
      </c>
      <c r="B190" s="4">
        <f t="shared" si="33"/>
        <v>-3.0981609722913634E-4</v>
      </c>
      <c r="C190" s="4">
        <f t="shared" si="32"/>
        <v>-3.0981609722913634E-4</v>
      </c>
      <c r="D190" s="4">
        <f t="shared" si="32"/>
        <v>-3.0981609722913634E-4</v>
      </c>
      <c r="E190" s="4">
        <f t="shared" si="32"/>
        <v>-3.0981609722913634E-4</v>
      </c>
      <c r="F190" s="4">
        <f t="shared" si="32"/>
        <v>-3.0981609722913634E-4</v>
      </c>
      <c r="G190" s="4">
        <f t="shared" si="32"/>
        <v>-3.0981609722913634E-4</v>
      </c>
      <c r="H190" s="4">
        <f t="shared" si="32"/>
        <v>-3.0981609722913634E-4</v>
      </c>
      <c r="I190" s="4">
        <f t="shared" si="32"/>
        <v>-3.0981609722913634E-4</v>
      </c>
      <c r="J190" s="4">
        <f t="shared" si="32"/>
        <v>-3.0981609722913634E-4</v>
      </c>
      <c r="K190" s="4">
        <f t="shared" si="32"/>
        <v>-3.0981609722913634E-4</v>
      </c>
      <c r="L190" s="4">
        <f t="shared" si="32"/>
        <v>-3.0981609722913634E-4</v>
      </c>
      <c r="M190" s="4">
        <f t="shared" si="32"/>
        <v>-3.0981609722913634E-4</v>
      </c>
      <c r="N190" s="4">
        <f t="shared" si="32"/>
        <v>-3.0981609722913634E-4</v>
      </c>
      <c r="O190" s="4">
        <f t="shared" si="32"/>
        <v>-3.0981609722913634E-4</v>
      </c>
      <c r="P190" s="4">
        <f t="shared" si="32"/>
        <v>-3.0981609722913634E-4</v>
      </c>
      <c r="Q190" s="4">
        <f t="shared" si="32"/>
        <v>-3.0981609722913634E-4</v>
      </c>
      <c r="R190" s="4">
        <f t="shared" si="32"/>
        <v>-3.0981609722913634E-4</v>
      </c>
    </row>
    <row r="191" spans="1:18" x14ac:dyDescent="0.2">
      <c r="A191" s="4">
        <v>35</v>
      </c>
      <c r="B191" s="4">
        <f t="shared" si="33"/>
        <v>-1.2472083897639355E-5</v>
      </c>
      <c r="C191" s="4">
        <f t="shared" si="32"/>
        <v>-1.2472083897639355E-5</v>
      </c>
      <c r="D191" s="4">
        <f t="shared" si="32"/>
        <v>-1.2472083897639355E-5</v>
      </c>
      <c r="E191" s="4">
        <f t="shared" si="32"/>
        <v>-1.2472083897639355E-5</v>
      </c>
      <c r="F191" s="4">
        <f t="shared" si="32"/>
        <v>-1.2472083897639355E-5</v>
      </c>
      <c r="G191" s="4">
        <f t="shared" si="32"/>
        <v>-1.2472083897639355E-5</v>
      </c>
      <c r="H191" s="4">
        <f t="shared" si="32"/>
        <v>-1.2472083897639355E-5</v>
      </c>
      <c r="I191" s="4">
        <f t="shared" si="32"/>
        <v>-1.2472083897639355E-5</v>
      </c>
      <c r="J191" s="4">
        <f t="shared" si="32"/>
        <v>-1.2472083897639355E-5</v>
      </c>
      <c r="K191" s="4">
        <f t="shared" si="32"/>
        <v>-1.2472083897639355E-5</v>
      </c>
      <c r="L191" s="4">
        <f t="shared" si="32"/>
        <v>-1.2472083897639355E-5</v>
      </c>
      <c r="M191" s="4">
        <f t="shared" si="32"/>
        <v>-1.2472083897639355E-5</v>
      </c>
      <c r="N191" s="4">
        <f t="shared" si="32"/>
        <v>-1.2472083897639355E-5</v>
      </c>
      <c r="O191" s="4">
        <f t="shared" si="32"/>
        <v>-1.2472083897639355E-5</v>
      </c>
      <c r="P191" s="4">
        <f t="shared" si="32"/>
        <v>-1.2472083897639355E-5</v>
      </c>
      <c r="Q191" s="4">
        <f t="shared" si="32"/>
        <v>-1.2472083897639355E-5</v>
      </c>
      <c r="R191" s="4">
        <f t="shared" si="32"/>
        <v>-1.2472083897639355E-5</v>
      </c>
    </row>
    <row r="192" spans="1:18" x14ac:dyDescent="0.2">
      <c r="A192" s="4">
        <v>40</v>
      </c>
      <c r="B192" s="4">
        <f t="shared" si="33"/>
        <v>-2.9300764868183907E-7</v>
      </c>
      <c r="C192" s="4">
        <f t="shared" si="32"/>
        <v>-2.9300764868183907E-7</v>
      </c>
      <c r="D192" s="4">
        <f t="shared" si="32"/>
        <v>-2.9300764868183907E-7</v>
      </c>
      <c r="E192" s="4">
        <f t="shared" si="32"/>
        <v>-2.9300764868183907E-7</v>
      </c>
      <c r="F192" s="4">
        <f t="shared" si="32"/>
        <v>-2.9300764868183907E-7</v>
      </c>
      <c r="G192" s="4">
        <f t="shared" si="32"/>
        <v>-2.9300764868183907E-7</v>
      </c>
      <c r="H192" s="4">
        <f t="shared" si="32"/>
        <v>-2.9300764868183907E-7</v>
      </c>
      <c r="I192" s="4">
        <f t="shared" si="32"/>
        <v>-2.9300764868183907E-7</v>
      </c>
      <c r="J192" s="4">
        <f t="shared" si="32"/>
        <v>-2.9300764868183907E-7</v>
      </c>
      <c r="K192" s="4">
        <f t="shared" si="32"/>
        <v>-2.9300764868183907E-7</v>
      </c>
      <c r="L192" s="4">
        <f t="shared" si="32"/>
        <v>-2.9300764868183907E-7</v>
      </c>
      <c r="M192" s="4">
        <f t="shared" si="32"/>
        <v>-2.9300764868183907E-7</v>
      </c>
      <c r="N192" s="4">
        <f t="shared" si="32"/>
        <v>-2.9300764868183907E-7</v>
      </c>
      <c r="O192" s="4">
        <f t="shared" si="32"/>
        <v>-2.9300764868183907E-7</v>
      </c>
      <c r="P192" s="4">
        <f t="shared" si="32"/>
        <v>-2.9300764868183907E-7</v>
      </c>
      <c r="Q192" s="4">
        <f t="shared" si="32"/>
        <v>-2.9300764868183907E-7</v>
      </c>
      <c r="R192" s="4">
        <f t="shared" si="32"/>
        <v>-2.9300764868183907E-7</v>
      </c>
    </row>
    <row r="193" spans="1:18" x14ac:dyDescent="0.2">
      <c r="A193" s="4">
        <v>45</v>
      </c>
      <c r="B193" s="4">
        <f t="shared" si="33"/>
        <v>-4.0368182641704071E-9</v>
      </c>
      <c r="C193" s="4">
        <f t="shared" si="32"/>
        <v>-4.0368182641704071E-9</v>
      </c>
      <c r="D193" s="4">
        <f t="shared" si="32"/>
        <v>-4.0368182641704071E-9</v>
      </c>
      <c r="E193" s="4">
        <f t="shared" si="32"/>
        <v>-4.0368182641704071E-9</v>
      </c>
      <c r="F193" s="4">
        <f t="shared" si="32"/>
        <v>-4.0368182641704071E-9</v>
      </c>
      <c r="G193" s="4">
        <f t="shared" si="32"/>
        <v>-4.0368182641704071E-9</v>
      </c>
      <c r="H193" s="4">
        <f t="shared" si="32"/>
        <v>-4.0368182641704071E-9</v>
      </c>
      <c r="I193" s="4">
        <f t="shared" si="32"/>
        <v>-4.0368182641704071E-9</v>
      </c>
      <c r="J193" s="4">
        <f t="shared" si="32"/>
        <v>-4.0368182641704071E-9</v>
      </c>
      <c r="K193" s="4">
        <f t="shared" si="32"/>
        <v>-4.0368182641704071E-9</v>
      </c>
      <c r="L193" s="4">
        <f t="shared" si="32"/>
        <v>-4.0368182641704071E-9</v>
      </c>
      <c r="M193" s="4">
        <f t="shared" si="32"/>
        <v>-4.0368182641704071E-9</v>
      </c>
      <c r="N193" s="4">
        <f t="shared" si="32"/>
        <v>-4.0368182641704071E-9</v>
      </c>
      <c r="O193" s="4">
        <f t="shared" si="32"/>
        <v>-4.0368182641704071E-9</v>
      </c>
      <c r="P193" s="4">
        <f t="shared" si="32"/>
        <v>-4.0368182641704071E-9</v>
      </c>
      <c r="Q193" s="4">
        <f t="shared" si="32"/>
        <v>-4.0368182641704071E-9</v>
      </c>
      <c r="R193" s="4">
        <f t="shared" si="32"/>
        <v>-4.0368182641704071E-9</v>
      </c>
    </row>
    <row r="194" spans="1:18" x14ac:dyDescent="0.2">
      <c r="A194" s="4">
        <v>50</v>
      </c>
      <c r="B194" s="4">
        <f t="shared" si="33"/>
        <v>-3.2723830806040835E-11</v>
      </c>
      <c r="C194" s="4">
        <f t="shared" si="32"/>
        <v>-3.2723830806040835E-11</v>
      </c>
      <c r="D194" s="4">
        <f t="shared" si="32"/>
        <v>-3.2723830806040835E-11</v>
      </c>
      <c r="E194" s="4">
        <f t="shared" si="32"/>
        <v>-3.2723830806040835E-11</v>
      </c>
      <c r="F194" s="4">
        <f t="shared" si="32"/>
        <v>-3.2723830806040835E-11</v>
      </c>
      <c r="G194" s="4">
        <f t="shared" si="32"/>
        <v>-3.2723830806040835E-11</v>
      </c>
      <c r="H194" s="4">
        <f t="shared" si="32"/>
        <v>-3.2723830806040835E-11</v>
      </c>
      <c r="I194" s="4">
        <f t="shared" si="32"/>
        <v>-3.2723830806040835E-11</v>
      </c>
      <c r="J194" s="4">
        <f t="shared" si="32"/>
        <v>-3.2723830806040835E-11</v>
      </c>
      <c r="K194" s="4">
        <f t="shared" si="32"/>
        <v>-3.2723830806040835E-11</v>
      </c>
      <c r="L194" s="4">
        <f t="shared" si="32"/>
        <v>-3.2723830806040835E-11</v>
      </c>
      <c r="M194" s="4">
        <f t="shared" si="32"/>
        <v>-3.2723830806040835E-11</v>
      </c>
      <c r="N194" s="4">
        <f t="shared" si="32"/>
        <v>-3.2723830806040835E-11</v>
      </c>
      <c r="O194" s="4">
        <f t="shared" si="32"/>
        <v>-3.2723830806040835E-11</v>
      </c>
      <c r="P194" s="4">
        <f t="shared" si="32"/>
        <v>-3.2723830806040835E-11</v>
      </c>
      <c r="Q194" s="4">
        <f t="shared" si="32"/>
        <v>-3.2723830806040835E-11</v>
      </c>
      <c r="R194" s="4">
        <f t="shared" si="32"/>
        <v>-3.2723830806040835E-11</v>
      </c>
    </row>
    <row r="195" spans="1:18" x14ac:dyDescent="0.2">
      <c r="A195" s="4">
        <v>55</v>
      </c>
      <c r="B195" s="4">
        <f t="shared" si="33"/>
        <v>-1.5645303960588659E-13</v>
      </c>
      <c r="C195" s="4">
        <f t="shared" si="32"/>
        <v>-1.5645303960588659E-13</v>
      </c>
      <c r="D195" s="4">
        <f t="shared" si="32"/>
        <v>-1.5645303960588659E-13</v>
      </c>
      <c r="E195" s="4">
        <f t="shared" si="32"/>
        <v>-1.5645303960588659E-13</v>
      </c>
      <c r="F195" s="4">
        <f t="shared" si="32"/>
        <v>-1.5645303960588659E-13</v>
      </c>
      <c r="G195" s="4">
        <f t="shared" si="32"/>
        <v>-1.5645303960588659E-13</v>
      </c>
      <c r="H195" s="4">
        <f t="shared" si="32"/>
        <v>-1.5645303960588659E-13</v>
      </c>
      <c r="I195" s="4">
        <f t="shared" si="32"/>
        <v>-1.5645303960588659E-13</v>
      </c>
      <c r="J195" s="4">
        <f t="shared" si="32"/>
        <v>-1.5645303960588659E-13</v>
      </c>
      <c r="K195" s="4">
        <f t="shared" si="32"/>
        <v>-1.5645303960588659E-13</v>
      </c>
      <c r="L195" s="4">
        <f t="shared" si="32"/>
        <v>-1.5645303960588659E-13</v>
      </c>
      <c r="M195" s="4">
        <f t="shared" si="32"/>
        <v>-1.5645303960588659E-13</v>
      </c>
      <c r="N195" s="4">
        <f t="shared" si="32"/>
        <v>-1.5645303960588659E-13</v>
      </c>
      <c r="O195" s="4">
        <f t="shared" si="32"/>
        <v>-1.5645303960588659E-13</v>
      </c>
      <c r="P195" s="4">
        <f t="shared" si="32"/>
        <v>-1.5645303960588659E-13</v>
      </c>
      <c r="Q195" s="4">
        <f t="shared" si="32"/>
        <v>-1.5645303960588659E-13</v>
      </c>
      <c r="R195" s="4">
        <f t="shared" si="32"/>
        <v>-1.5645303960588659E-13</v>
      </c>
    </row>
    <row r="196" spans="1:18" x14ac:dyDescent="0.2">
      <c r="A196" s="4">
        <v>60</v>
      </c>
      <c r="B196" s="4">
        <f t="shared" si="33"/>
        <v>-4.4193610024272427E-16</v>
      </c>
      <c r="C196" s="4">
        <f t="shared" si="32"/>
        <v>-4.4193610024272427E-16</v>
      </c>
      <c r="D196" s="4">
        <f t="shared" si="32"/>
        <v>-4.4193610024272427E-16</v>
      </c>
      <c r="E196" s="4">
        <f t="shared" si="32"/>
        <v>-4.4193610024272427E-16</v>
      </c>
      <c r="F196" s="4">
        <f t="shared" si="32"/>
        <v>-4.4193610024272427E-16</v>
      </c>
      <c r="G196" s="4">
        <f t="shared" si="32"/>
        <v>-4.4193610024272427E-16</v>
      </c>
      <c r="H196" s="4">
        <f t="shared" si="32"/>
        <v>-4.4193610024272427E-16</v>
      </c>
      <c r="I196" s="4">
        <f t="shared" si="32"/>
        <v>-4.4193610024272427E-16</v>
      </c>
      <c r="J196" s="4">
        <f t="shared" si="32"/>
        <v>-4.4193610024272427E-16</v>
      </c>
      <c r="K196" s="4">
        <f t="shared" si="32"/>
        <v>-4.4193610024272427E-16</v>
      </c>
      <c r="L196" s="4">
        <f t="shared" si="32"/>
        <v>-4.4193610024272427E-16</v>
      </c>
      <c r="M196" s="4">
        <f t="shared" si="32"/>
        <v>-4.4193610024272427E-16</v>
      </c>
      <c r="N196" s="4">
        <f t="shared" si="32"/>
        <v>-4.4193610024272427E-16</v>
      </c>
      <c r="O196" s="4">
        <f t="shared" si="32"/>
        <v>-4.4193610024272427E-16</v>
      </c>
      <c r="P196" s="4">
        <f t="shared" si="32"/>
        <v>-4.4193610024272427E-16</v>
      </c>
      <c r="Q196" s="4">
        <f t="shared" si="32"/>
        <v>-4.4193610024272427E-16</v>
      </c>
      <c r="R196" s="4">
        <f t="shared" si="32"/>
        <v>-4.4193610024272427E-16</v>
      </c>
    </row>
    <row r="197" spans="1:18" x14ac:dyDescent="0.2">
      <c r="A197" s="4">
        <v>65</v>
      </c>
      <c r="B197" s="4">
        <f t="shared" si="33"/>
        <v>-7.3853015013413158E-19</v>
      </c>
      <c r="C197" s="4">
        <f t="shared" si="32"/>
        <v>-7.3853015013413158E-19</v>
      </c>
      <c r="D197" s="4">
        <f t="shared" si="32"/>
        <v>-7.3853015013413158E-19</v>
      </c>
      <c r="E197" s="4">
        <f t="shared" si="32"/>
        <v>-7.3853015013413158E-19</v>
      </c>
      <c r="F197" s="4">
        <f t="shared" si="32"/>
        <v>-7.3853015013413158E-19</v>
      </c>
      <c r="G197" s="4">
        <f t="shared" si="32"/>
        <v>-7.3853015013413158E-19</v>
      </c>
      <c r="H197" s="4">
        <f t="shared" si="32"/>
        <v>-7.3853015013413158E-19</v>
      </c>
      <c r="I197" s="4">
        <f t="shared" si="32"/>
        <v>-7.3853015013413158E-19</v>
      </c>
      <c r="J197" s="4">
        <f t="shared" si="32"/>
        <v>-7.3853015013413158E-19</v>
      </c>
      <c r="K197" s="4">
        <f t="shared" si="32"/>
        <v>-7.3853015013413158E-19</v>
      </c>
      <c r="L197" s="4">
        <f t="shared" si="32"/>
        <v>-7.3853015013413158E-19</v>
      </c>
      <c r="M197" s="4">
        <f t="shared" si="32"/>
        <v>-7.3853015013413158E-19</v>
      </c>
      <c r="N197" s="4">
        <f t="shared" si="32"/>
        <v>-7.3853015013413158E-19</v>
      </c>
      <c r="O197" s="4">
        <f t="shared" si="32"/>
        <v>-7.3853015013413158E-19</v>
      </c>
      <c r="P197" s="4">
        <f t="shared" si="32"/>
        <v>-7.3853015013413158E-19</v>
      </c>
      <c r="Q197" s="4">
        <f t="shared" si="32"/>
        <v>-7.3853015013413158E-19</v>
      </c>
      <c r="R197" s="4">
        <f t="shared" si="32"/>
        <v>-7.3853015013413158E-19</v>
      </c>
    </row>
    <row r="198" spans="1:18" x14ac:dyDescent="0.2">
      <c r="A198" s="4">
        <v>70</v>
      </c>
      <c r="B198" s="4">
        <f t="shared" si="33"/>
        <v>-7.3090223413114259E-22</v>
      </c>
      <c r="C198" s="4">
        <f t="shared" si="32"/>
        <v>-7.3090223413114259E-22</v>
      </c>
      <c r="D198" s="4">
        <f t="shared" si="32"/>
        <v>-7.3090223413114259E-22</v>
      </c>
      <c r="E198" s="4">
        <f t="shared" si="32"/>
        <v>-7.3090223413114259E-22</v>
      </c>
      <c r="F198" s="4">
        <f t="shared" si="32"/>
        <v>-7.3090223413114259E-22</v>
      </c>
      <c r="G198" s="4">
        <f t="shared" si="32"/>
        <v>-7.3090223413114259E-22</v>
      </c>
      <c r="H198" s="4">
        <f t="shared" si="32"/>
        <v>-7.3090223413114259E-22</v>
      </c>
      <c r="I198" s="4">
        <f t="shared" si="32"/>
        <v>-7.3090223413114259E-22</v>
      </c>
      <c r="J198" s="4">
        <f t="shared" si="32"/>
        <v>-7.3090223413114259E-22</v>
      </c>
      <c r="K198" s="4">
        <f t="shared" si="32"/>
        <v>-7.3090223413114259E-22</v>
      </c>
      <c r="L198" s="4">
        <f t="shared" si="32"/>
        <v>-7.3090223413114259E-22</v>
      </c>
      <c r="M198" s="4">
        <f t="shared" si="32"/>
        <v>-7.3090223413114259E-22</v>
      </c>
      <c r="N198" s="4">
        <f t="shared" si="32"/>
        <v>-7.3090223413114259E-22</v>
      </c>
      <c r="O198" s="4">
        <f t="shared" si="32"/>
        <v>-7.3090223413114259E-22</v>
      </c>
      <c r="P198" s="4">
        <f t="shared" si="32"/>
        <v>-7.3090223413114259E-22</v>
      </c>
      <c r="Q198" s="4">
        <f t="shared" si="32"/>
        <v>-7.3090223413114259E-22</v>
      </c>
      <c r="R198" s="4">
        <f t="shared" si="32"/>
        <v>-7.3090223413114259E-22</v>
      </c>
    </row>
    <row r="199" spans="1:18" x14ac:dyDescent="0.2">
      <c r="A199" s="4">
        <v>75</v>
      </c>
      <c r="B199" s="4">
        <f t="shared" si="33"/>
        <v>-4.287346857342966E-25</v>
      </c>
      <c r="C199" s="4">
        <f t="shared" si="32"/>
        <v>-4.287346857342966E-25</v>
      </c>
      <c r="D199" s="4">
        <f t="shared" si="32"/>
        <v>-4.287346857342966E-25</v>
      </c>
      <c r="E199" s="4">
        <f t="shared" si="32"/>
        <v>-4.287346857342966E-25</v>
      </c>
      <c r="F199" s="4">
        <f t="shared" si="32"/>
        <v>-4.287346857342966E-25</v>
      </c>
      <c r="G199" s="4">
        <f t="shared" si="32"/>
        <v>-4.287346857342966E-25</v>
      </c>
      <c r="H199" s="4">
        <f t="shared" si="32"/>
        <v>-4.287346857342966E-25</v>
      </c>
      <c r="I199" s="4">
        <f t="shared" si="32"/>
        <v>-4.287346857342966E-25</v>
      </c>
      <c r="J199" s="4">
        <f t="shared" si="32"/>
        <v>-4.287346857342966E-25</v>
      </c>
      <c r="K199" s="4">
        <f t="shared" si="32"/>
        <v>-4.287346857342966E-25</v>
      </c>
      <c r="L199" s="4">
        <f t="shared" si="32"/>
        <v>-4.287346857342966E-25</v>
      </c>
      <c r="M199" s="4">
        <f t="shared" si="32"/>
        <v>-4.287346857342966E-25</v>
      </c>
      <c r="N199" s="4">
        <f t="shared" si="32"/>
        <v>-4.287346857342966E-25</v>
      </c>
      <c r="O199" s="4">
        <f t="shared" si="32"/>
        <v>-4.287346857342966E-25</v>
      </c>
      <c r="P199" s="4">
        <f t="shared" si="32"/>
        <v>-4.287346857342966E-25</v>
      </c>
      <c r="Q199" s="4">
        <f t="shared" si="32"/>
        <v>-4.287346857342966E-25</v>
      </c>
      <c r="R199" s="4">
        <f t="shared" si="32"/>
        <v>-4.287346857342966E-25</v>
      </c>
    </row>
    <row r="200" spans="1:18" x14ac:dyDescent="0.2">
      <c r="A200" s="4">
        <v>80</v>
      </c>
      <c r="B200" s="4">
        <f t="shared" si="33"/>
        <v>-1.4915684323198178E-28</v>
      </c>
      <c r="C200" s="4">
        <f t="shared" si="32"/>
        <v>-1.4915684323198178E-28</v>
      </c>
      <c r="D200" s="4">
        <f t="shared" si="32"/>
        <v>-1.4915684323198178E-28</v>
      </c>
      <c r="E200" s="4">
        <f t="shared" si="32"/>
        <v>-1.4915684323198178E-28</v>
      </c>
      <c r="F200" s="4">
        <f t="shared" si="32"/>
        <v>-1.4915684323198178E-28</v>
      </c>
      <c r="G200" s="4">
        <f t="shared" si="32"/>
        <v>-1.4915684323198178E-28</v>
      </c>
      <c r="H200" s="4">
        <f t="shared" si="32"/>
        <v>-1.4915684323198178E-28</v>
      </c>
      <c r="I200" s="4">
        <f t="shared" si="32"/>
        <v>-1.4915684323198178E-28</v>
      </c>
      <c r="J200" s="4">
        <f t="shared" si="32"/>
        <v>-1.4915684323198178E-28</v>
      </c>
      <c r="K200" s="4">
        <f t="shared" si="32"/>
        <v>-1.4915684323198178E-28</v>
      </c>
      <c r="L200" s="4">
        <f t="shared" si="32"/>
        <v>-1.4915684323198178E-28</v>
      </c>
      <c r="M200" s="4">
        <f t="shared" si="32"/>
        <v>-1.4915684323198178E-28</v>
      </c>
      <c r="N200" s="4">
        <f t="shared" si="32"/>
        <v>-1.4915684323198178E-28</v>
      </c>
      <c r="O200" s="4">
        <f t="shared" si="32"/>
        <v>-1.4915684323198178E-28</v>
      </c>
      <c r="P200" s="4">
        <f t="shared" si="32"/>
        <v>-1.4915684323198178E-28</v>
      </c>
      <c r="Q200" s="4">
        <f t="shared" si="32"/>
        <v>-1.4915684323198178E-28</v>
      </c>
      <c r="R200" s="4">
        <f t="shared" si="32"/>
        <v>-1.4915684323198178E-28</v>
      </c>
    </row>
    <row r="201" spans="1:18" x14ac:dyDescent="0.2">
      <c r="A201" s="4">
        <v>85</v>
      </c>
      <c r="B201" s="4">
        <f t="shared" si="33"/>
        <v>-3.079340350823118E-32</v>
      </c>
      <c r="C201" s="4">
        <f t="shared" ref="C201:R214" si="34">-$A201*($B$9/100)/(8*$E$12^2*$B$12)*(2*$B$11)^2*EXP(-0.5*$A201^2/$E$12^2)*1000</f>
        <v>-3.079340350823118E-32</v>
      </c>
      <c r="D201" s="4">
        <f t="shared" si="34"/>
        <v>-3.079340350823118E-32</v>
      </c>
      <c r="E201" s="4">
        <f t="shared" si="34"/>
        <v>-3.079340350823118E-32</v>
      </c>
      <c r="F201" s="4">
        <f t="shared" si="34"/>
        <v>-3.079340350823118E-32</v>
      </c>
      <c r="G201" s="4">
        <f t="shared" si="34"/>
        <v>-3.079340350823118E-32</v>
      </c>
      <c r="H201" s="4">
        <f t="shared" si="34"/>
        <v>-3.079340350823118E-32</v>
      </c>
      <c r="I201" s="4">
        <f t="shared" si="34"/>
        <v>-3.079340350823118E-32</v>
      </c>
      <c r="J201" s="4">
        <f t="shared" si="34"/>
        <v>-3.079340350823118E-32</v>
      </c>
      <c r="K201" s="4">
        <f t="shared" si="34"/>
        <v>-3.079340350823118E-32</v>
      </c>
      <c r="L201" s="4">
        <f t="shared" si="34"/>
        <v>-3.079340350823118E-32</v>
      </c>
      <c r="M201" s="4">
        <f t="shared" si="34"/>
        <v>-3.079340350823118E-32</v>
      </c>
      <c r="N201" s="4">
        <f t="shared" si="34"/>
        <v>-3.079340350823118E-32</v>
      </c>
      <c r="O201" s="4">
        <f t="shared" si="34"/>
        <v>-3.079340350823118E-32</v>
      </c>
      <c r="P201" s="4">
        <f t="shared" si="34"/>
        <v>-3.079340350823118E-32</v>
      </c>
      <c r="Q201" s="4">
        <f t="shared" si="34"/>
        <v>-3.079340350823118E-32</v>
      </c>
      <c r="R201" s="4">
        <f t="shared" si="34"/>
        <v>-3.079340350823118E-32</v>
      </c>
    </row>
    <row r="202" spans="1:18" x14ac:dyDescent="0.2">
      <c r="A202" s="4">
        <v>90</v>
      </c>
      <c r="B202" s="4">
        <f t="shared" si="33"/>
        <v>-3.7742145020587772E-36</v>
      </c>
      <c r="C202" s="4">
        <f t="shared" si="34"/>
        <v>-3.7742145020587772E-36</v>
      </c>
      <c r="D202" s="4">
        <f t="shared" si="34"/>
        <v>-3.7742145020587772E-36</v>
      </c>
      <c r="E202" s="4">
        <f t="shared" si="34"/>
        <v>-3.7742145020587772E-36</v>
      </c>
      <c r="F202" s="4">
        <f t="shared" si="34"/>
        <v>-3.7742145020587772E-36</v>
      </c>
      <c r="G202" s="4">
        <f t="shared" si="34"/>
        <v>-3.7742145020587772E-36</v>
      </c>
      <c r="H202" s="4">
        <f t="shared" si="34"/>
        <v>-3.7742145020587772E-36</v>
      </c>
      <c r="I202" s="4">
        <f t="shared" si="34"/>
        <v>-3.7742145020587772E-36</v>
      </c>
      <c r="J202" s="4">
        <f t="shared" si="34"/>
        <v>-3.7742145020587772E-36</v>
      </c>
      <c r="K202" s="4">
        <f t="shared" si="34"/>
        <v>-3.7742145020587772E-36</v>
      </c>
      <c r="L202" s="4">
        <f t="shared" si="34"/>
        <v>-3.7742145020587772E-36</v>
      </c>
      <c r="M202" s="4">
        <f t="shared" si="34"/>
        <v>-3.7742145020587772E-36</v>
      </c>
      <c r="N202" s="4">
        <f t="shared" si="34"/>
        <v>-3.7742145020587772E-36</v>
      </c>
      <c r="O202" s="4">
        <f t="shared" si="34"/>
        <v>-3.7742145020587772E-36</v>
      </c>
      <c r="P202" s="4">
        <f t="shared" si="34"/>
        <v>-3.7742145020587772E-36</v>
      </c>
      <c r="Q202" s="4">
        <f t="shared" si="34"/>
        <v>-3.7742145020587772E-36</v>
      </c>
      <c r="R202" s="4">
        <f t="shared" si="34"/>
        <v>-3.7742145020587772E-36</v>
      </c>
    </row>
    <row r="203" spans="1:18" x14ac:dyDescent="0.2">
      <c r="A203" s="4">
        <v>95</v>
      </c>
      <c r="B203" s="4">
        <f t="shared" si="33"/>
        <v>-2.7473418948185469E-40</v>
      </c>
      <c r="C203" s="4">
        <f t="shared" si="34"/>
        <v>-2.7473418948185469E-40</v>
      </c>
      <c r="D203" s="4">
        <f t="shared" si="34"/>
        <v>-2.7473418948185469E-40</v>
      </c>
      <c r="E203" s="4">
        <f t="shared" si="34"/>
        <v>-2.7473418948185469E-40</v>
      </c>
      <c r="F203" s="4">
        <f t="shared" si="34"/>
        <v>-2.7473418948185469E-40</v>
      </c>
      <c r="G203" s="4">
        <f t="shared" si="34"/>
        <v>-2.7473418948185469E-40</v>
      </c>
      <c r="H203" s="4">
        <f t="shared" si="34"/>
        <v>-2.7473418948185469E-40</v>
      </c>
      <c r="I203" s="4">
        <f t="shared" si="34"/>
        <v>-2.7473418948185469E-40</v>
      </c>
      <c r="J203" s="4">
        <f t="shared" si="34"/>
        <v>-2.7473418948185469E-40</v>
      </c>
      <c r="K203" s="4">
        <f t="shared" si="34"/>
        <v>-2.7473418948185469E-40</v>
      </c>
      <c r="L203" s="4">
        <f t="shared" si="34"/>
        <v>-2.7473418948185469E-40</v>
      </c>
      <c r="M203" s="4">
        <f t="shared" si="34"/>
        <v>-2.7473418948185469E-40</v>
      </c>
      <c r="N203" s="4">
        <f t="shared" si="34"/>
        <v>-2.7473418948185469E-40</v>
      </c>
      <c r="O203" s="4">
        <f t="shared" si="34"/>
        <v>-2.7473418948185469E-40</v>
      </c>
      <c r="P203" s="4">
        <f t="shared" si="34"/>
        <v>-2.7473418948185469E-40</v>
      </c>
      <c r="Q203" s="4">
        <f t="shared" si="34"/>
        <v>-2.7473418948185469E-40</v>
      </c>
      <c r="R203" s="4">
        <f t="shared" si="34"/>
        <v>-2.7473418948185469E-40</v>
      </c>
    </row>
    <row r="204" spans="1:18" x14ac:dyDescent="0.2">
      <c r="A204" s="4">
        <v>100</v>
      </c>
      <c r="B204" s="4">
        <f t="shared" si="33"/>
        <v>-1.1881023888746699E-44</v>
      </c>
      <c r="C204" s="4">
        <f t="shared" si="34"/>
        <v>-1.1881023888746699E-44</v>
      </c>
      <c r="D204" s="4">
        <f t="shared" si="34"/>
        <v>-1.1881023888746699E-44</v>
      </c>
      <c r="E204" s="4">
        <f t="shared" si="34"/>
        <v>-1.1881023888746699E-44</v>
      </c>
      <c r="F204" s="4">
        <f t="shared" si="34"/>
        <v>-1.1881023888746699E-44</v>
      </c>
      <c r="G204" s="4">
        <f t="shared" si="34"/>
        <v>-1.1881023888746699E-44</v>
      </c>
      <c r="H204" s="4">
        <f t="shared" si="34"/>
        <v>-1.1881023888746699E-44</v>
      </c>
      <c r="I204" s="4">
        <f t="shared" si="34"/>
        <v>-1.1881023888746699E-44</v>
      </c>
      <c r="J204" s="4">
        <f t="shared" si="34"/>
        <v>-1.1881023888746699E-44</v>
      </c>
      <c r="K204" s="4">
        <f t="shared" si="34"/>
        <v>-1.1881023888746699E-44</v>
      </c>
      <c r="L204" s="4">
        <f t="shared" si="34"/>
        <v>-1.1881023888746699E-44</v>
      </c>
      <c r="M204" s="4">
        <f t="shared" si="34"/>
        <v>-1.1881023888746699E-44</v>
      </c>
      <c r="N204" s="4">
        <f t="shared" si="34"/>
        <v>-1.1881023888746699E-44</v>
      </c>
      <c r="O204" s="4">
        <f t="shared" si="34"/>
        <v>-1.1881023888746699E-44</v>
      </c>
      <c r="P204" s="4">
        <f t="shared" si="34"/>
        <v>-1.1881023888746699E-44</v>
      </c>
      <c r="Q204" s="4">
        <f t="shared" si="34"/>
        <v>-1.1881023888746699E-44</v>
      </c>
      <c r="R204" s="4">
        <f t="shared" si="34"/>
        <v>-1.1881023888746699E-44</v>
      </c>
    </row>
    <row r="205" spans="1:18" x14ac:dyDescent="0.2">
      <c r="A205" s="4">
        <v>105</v>
      </c>
      <c r="B205" s="4">
        <f t="shared" si="33"/>
        <v>-3.0532872576937207E-49</v>
      </c>
      <c r="C205" s="4">
        <f t="shared" si="34"/>
        <v>-3.0532872576937207E-49</v>
      </c>
      <c r="D205" s="4">
        <f t="shared" si="34"/>
        <v>-3.0532872576937207E-49</v>
      </c>
      <c r="E205" s="4">
        <f t="shared" si="34"/>
        <v>-3.0532872576937207E-49</v>
      </c>
      <c r="F205" s="4">
        <f t="shared" si="34"/>
        <v>-3.0532872576937207E-49</v>
      </c>
      <c r="G205" s="4">
        <f t="shared" si="34"/>
        <v>-3.0532872576937207E-49</v>
      </c>
      <c r="H205" s="4">
        <f t="shared" si="34"/>
        <v>-3.0532872576937207E-49</v>
      </c>
      <c r="I205" s="4">
        <f t="shared" si="34"/>
        <v>-3.0532872576937207E-49</v>
      </c>
      <c r="J205" s="4">
        <f t="shared" si="34"/>
        <v>-3.0532872576937207E-49</v>
      </c>
      <c r="K205" s="4">
        <f t="shared" si="34"/>
        <v>-3.0532872576937207E-49</v>
      </c>
      <c r="L205" s="4">
        <f t="shared" si="34"/>
        <v>-3.0532872576937207E-49</v>
      </c>
      <c r="M205" s="4">
        <f t="shared" si="34"/>
        <v>-3.0532872576937207E-49</v>
      </c>
      <c r="N205" s="4">
        <f t="shared" si="34"/>
        <v>-3.0532872576937207E-49</v>
      </c>
      <c r="O205" s="4">
        <f t="shared" si="34"/>
        <v>-3.0532872576937207E-49</v>
      </c>
      <c r="P205" s="4">
        <f t="shared" si="34"/>
        <v>-3.0532872576937207E-49</v>
      </c>
      <c r="Q205" s="4">
        <f t="shared" si="34"/>
        <v>-3.0532872576937207E-49</v>
      </c>
      <c r="R205" s="4">
        <f t="shared" si="34"/>
        <v>-3.0532872576937207E-49</v>
      </c>
    </row>
    <row r="206" spans="1:18" x14ac:dyDescent="0.2">
      <c r="A206" s="4">
        <v>110</v>
      </c>
      <c r="B206" s="4">
        <f t="shared" si="33"/>
        <v>-4.6639649717059709E-54</v>
      </c>
      <c r="C206" s="4">
        <f t="shared" si="34"/>
        <v>-4.6639649717059709E-54</v>
      </c>
      <c r="D206" s="4">
        <f t="shared" si="34"/>
        <v>-4.6639649717059709E-54</v>
      </c>
      <c r="E206" s="4">
        <f t="shared" si="34"/>
        <v>-4.6639649717059709E-54</v>
      </c>
      <c r="F206" s="4">
        <f t="shared" si="34"/>
        <v>-4.6639649717059709E-54</v>
      </c>
      <c r="G206" s="4">
        <f t="shared" si="34"/>
        <v>-4.6639649717059709E-54</v>
      </c>
      <c r="H206" s="4">
        <f t="shared" si="34"/>
        <v>-4.6639649717059709E-54</v>
      </c>
      <c r="I206" s="4">
        <f t="shared" si="34"/>
        <v>-4.6639649717059709E-54</v>
      </c>
      <c r="J206" s="4">
        <f t="shared" si="34"/>
        <v>-4.6639649717059709E-54</v>
      </c>
      <c r="K206" s="4">
        <f t="shared" si="34"/>
        <v>-4.6639649717059709E-54</v>
      </c>
      <c r="L206" s="4">
        <f t="shared" si="34"/>
        <v>-4.6639649717059709E-54</v>
      </c>
      <c r="M206" s="4">
        <f t="shared" si="34"/>
        <v>-4.6639649717059709E-54</v>
      </c>
      <c r="N206" s="4">
        <f t="shared" si="34"/>
        <v>-4.6639649717059709E-54</v>
      </c>
      <c r="O206" s="4">
        <f t="shared" si="34"/>
        <v>-4.6639649717059709E-54</v>
      </c>
      <c r="P206" s="4">
        <f t="shared" si="34"/>
        <v>-4.6639649717059709E-54</v>
      </c>
      <c r="Q206" s="4">
        <f t="shared" si="34"/>
        <v>-4.6639649717059709E-54</v>
      </c>
      <c r="R206" s="4">
        <f t="shared" si="34"/>
        <v>-4.6639649717059709E-54</v>
      </c>
    </row>
    <row r="207" spans="1:18" x14ac:dyDescent="0.2">
      <c r="A207" s="4">
        <v>115</v>
      </c>
      <c r="B207" s="4">
        <f t="shared" si="33"/>
        <v>-4.235497165764878E-59</v>
      </c>
      <c r="C207" s="4">
        <f t="shared" si="34"/>
        <v>-4.235497165764878E-59</v>
      </c>
      <c r="D207" s="4">
        <f t="shared" si="34"/>
        <v>-4.235497165764878E-59</v>
      </c>
      <c r="E207" s="4">
        <f t="shared" si="34"/>
        <v>-4.235497165764878E-59</v>
      </c>
      <c r="F207" s="4">
        <f t="shared" si="34"/>
        <v>-4.235497165764878E-59</v>
      </c>
      <c r="G207" s="4">
        <f t="shared" si="34"/>
        <v>-4.235497165764878E-59</v>
      </c>
      <c r="H207" s="4">
        <f t="shared" si="34"/>
        <v>-4.235497165764878E-59</v>
      </c>
      <c r="I207" s="4">
        <f t="shared" si="34"/>
        <v>-4.235497165764878E-59</v>
      </c>
      <c r="J207" s="4">
        <f t="shared" si="34"/>
        <v>-4.235497165764878E-59</v>
      </c>
      <c r="K207" s="4">
        <f t="shared" si="34"/>
        <v>-4.235497165764878E-59</v>
      </c>
      <c r="L207" s="4">
        <f t="shared" si="34"/>
        <v>-4.235497165764878E-59</v>
      </c>
      <c r="M207" s="4">
        <f t="shared" si="34"/>
        <v>-4.235497165764878E-59</v>
      </c>
      <c r="N207" s="4">
        <f t="shared" si="34"/>
        <v>-4.235497165764878E-59</v>
      </c>
      <c r="O207" s="4">
        <f t="shared" si="34"/>
        <v>-4.235497165764878E-59</v>
      </c>
      <c r="P207" s="4">
        <f t="shared" si="34"/>
        <v>-4.235497165764878E-59</v>
      </c>
      <c r="Q207" s="4">
        <f t="shared" si="34"/>
        <v>-4.235497165764878E-59</v>
      </c>
      <c r="R207" s="4">
        <f t="shared" si="34"/>
        <v>-4.235497165764878E-59</v>
      </c>
    </row>
    <row r="208" spans="1:18" x14ac:dyDescent="0.2">
      <c r="A208" s="4">
        <v>120</v>
      </c>
      <c r="B208" s="4">
        <f t="shared" si="33"/>
        <v>-2.2871333832995372E-64</v>
      </c>
      <c r="C208" s="4">
        <f t="shared" si="34"/>
        <v>-2.2871333832995372E-64</v>
      </c>
      <c r="D208" s="4">
        <f t="shared" si="34"/>
        <v>-2.2871333832995372E-64</v>
      </c>
      <c r="E208" s="4">
        <f t="shared" si="34"/>
        <v>-2.2871333832995372E-64</v>
      </c>
      <c r="F208" s="4">
        <f t="shared" si="34"/>
        <v>-2.2871333832995372E-64</v>
      </c>
      <c r="G208" s="4">
        <f t="shared" si="34"/>
        <v>-2.2871333832995372E-64</v>
      </c>
      <c r="H208" s="4">
        <f t="shared" si="34"/>
        <v>-2.2871333832995372E-64</v>
      </c>
      <c r="I208" s="4">
        <f t="shared" si="34"/>
        <v>-2.2871333832995372E-64</v>
      </c>
      <c r="J208" s="4">
        <f t="shared" si="34"/>
        <v>-2.2871333832995372E-64</v>
      </c>
      <c r="K208" s="4">
        <f t="shared" si="34"/>
        <v>-2.2871333832995372E-64</v>
      </c>
      <c r="L208" s="4">
        <f t="shared" si="34"/>
        <v>-2.2871333832995372E-64</v>
      </c>
      <c r="M208" s="4">
        <f t="shared" si="34"/>
        <v>-2.2871333832995372E-64</v>
      </c>
      <c r="N208" s="4">
        <f t="shared" si="34"/>
        <v>-2.2871333832995372E-64</v>
      </c>
      <c r="O208" s="4">
        <f t="shared" si="34"/>
        <v>-2.2871333832995372E-64</v>
      </c>
      <c r="P208" s="4">
        <f t="shared" si="34"/>
        <v>-2.2871333832995372E-64</v>
      </c>
      <c r="Q208" s="4">
        <f t="shared" si="34"/>
        <v>-2.2871333832995372E-64</v>
      </c>
      <c r="R208" s="4">
        <f t="shared" si="34"/>
        <v>-2.2871333832995372E-64</v>
      </c>
    </row>
    <row r="209" spans="1:18" x14ac:dyDescent="0.2">
      <c r="A209" s="4">
        <v>125</v>
      </c>
      <c r="B209" s="4">
        <f t="shared" si="33"/>
        <v>-7.3448627253368074E-70</v>
      </c>
      <c r="C209" s="4">
        <f t="shared" si="34"/>
        <v>-7.3448627253368074E-70</v>
      </c>
      <c r="D209" s="4">
        <f t="shared" si="34"/>
        <v>-7.3448627253368074E-70</v>
      </c>
      <c r="E209" s="4">
        <f t="shared" si="34"/>
        <v>-7.3448627253368074E-70</v>
      </c>
      <c r="F209" s="4">
        <f t="shared" si="34"/>
        <v>-7.3448627253368074E-70</v>
      </c>
      <c r="G209" s="4">
        <f t="shared" si="34"/>
        <v>-7.3448627253368074E-70</v>
      </c>
      <c r="H209" s="4">
        <f t="shared" si="34"/>
        <v>-7.3448627253368074E-70</v>
      </c>
      <c r="I209" s="4">
        <f t="shared" si="34"/>
        <v>-7.3448627253368074E-70</v>
      </c>
      <c r="J209" s="4">
        <f t="shared" si="34"/>
        <v>-7.3448627253368074E-70</v>
      </c>
      <c r="K209" s="4">
        <f t="shared" si="34"/>
        <v>-7.3448627253368074E-70</v>
      </c>
      <c r="L209" s="4">
        <f t="shared" si="34"/>
        <v>-7.3448627253368074E-70</v>
      </c>
      <c r="M209" s="4">
        <f t="shared" si="34"/>
        <v>-7.3448627253368074E-70</v>
      </c>
      <c r="N209" s="4">
        <f t="shared" si="34"/>
        <v>-7.3448627253368074E-70</v>
      </c>
      <c r="O209" s="4">
        <f t="shared" si="34"/>
        <v>-7.3448627253368074E-70</v>
      </c>
      <c r="P209" s="4">
        <f t="shared" si="34"/>
        <v>-7.3448627253368074E-70</v>
      </c>
      <c r="Q209" s="4">
        <f t="shared" si="34"/>
        <v>-7.3448627253368074E-70</v>
      </c>
      <c r="R209" s="4">
        <f t="shared" si="34"/>
        <v>-7.3448627253368074E-70</v>
      </c>
    </row>
    <row r="210" spans="1:18" x14ac:dyDescent="0.2">
      <c r="A210" s="4">
        <v>130</v>
      </c>
      <c r="B210" s="4">
        <f t="shared" si="33"/>
        <v>-1.4029434878855566E-75</v>
      </c>
      <c r="C210" s="4">
        <f t="shared" si="34"/>
        <v>-1.4029434878855566E-75</v>
      </c>
      <c r="D210" s="4">
        <f t="shared" si="34"/>
        <v>-1.4029434878855566E-75</v>
      </c>
      <c r="E210" s="4">
        <f t="shared" si="34"/>
        <v>-1.4029434878855566E-75</v>
      </c>
      <c r="F210" s="4">
        <f t="shared" si="34"/>
        <v>-1.4029434878855566E-75</v>
      </c>
      <c r="G210" s="4">
        <f t="shared" si="34"/>
        <v>-1.4029434878855566E-75</v>
      </c>
      <c r="H210" s="4">
        <f t="shared" si="34"/>
        <v>-1.4029434878855566E-75</v>
      </c>
      <c r="I210" s="4">
        <f t="shared" si="34"/>
        <v>-1.4029434878855566E-75</v>
      </c>
      <c r="J210" s="4">
        <f t="shared" si="34"/>
        <v>-1.4029434878855566E-75</v>
      </c>
      <c r="K210" s="4">
        <f t="shared" si="34"/>
        <v>-1.4029434878855566E-75</v>
      </c>
      <c r="L210" s="4">
        <f t="shared" si="34"/>
        <v>-1.4029434878855566E-75</v>
      </c>
      <c r="M210" s="4">
        <f t="shared" si="34"/>
        <v>-1.4029434878855566E-75</v>
      </c>
      <c r="N210" s="4">
        <f t="shared" si="34"/>
        <v>-1.4029434878855566E-75</v>
      </c>
      <c r="O210" s="4">
        <f t="shared" si="34"/>
        <v>-1.4029434878855566E-75</v>
      </c>
      <c r="P210" s="4">
        <f t="shared" si="34"/>
        <v>-1.4029434878855566E-75</v>
      </c>
      <c r="Q210" s="4">
        <f t="shared" si="34"/>
        <v>-1.4029434878855566E-75</v>
      </c>
      <c r="R210" s="4">
        <f t="shared" si="34"/>
        <v>-1.4029434878855566E-75</v>
      </c>
    </row>
    <row r="211" spans="1:18" x14ac:dyDescent="0.2">
      <c r="A211" s="4">
        <v>135</v>
      </c>
      <c r="B211" s="4">
        <f t="shared" si="33"/>
        <v>-1.5940923594908174E-81</v>
      </c>
      <c r="C211" s="4">
        <f t="shared" si="34"/>
        <v>-1.5940923594908174E-81</v>
      </c>
      <c r="D211" s="4">
        <f t="shared" si="34"/>
        <v>-1.5940923594908174E-81</v>
      </c>
      <c r="E211" s="4">
        <f t="shared" si="34"/>
        <v>-1.5940923594908174E-81</v>
      </c>
      <c r="F211" s="4">
        <f t="shared" si="34"/>
        <v>-1.5940923594908174E-81</v>
      </c>
      <c r="G211" s="4">
        <f t="shared" si="34"/>
        <v>-1.5940923594908174E-81</v>
      </c>
      <c r="H211" s="4">
        <f t="shared" si="34"/>
        <v>-1.5940923594908174E-81</v>
      </c>
      <c r="I211" s="4">
        <f t="shared" si="34"/>
        <v>-1.5940923594908174E-81</v>
      </c>
      <c r="J211" s="4">
        <f t="shared" si="34"/>
        <v>-1.5940923594908174E-81</v>
      </c>
      <c r="K211" s="4">
        <f t="shared" si="34"/>
        <v>-1.5940923594908174E-81</v>
      </c>
      <c r="L211" s="4">
        <f t="shared" si="34"/>
        <v>-1.5940923594908174E-81</v>
      </c>
      <c r="M211" s="4">
        <f t="shared" si="34"/>
        <v>-1.5940923594908174E-81</v>
      </c>
      <c r="N211" s="4">
        <f t="shared" si="34"/>
        <v>-1.5940923594908174E-81</v>
      </c>
      <c r="O211" s="4">
        <f t="shared" si="34"/>
        <v>-1.5940923594908174E-81</v>
      </c>
      <c r="P211" s="4">
        <f t="shared" si="34"/>
        <v>-1.5940923594908174E-81</v>
      </c>
      <c r="Q211" s="4">
        <f t="shared" si="34"/>
        <v>-1.5940923594908174E-81</v>
      </c>
      <c r="R211" s="4">
        <f t="shared" si="34"/>
        <v>-1.5940923594908174E-81</v>
      </c>
    </row>
    <row r="212" spans="1:18" x14ac:dyDescent="0.2">
      <c r="A212" s="4">
        <v>140</v>
      </c>
      <c r="B212" s="4">
        <f t="shared" si="33"/>
        <v>-1.0775820922092308E-87</v>
      </c>
      <c r="C212" s="4">
        <f t="shared" si="34"/>
        <v>-1.0775820922092308E-87</v>
      </c>
      <c r="D212" s="4">
        <f t="shared" si="34"/>
        <v>-1.0775820922092308E-87</v>
      </c>
      <c r="E212" s="4">
        <f t="shared" si="34"/>
        <v>-1.0775820922092308E-87</v>
      </c>
      <c r="F212" s="4">
        <f t="shared" si="34"/>
        <v>-1.0775820922092308E-87</v>
      </c>
      <c r="G212" s="4">
        <f t="shared" si="34"/>
        <v>-1.0775820922092308E-87</v>
      </c>
      <c r="H212" s="4">
        <f t="shared" si="34"/>
        <v>-1.0775820922092308E-87</v>
      </c>
      <c r="I212" s="4">
        <f t="shared" si="34"/>
        <v>-1.0775820922092308E-87</v>
      </c>
      <c r="J212" s="4">
        <f t="shared" si="34"/>
        <v>-1.0775820922092308E-87</v>
      </c>
      <c r="K212" s="4">
        <f t="shared" si="34"/>
        <v>-1.0775820922092308E-87</v>
      </c>
      <c r="L212" s="4">
        <f t="shared" si="34"/>
        <v>-1.0775820922092308E-87</v>
      </c>
      <c r="M212" s="4">
        <f t="shared" si="34"/>
        <v>-1.0775820922092308E-87</v>
      </c>
      <c r="N212" s="4">
        <f t="shared" si="34"/>
        <v>-1.0775820922092308E-87</v>
      </c>
      <c r="O212" s="4">
        <f t="shared" si="34"/>
        <v>-1.0775820922092308E-87</v>
      </c>
      <c r="P212" s="4">
        <f t="shared" si="34"/>
        <v>-1.0775820922092308E-87</v>
      </c>
      <c r="Q212" s="4">
        <f t="shared" si="34"/>
        <v>-1.0775820922092308E-87</v>
      </c>
      <c r="R212" s="4">
        <f t="shared" si="34"/>
        <v>-1.0775820922092308E-87</v>
      </c>
    </row>
    <row r="213" spans="1:18" x14ac:dyDescent="0.2">
      <c r="A213" s="4">
        <v>145</v>
      </c>
      <c r="B213" s="4">
        <f t="shared" si="33"/>
        <v>-4.3340376690125349E-94</v>
      </c>
      <c r="C213" s="4">
        <f t="shared" si="34"/>
        <v>-4.3340376690125349E-94</v>
      </c>
      <c r="D213" s="4">
        <f t="shared" si="34"/>
        <v>-4.3340376690125349E-94</v>
      </c>
      <c r="E213" s="4">
        <f t="shared" si="34"/>
        <v>-4.3340376690125349E-94</v>
      </c>
      <c r="F213" s="4">
        <f t="shared" si="34"/>
        <v>-4.3340376690125349E-94</v>
      </c>
      <c r="G213" s="4">
        <f t="shared" si="34"/>
        <v>-4.3340376690125349E-94</v>
      </c>
      <c r="H213" s="4">
        <f t="shared" si="34"/>
        <v>-4.3340376690125349E-94</v>
      </c>
      <c r="I213" s="4">
        <f t="shared" si="34"/>
        <v>-4.3340376690125349E-94</v>
      </c>
      <c r="J213" s="4">
        <f t="shared" si="34"/>
        <v>-4.3340376690125349E-94</v>
      </c>
      <c r="K213" s="4">
        <f t="shared" si="34"/>
        <v>-4.3340376690125349E-94</v>
      </c>
      <c r="L213" s="4">
        <f t="shared" si="34"/>
        <v>-4.3340376690125349E-94</v>
      </c>
      <c r="M213" s="4">
        <f t="shared" si="34"/>
        <v>-4.3340376690125349E-94</v>
      </c>
      <c r="N213" s="4">
        <f t="shared" si="34"/>
        <v>-4.3340376690125349E-94</v>
      </c>
      <c r="O213" s="4">
        <f t="shared" si="34"/>
        <v>-4.3340376690125349E-94</v>
      </c>
      <c r="P213" s="4">
        <f t="shared" si="34"/>
        <v>-4.3340376690125349E-94</v>
      </c>
      <c r="Q213" s="4">
        <f t="shared" si="34"/>
        <v>-4.3340376690125349E-94</v>
      </c>
      <c r="R213" s="4">
        <f t="shared" si="34"/>
        <v>-4.3340376690125349E-94</v>
      </c>
    </row>
    <row r="214" spans="1:18" x14ac:dyDescent="0.2">
      <c r="A214" s="4">
        <v>150</v>
      </c>
      <c r="B214" s="4">
        <f t="shared" si="33"/>
        <v>-1.0372370460182063E-100</v>
      </c>
      <c r="C214" s="4">
        <f t="shared" si="34"/>
        <v>-1.0372370460182063E-100</v>
      </c>
      <c r="D214" s="4">
        <f t="shared" si="34"/>
        <v>-1.0372370460182063E-100</v>
      </c>
      <c r="E214" s="4">
        <f t="shared" si="34"/>
        <v>-1.0372370460182063E-100</v>
      </c>
      <c r="F214" s="4">
        <f t="shared" si="34"/>
        <v>-1.0372370460182063E-100</v>
      </c>
      <c r="G214" s="4">
        <f t="shared" si="34"/>
        <v>-1.0372370460182063E-100</v>
      </c>
      <c r="H214" s="4">
        <f t="shared" si="34"/>
        <v>-1.0372370460182063E-100</v>
      </c>
      <c r="I214" s="4">
        <f t="shared" si="34"/>
        <v>-1.0372370460182063E-100</v>
      </c>
      <c r="J214" s="4">
        <f t="shared" si="34"/>
        <v>-1.0372370460182063E-100</v>
      </c>
      <c r="K214" s="4">
        <f t="shared" si="34"/>
        <v>-1.0372370460182063E-100</v>
      </c>
      <c r="L214" s="4">
        <f t="shared" si="34"/>
        <v>-1.0372370460182063E-100</v>
      </c>
      <c r="M214" s="4">
        <f t="shared" si="34"/>
        <v>-1.0372370460182063E-100</v>
      </c>
      <c r="N214" s="4">
        <f t="shared" si="34"/>
        <v>-1.0372370460182063E-100</v>
      </c>
      <c r="O214" s="4">
        <f t="shared" si="34"/>
        <v>-1.0372370460182063E-100</v>
      </c>
      <c r="P214" s="4">
        <f t="shared" si="34"/>
        <v>-1.0372370460182063E-100</v>
      </c>
      <c r="Q214" s="4">
        <f t="shared" si="34"/>
        <v>-1.0372370460182063E-100</v>
      </c>
      <c r="R214" s="4">
        <f t="shared" si="34"/>
        <v>-1.0372370460182063E-100</v>
      </c>
    </row>
    <row r="216" spans="1:18" x14ac:dyDescent="0.2">
      <c r="A216" s="13" t="s">
        <v>62</v>
      </c>
    </row>
    <row r="217" spans="1:18" x14ac:dyDescent="0.2">
      <c r="A217" s="13" t="s">
        <v>24</v>
      </c>
      <c r="B217" s="14" t="s">
        <v>10</v>
      </c>
      <c r="C217" s="14" t="s">
        <v>9</v>
      </c>
      <c r="D217" s="14" t="s">
        <v>15</v>
      </c>
      <c r="E217" s="14" t="s">
        <v>11</v>
      </c>
      <c r="F217" s="14" t="s">
        <v>12</v>
      </c>
      <c r="G217" s="14" t="s">
        <v>13</v>
      </c>
      <c r="H217" s="14" t="s">
        <v>14</v>
      </c>
      <c r="I217" s="14" t="s">
        <v>16</v>
      </c>
      <c r="J217" s="14" t="s">
        <v>17</v>
      </c>
      <c r="K217" s="14" t="s">
        <v>18</v>
      </c>
      <c r="L217" s="14" t="s">
        <v>19</v>
      </c>
      <c r="M217" s="14" t="s">
        <v>32</v>
      </c>
      <c r="N217" s="14" t="s">
        <v>33</v>
      </c>
      <c r="O217" s="14" t="s">
        <v>45</v>
      </c>
      <c r="P217" s="14" t="s">
        <v>46</v>
      </c>
      <c r="Q217" s="14" t="s">
        <v>47</v>
      </c>
      <c r="R217" s="14" t="s">
        <v>48</v>
      </c>
    </row>
    <row r="218" spans="1:18" x14ac:dyDescent="0.2">
      <c r="A218" s="14" t="s">
        <v>21</v>
      </c>
      <c r="B218" s="14">
        <f>0*$E$12</f>
        <v>0</v>
      </c>
      <c r="C218" s="14">
        <f>0.25*$E$12</f>
        <v>1.7368749999999999</v>
      </c>
      <c r="D218" s="14">
        <f>0.5*$E$12</f>
        <v>3.4737499999999999</v>
      </c>
      <c r="E218" s="14">
        <f>0.75*$E$12</f>
        <v>5.2106250000000003</v>
      </c>
      <c r="F218" s="14">
        <f>1*$E$12</f>
        <v>6.9474999999999998</v>
      </c>
      <c r="G218" s="14">
        <f>1.25*$E$12</f>
        <v>8.6843749999999993</v>
      </c>
      <c r="H218" s="14">
        <f>1.5*$E$12</f>
        <v>10.421250000000001</v>
      </c>
      <c r="I218" s="14">
        <f>1.75*$E$12</f>
        <v>12.158125</v>
      </c>
      <c r="J218" s="14">
        <f>2*$E$12</f>
        <v>13.895</v>
      </c>
      <c r="K218" s="14">
        <f>2.25*$E$12</f>
        <v>15.631874999999999</v>
      </c>
      <c r="L218" s="14">
        <f>2.5*$E$12</f>
        <v>17.368749999999999</v>
      </c>
      <c r="M218" s="14">
        <f>2.75*$E$12</f>
        <v>19.105625</v>
      </c>
      <c r="N218" s="14">
        <f>3*$E$12</f>
        <v>20.842500000000001</v>
      </c>
      <c r="O218" s="14">
        <f>3.25*$E$12</f>
        <v>22.579374999999999</v>
      </c>
      <c r="P218" s="14">
        <f>3.5*$E$12</f>
        <v>24.31625</v>
      </c>
      <c r="Q218" s="14">
        <f>3.75*$E$12</f>
        <v>26.053124999999998</v>
      </c>
      <c r="R218" s="17">
        <f>4*$E$12</f>
        <v>27.79</v>
      </c>
    </row>
    <row r="219" spans="1:18" x14ac:dyDescent="0.2">
      <c r="A219" s="14" t="s">
        <v>20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2">
      <c r="A220" s="4">
        <v>-150</v>
      </c>
      <c r="B220" s="4">
        <f>ATAN(ABS(B18-B17)/1000/ABS($A220-$A215))*180/PI()</f>
        <v>5.3418046841610172E-3</v>
      </c>
      <c r="C220" s="4">
        <f>ATAN(ABS(C18-C17)/1000/ABS($A220-$A215))*180/PI()</f>
        <v>5.1774546328791447E-3</v>
      </c>
      <c r="D220" s="4">
        <f t="shared" ref="D220:R220" si="35">ATAN(ABS(D18-D17)/1000/ABS($A220-$A215))*180/PI()</f>
        <v>4.7141260910052839E-3</v>
      </c>
      <c r="E220" s="4">
        <f t="shared" si="35"/>
        <v>4.0322057267213191E-3</v>
      </c>
      <c r="F220" s="4">
        <f t="shared" si="35"/>
        <v>3.2399683250742542E-3</v>
      </c>
      <c r="G220" s="4">
        <f t="shared" si="35"/>
        <v>2.4456564020775375E-3</v>
      </c>
      <c r="H220" s="4">
        <f t="shared" si="35"/>
        <v>1.7342300753544276E-3</v>
      </c>
      <c r="I220" s="4">
        <f t="shared" si="35"/>
        <v>1.1552462843834232E-3</v>
      </c>
      <c r="J220" s="4">
        <f t="shared" si="35"/>
        <v>7.229346519818671E-4</v>
      </c>
      <c r="K220" s="4">
        <f t="shared" si="35"/>
        <v>4.2499135756415661E-4</v>
      </c>
      <c r="L220" s="4">
        <f t="shared" si="35"/>
        <v>2.347025185159055E-4</v>
      </c>
      <c r="M220" s="4">
        <f t="shared" si="35"/>
        <v>1.2176206256830488E-4</v>
      </c>
      <c r="N220" s="4">
        <f t="shared" si="35"/>
        <v>5.9342089916228186E-5</v>
      </c>
      <c r="O220" s="4">
        <f t="shared" si="35"/>
        <v>2.7168788520907872E-5</v>
      </c>
      <c r="P220" s="4">
        <f t="shared" si="35"/>
        <v>1.168515033552643E-5</v>
      </c>
      <c r="Q220" s="4">
        <f t="shared" si="35"/>
        <v>4.72122752004969E-6</v>
      </c>
      <c r="R220" s="4">
        <f t="shared" si="35"/>
        <v>1.7919758422826845E-6</v>
      </c>
    </row>
    <row r="221" spans="1:18" x14ac:dyDescent="0.2">
      <c r="A221" s="4">
        <v>-145</v>
      </c>
      <c r="B221" s="4">
        <f t="shared" ref="B221:B244" si="36">ATAN(ABS(B19-B18)/1000/ABS($A221-$A220))*180/PI()</f>
        <v>8.4658998146026676E-2</v>
      </c>
      <c r="C221" s="4">
        <f t="shared" ref="C221:C244" si="37">ATAN(ABS(C19-C18)/1000/ABS($A221-$A220))*180/PI()</f>
        <v>8.2054318218528849E-2</v>
      </c>
      <c r="D221" s="4">
        <f t="shared" ref="D221:R221" si="38">ATAN(ABS(D19-D18)/1000/ABS($A221-$A220))*180/PI()</f>
        <v>7.471131566656905E-2</v>
      </c>
      <c r="E221" s="4">
        <f t="shared" si="38"/>
        <v>6.3903984472950315E-2</v>
      </c>
      <c r="F221" s="4">
        <f t="shared" si="38"/>
        <v>5.1348301617523691E-2</v>
      </c>
      <c r="G221" s="4">
        <f t="shared" si="38"/>
        <v>3.8759736020091348E-2</v>
      </c>
      <c r="H221" s="4">
        <f t="shared" si="38"/>
        <v>2.7484770525934725E-2</v>
      </c>
      <c r="I221" s="4">
        <f t="shared" si="38"/>
        <v>1.8308805058680648E-2</v>
      </c>
      <c r="J221" s="4">
        <f t="shared" si="38"/>
        <v>1.145735767794924E-2</v>
      </c>
      <c r="K221" s="4">
        <f t="shared" si="38"/>
        <v>6.7354331717331102E-3</v>
      </c>
      <c r="L221" s="4">
        <f t="shared" si="38"/>
        <v>3.7196594839075678E-3</v>
      </c>
      <c r="M221" s="4">
        <f t="shared" si="38"/>
        <v>1.9297339207922978E-3</v>
      </c>
      <c r="N221" s="4">
        <f t="shared" si="38"/>
        <v>9.404772016792743E-4</v>
      </c>
      <c r="O221" s="4">
        <f t="shared" si="38"/>
        <v>4.3058183894494805E-4</v>
      </c>
      <c r="P221" s="4">
        <f t="shared" si="38"/>
        <v>1.8519094129000596E-4</v>
      </c>
      <c r="Q221" s="4">
        <f t="shared" si="38"/>
        <v>7.4823904132974121E-5</v>
      </c>
      <c r="R221" s="4">
        <f t="shared" si="38"/>
        <v>2.8399950661606545E-5</v>
      </c>
    </row>
    <row r="222" spans="1:18" x14ac:dyDescent="0.2">
      <c r="A222" s="4">
        <v>-140</v>
      </c>
      <c r="B222" s="4">
        <f t="shared" si="36"/>
        <v>5.1549468714550933E-2</v>
      </c>
      <c r="C222" s="4">
        <f t="shared" si="37"/>
        <v>4.996345911453675E-2</v>
      </c>
      <c r="D222" s="4">
        <f t="shared" ref="D222:R223" si="39">ATAN(ABS(D20-D19)/1000/ABS($A222-$A221))*180/PI()</f>
        <v>4.5492249185678887E-2</v>
      </c>
      <c r="E222" s="4">
        <f t="shared" si="39"/>
        <v>3.8911584964219897E-2</v>
      </c>
      <c r="F222" s="4">
        <f t="shared" si="39"/>
        <v>3.1266338600115344E-2</v>
      </c>
      <c r="G222" s="4">
        <f t="shared" si="39"/>
        <v>2.3601071592440345E-2</v>
      </c>
      <c r="H222" s="4">
        <f t="shared" si="39"/>
        <v>1.6735666248937919E-2</v>
      </c>
      <c r="I222" s="4">
        <f t="shared" si="39"/>
        <v>1.1148357318956982E-2</v>
      </c>
      <c r="J222" s="4">
        <f t="shared" si="39"/>
        <v>6.9764637971259352E-3</v>
      </c>
      <c r="K222" s="4">
        <f t="shared" si="39"/>
        <v>4.1012515052301687E-3</v>
      </c>
      <c r="L222" s="4">
        <f t="shared" si="39"/>
        <v>2.264926195186672E-3</v>
      </c>
      <c r="M222" s="4">
        <f t="shared" si="39"/>
        <v>1.1750282312206351E-3</v>
      </c>
      <c r="N222" s="4">
        <f t="shared" si="39"/>
        <v>5.726630239978025E-4</v>
      </c>
      <c r="O222" s="4">
        <f t="shared" si="39"/>
        <v>2.6218423744611328E-4</v>
      </c>
      <c r="P222" s="4">
        <f t="shared" si="39"/>
        <v>1.1276403538651631E-4</v>
      </c>
      <c r="Q222" s="4">
        <f t="shared" si="39"/>
        <v>4.5560788851867364E-5</v>
      </c>
      <c r="R222" s="4">
        <f t="shared" si="39"/>
        <v>1.7292924908021346E-5</v>
      </c>
    </row>
    <row r="223" spans="1:18" x14ac:dyDescent="0.2">
      <c r="A223" s="4">
        <v>-135</v>
      </c>
      <c r="B223" s="4">
        <f t="shared" si="36"/>
        <v>1.9102352724245486E-2</v>
      </c>
      <c r="C223" s="4">
        <f t="shared" si="37"/>
        <v>1.851463515859092E-2</v>
      </c>
      <c r="D223" s="4">
        <f t="shared" si="39"/>
        <v>1.6857767249387732E-2</v>
      </c>
      <c r="E223" s="4">
        <f t="shared" si="39"/>
        <v>1.4419212557268848E-2</v>
      </c>
      <c r="F223" s="4">
        <f t="shared" si="39"/>
        <v>1.1586162871260634E-2</v>
      </c>
      <c r="G223" s="4">
        <f t="shared" si="39"/>
        <v>8.7456946216076838E-3</v>
      </c>
      <c r="H223" s="4">
        <f t="shared" si="39"/>
        <v>6.201626149837435E-3</v>
      </c>
      <c r="I223" s="4">
        <f t="shared" si="39"/>
        <v>4.1311736446599532E-3</v>
      </c>
      <c r="J223" s="4">
        <f t="shared" si="39"/>
        <v>2.585222410453726E-3</v>
      </c>
      <c r="K223" s="4">
        <f t="shared" si="39"/>
        <v>1.5197738540569286E-3</v>
      </c>
      <c r="L223" s="4">
        <f t="shared" si="39"/>
        <v>8.392988347334392E-4</v>
      </c>
      <c r="M223" s="4">
        <f t="shared" si="39"/>
        <v>4.3542249942374344E-4</v>
      </c>
      <c r="N223" s="4">
        <f t="shared" si="39"/>
        <v>2.1220797814760519E-4</v>
      </c>
      <c r="O223" s="4">
        <f t="shared" si="39"/>
        <v>9.7155892030426698E-5</v>
      </c>
      <c r="P223" s="4">
        <f t="shared" si="39"/>
        <v>4.1786228468923687E-5</v>
      </c>
      <c r="Q223" s="4">
        <f t="shared" si="39"/>
        <v>1.6883162487588608E-5</v>
      </c>
      <c r="R223" s="4">
        <f t="shared" si="39"/>
        <v>6.4081256814275111E-6</v>
      </c>
    </row>
    <row r="224" spans="1:18" x14ac:dyDescent="0.2">
      <c r="A224" s="4">
        <v>-130</v>
      </c>
      <c r="B224" s="4">
        <f t="shared" si="36"/>
        <v>4.3033892263390668E-3</v>
      </c>
      <c r="C224" s="4">
        <f t="shared" si="37"/>
        <v>4.1709878595304808E-3</v>
      </c>
      <c r="D224" s="4">
        <f t="shared" ref="D224:D245" si="40">ATAN(ABS(D22-D21)/1000/ABS($A224-$A223))*180/PI()</f>
        <v>3.7977276644397973E-3</v>
      </c>
      <c r="E224" s="4">
        <f t="shared" ref="E224:E245" si="41">ATAN(ABS(E22-E21)/1000/ABS($A224-$A223))*180/PI()</f>
        <v>3.2483686134414705E-3</v>
      </c>
      <c r="F224" s="4">
        <f t="shared" ref="F224:F245" si="42">ATAN(ABS(F22-F21)/1000/ABS($A224-$A223))*180/PI()</f>
        <v>2.6101375095541795E-3</v>
      </c>
      <c r="G224" s="4">
        <f t="shared" ref="G224:G245" si="43">ATAN(ABS(G22-G21)/1000/ABS($A224-$A223))*180/PI()</f>
        <v>1.9702351594348549E-3</v>
      </c>
      <c r="H224" s="4">
        <f t="shared" ref="H224:H245" si="44">ATAN(ABS(H22-H21)/1000/ABS($A224-$A223))*180/PI()</f>
        <v>1.3971059326845616E-3</v>
      </c>
      <c r="I224" s="4">
        <f t="shared" ref="I224:I245" si="45">ATAN(ABS(I22-I21)/1000/ABS($A224-$A223))*180/PI()</f>
        <v>9.3067319063636262E-4</v>
      </c>
      <c r="J224" s="4">
        <f t="shared" ref="J224:J245" si="46">ATAN(ABS(J22-J21)/1000/ABS($A224-$A223))*180/PI()</f>
        <v>5.8240040089908613E-4</v>
      </c>
      <c r="K224" s="4">
        <f t="shared" ref="K224:K245" si="47">ATAN(ABS(K22-K21)/1000/ABS($A224-$A223))*180/PI()</f>
        <v>3.4237553331058169E-4</v>
      </c>
      <c r="L224" s="4">
        <f t="shared" ref="L224:L245" si="48">ATAN(ABS(L22-L21)/1000/ABS($A224-$A223))*180/PI()</f>
        <v>1.8907772714820559E-4</v>
      </c>
      <c r="M224" s="4">
        <f t="shared" ref="M224:M245" si="49">ATAN(ABS(M22-M21)/1000/ABS($A224-$A223))*180/PI()</f>
        <v>9.8092232622119167E-5</v>
      </c>
      <c r="N224" s="4">
        <f t="shared" ref="N224:N245" si="50">ATAN(ABS(N22-N21)/1000/ABS($A224-$A223))*180/PI()</f>
        <v>4.7806336107994981E-5</v>
      </c>
      <c r="O224" s="4">
        <f t="shared" ref="O224:O245" si="51">ATAN(ABS(O22-O21)/1000/ABS($A224-$A223))*180/PI()</f>
        <v>2.1887335574310824E-5</v>
      </c>
      <c r="P224" s="4">
        <f t="shared" ref="P224:P245" si="52">ATAN(ABS(P22-P21)/1000/ABS($A224-$A223))*180/PI()</f>
        <v>9.4136257284021519E-6</v>
      </c>
      <c r="Q224" s="4">
        <f t="shared" ref="Q224:Q245" si="53">ATAN(ABS(Q22-Q21)/1000/ABS($A224-$A223))*180/PI()</f>
        <v>3.8034486143714284E-6</v>
      </c>
      <c r="R224" s="4">
        <f t="shared" ref="R224:R245" si="54">ATAN(ABS(R22-R21)/1000/ABS($A224-$A223))*180/PI()</f>
        <v>1.4436262614696854E-6</v>
      </c>
    </row>
    <row r="225" spans="1:18" x14ac:dyDescent="0.2">
      <c r="A225" s="4">
        <v>-125</v>
      </c>
      <c r="B225" s="4">
        <f t="shared" si="36"/>
        <v>5.8854891822102129E-4</v>
      </c>
      <c r="C225" s="4">
        <f t="shared" si="37"/>
        <v>5.7044117165613872E-4</v>
      </c>
      <c r="D225" s="4">
        <f t="shared" si="40"/>
        <v>5.1939259735363068E-4</v>
      </c>
      <c r="E225" s="4">
        <f t="shared" si="41"/>
        <v>4.4426003118771032E-4</v>
      </c>
      <c r="F225" s="4">
        <f t="shared" si="42"/>
        <v>3.5697296364970522E-4</v>
      </c>
      <c r="G225" s="4">
        <f t="shared" si="43"/>
        <v>2.6945732980366069E-4</v>
      </c>
      <c r="H225" s="4">
        <f t="shared" si="44"/>
        <v>1.9107385846756073E-4</v>
      </c>
      <c r="I225" s="4">
        <f t="shared" si="45"/>
        <v>1.2728262999088454E-4</v>
      </c>
      <c r="J225" s="4">
        <f t="shared" si="46"/>
        <v>7.9651434548793447E-5</v>
      </c>
      <c r="K225" s="4">
        <f t="shared" si="47"/>
        <v>4.6824662791946073E-5</v>
      </c>
      <c r="L225" s="4">
        <f t="shared" si="48"/>
        <v>2.5859034754914771E-5</v>
      </c>
      <c r="M225" s="4">
        <f t="shared" si="49"/>
        <v>1.34154905012563E-5</v>
      </c>
      <c r="N225" s="4">
        <f t="shared" si="50"/>
        <v>6.5381878953335279E-6</v>
      </c>
      <c r="O225" s="4">
        <f t="shared" si="51"/>
        <v>2.9934005440152261E-6</v>
      </c>
      <c r="P225" s="4">
        <f t="shared" si="52"/>
        <v>1.2874455312698872E-6</v>
      </c>
      <c r="Q225" s="4">
        <f t="shared" si="53"/>
        <v>5.2017501686018844E-7</v>
      </c>
      <c r="R225" s="4">
        <f t="shared" si="54"/>
        <v>1.9743616676254669E-7</v>
      </c>
    </row>
    <row r="226" spans="1:18" x14ac:dyDescent="0.2">
      <c r="A226" s="4">
        <v>-120</v>
      </c>
      <c r="B226" s="4">
        <f t="shared" si="36"/>
        <v>4.8784975016951792E-5</v>
      </c>
      <c r="C226" s="4">
        <f t="shared" si="37"/>
        <v>4.7284019129519823E-5</v>
      </c>
      <c r="D226" s="4">
        <f t="shared" si="40"/>
        <v>4.3052589345104931E-5</v>
      </c>
      <c r="E226" s="4">
        <f t="shared" si="41"/>
        <v>3.6824831124854288E-5</v>
      </c>
      <c r="F226" s="4">
        <f t="shared" si="42"/>
        <v>2.958958308108894E-5</v>
      </c>
      <c r="G226" s="4">
        <f t="shared" si="43"/>
        <v>2.2335389115974511E-5</v>
      </c>
      <c r="H226" s="4">
        <f t="shared" si="44"/>
        <v>1.5838162509265169E-5</v>
      </c>
      <c r="I226" s="4">
        <f t="shared" si="45"/>
        <v>1.0550490760835133E-5</v>
      </c>
      <c r="J226" s="4">
        <f t="shared" si="46"/>
        <v>6.6023284116120306E-6</v>
      </c>
      <c r="K226" s="4">
        <f t="shared" si="47"/>
        <v>3.8813086451813069E-6</v>
      </c>
      <c r="L226" s="4">
        <f t="shared" si="48"/>
        <v>2.1434622091402156E-6</v>
      </c>
      <c r="M226" s="4">
        <f t="shared" si="49"/>
        <v>1.1120135449392193E-6</v>
      </c>
      <c r="N226" s="4">
        <f t="shared" si="50"/>
        <v>5.4195211858191832E-7</v>
      </c>
      <c r="O226" s="4">
        <f t="shared" si="51"/>
        <v>2.4812376036947525E-7</v>
      </c>
      <c r="P226" s="4">
        <f t="shared" si="52"/>
        <v>1.0671669955037299E-7</v>
      </c>
      <c r="Q226" s="4">
        <f t="shared" si="53"/>
        <v>4.3117444303161156E-8</v>
      </c>
      <c r="R226" s="4">
        <f t="shared" si="54"/>
        <v>1.6365535921355592E-8</v>
      </c>
    </row>
    <row r="227" spans="1:18" x14ac:dyDescent="0.2">
      <c r="A227" s="4">
        <v>-115</v>
      </c>
      <c r="B227" s="4">
        <f t="shared" si="36"/>
        <v>2.4465769183736092E-6</v>
      </c>
      <c r="C227" s="4">
        <f t="shared" si="37"/>
        <v>2.3713036599989791E-6</v>
      </c>
      <c r="D227" s="4">
        <f t="shared" si="40"/>
        <v>2.1590965524115153E-6</v>
      </c>
      <c r="E227" s="4">
        <f t="shared" si="41"/>
        <v>1.846773147288968E-6</v>
      </c>
      <c r="F227" s="4">
        <f t="shared" si="42"/>
        <v>1.4839239123641196E-6</v>
      </c>
      <c r="G227" s="4">
        <f t="shared" si="43"/>
        <v>1.1201245353677707E-6</v>
      </c>
      <c r="H227" s="4">
        <f t="shared" si="44"/>
        <v>7.9428723312965207E-7</v>
      </c>
      <c r="I227" s="4">
        <f t="shared" si="45"/>
        <v>5.2910936541350108E-7</v>
      </c>
      <c r="J227" s="4">
        <f t="shared" si="46"/>
        <v>3.3110818020731165E-7</v>
      </c>
      <c r="K227" s="4">
        <f t="shared" si="47"/>
        <v>1.9464845767010973E-7</v>
      </c>
      <c r="L227" s="4">
        <f t="shared" si="48"/>
        <v>1.074950876665055E-7</v>
      </c>
      <c r="M227" s="4">
        <f t="shared" si="49"/>
        <v>5.5767716823466746E-8</v>
      </c>
      <c r="N227" s="4">
        <f t="shared" si="50"/>
        <v>2.7179014516421783E-8</v>
      </c>
      <c r="O227" s="4">
        <f t="shared" si="51"/>
        <v>1.2443459585841482E-8</v>
      </c>
      <c r="P227" s="4">
        <f t="shared" si="52"/>
        <v>5.3518652789156069E-9</v>
      </c>
      <c r="Q227" s="4">
        <f t="shared" si="53"/>
        <v>2.1623490424093827E-9</v>
      </c>
      <c r="R227" s="4">
        <f t="shared" si="54"/>
        <v>8.20735122388831E-10</v>
      </c>
    </row>
    <row r="228" spans="1:18" x14ac:dyDescent="0.2">
      <c r="A228" s="4">
        <v>-110</v>
      </c>
      <c r="B228" s="4">
        <f t="shared" si="36"/>
        <v>7.4103990884061604E-8</v>
      </c>
      <c r="C228" s="4">
        <f t="shared" si="37"/>
        <v>7.1824050737665593E-8</v>
      </c>
      <c r="D228" s="4">
        <f t="shared" si="40"/>
        <v>6.5396542425697682E-8</v>
      </c>
      <c r="E228" s="4">
        <f t="shared" si="41"/>
        <v>5.5936627002751769E-8</v>
      </c>
      <c r="F228" s="4">
        <f t="shared" si="42"/>
        <v>4.4946342454609909E-8</v>
      </c>
      <c r="G228" s="4">
        <f t="shared" si="43"/>
        <v>3.3927279270643758E-8</v>
      </c>
      <c r="H228" s="4">
        <f t="shared" si="44"/>
        <v>2.4058043477433267E-8</v>
      </c>
      <c r="I228" s="4">
        <f t="shared" si="45"/>
        <v>1.6026111959198995E-8</v>
      </c>
      <c r="J228" s="4">
        <f t="shared" si="46"/>
        <v>1.0028884595468539E-8</v>
      </c>
      <c r="K228" s="4">
        <f t="shared" si="47"/>
        <v>5.8956771075499926E-9</v>
      </c>
      <c r="L228" s="4">
        <f t="shared" si="48"/>
        <v>3.255902128734025E-9</v>
      </c>
      <c r="M228" s="4">
        <f t="shared" si="49"/>
        <v>1.6891397724897897E-9</v>
      </c>
      <c r="N228" s="4">
        <f t="shared" si="50"/>
        <v>8.2322097844819325E-10</v>
      </c>
      <c r="O228" s="4">
        <f t="shared" si="51"/>
        <v>3.7689802770418412E-10</v>
      </c>
      <c r="P228" s="4">
        <f t="shared" si="52"/>
        <v>1.6210182183355179E-10</v>
      </c>
      <c r="Q228" s="4">
        <f t="shared" si="53"/>
        <v>6.5495056590852807E-11</v>
      </c>
      <c r="R228" s="4">
        <f t="shared" si="54"/>
        <v>2.4859119516473668E-11</v>
      </c>
    </row>
    <row r="229" spans="1:18" x14ac:dyDescent="0.2">
      <c r="A229" s="4">
        <v>-105</v>
      </c>
      <c r="B229" s="4">
        <f t="shared" si="36"/>
        <v>1.3533603974866112E-9</v>
      </c>
      <c r="C229" s="4">
        <f t="shared" si="37"/>
        <v>1.3117218987076381E-9</v>
      </c>
      <c r="D229" s="4">
        <f t="shared" si="40"/>
        <v>1.1943363681235284E-9</v>
      </c>
      <c r="E229" s="4">
        <f t="shared" si="41"/>
        <v>1.0215700220038274E-9</v>
      </c>
      <c r="F229" s="4">
        <f t="shared" si="42"/>
        <v>8.208545694318722E-10</v>
      </c>
      <c r="G229" s="4">
        <f t="shared" si="43"/>
        <v>6.1961353655991439E-10</v>
      </c>
      <c r="H229" s="4">
        <f t="shared" si="44"/>
        <v>4.3937179791685131E-10</v>
      </c>
      <c r="I229" s="4">
        <f t="shared" si="45"/>
        <v>2.9268470760772869E-10</v>
      </c>
      <c r="J229" s="4">
        <f t="shared" si="46"/>
        <v>1.8315741164176681E-10</v>
      </c>
      <c r="K229" s="4">
        <f t="shared" si="47"/>
        <v>1.0767268654231932E-10</v>
      </c>
      <c r="L229" s="4">
        <f t="shared" si="48"/>
        <v>5.9462505324956572E-11</v>
      </c>
      <c r="M229" s="4">
        <f t="shared" si="49"/>
        <v>3.0848741822032369E-11</v>
      </c>
      <c r="N229" s="4">
        <f t="shared" si="50"/>
        <v>1.5034475618168684E-11</v>
      </c>
      <c r="O229" s="4">
        <f t="shared" si="51"/>
        <v>6.883284879143011E-12</v>
      </c>
      <c r="P229" s="4">
        <f t="shared" si="52"/>
        <v>2.9604638756302578E-12</v>
      </c>
      <c r="Q229" s="4">
        <f t="shared" si="53"/>
        <v>1.196135530301298E-12</v>
      </c>
      <c r="R229" s="4">
        <f t="shared" si="54"/>
        <v>4.5400183738227972E-13</v>
      </c>
    </row>
    <row r="230" spans="1:18" x14ac:dyDescent="0.2">
      <c r="A230" s="4">
        <v>-100</v>
      </c>
      <c r="B230" s="4">
        <f t="shared" si="36"/>
        <v>1.488039555495799E-11</v>
      </c>
      <c r="C230" s="4">
        <f t="shared" si="37"/>
        <v>1.4422558525226935E-11</v>
      </c>
      <c r="D230" s="4">
        <f t="shared" si="40"/>
        <v>1.3131894524376527E-11</v>
      </c>
      <c r="E230" s="4">
        <f t="shared" si="41"/>
        <v>1.1232314601981808E-11</v>
      </c>
      <c r="F230" s="4">
        <f t="shared" si="42"/>
        <v>9.0254472973702948E-12</v>
      </c>
      <c r="G230" s="4">
        <f t="shared" si="43"/>
        <v>6.8127379499198725E-12</v>
      </c>
      <c r="H230" s="4">
        <f t="shared" si="44"/>
        <v>4.830962316781152E-12</v>
      </c>
      <c r="I230" s="4">
        <f t="shared" si="45"/>
        <v>3.2181106711422379E-12</v>
      </c>
      <c r="J230" s="4">
        <f t="shared" si="46"/>
        <v>2.0138407132153632E-12</v>
      </c>
      <c r="K230" s="4">
        <f t="shared" si="47"/>
        <v>1.1838787857530758E-12</v>
      </c>
      <c r="L230" s="4">
        <f t="shared" si="48"/>
        <v>6.5379990920913095E-13</v>
      </c>
      <c r="M230" s="4">
        <f t="shared" si="49"/>
        <v>3.3918580122812268E-13</v>
      </c>
      <c r="N230" s="4">
        <f t="shared" si="50"/>
        <v>1.6530678512532112E-13</v>
      </c>
      <c r="O230" s="4">
        <f t="shared" si="51"/>
        <v>7.568257086729697E-14</v>
      </c>
      <c r="P230" s="4">
        <f t="shared" si="52"/>
        <v>3.2550750776502075E-14</v>
      </c>
      <c r="Q230" s="4">
        <f t="shared" si="53"/>
        <v>1.315167312171868E-14</v>
      </c>
      <c r="R230" s="4">
        <f t="shared" si="54"/>
        <v>4.9918209371567116E-15</v>
      </c>
    </row>
    <row r="231" spans="1:18" x14ac:dyDescent="0.2">
      <c r="A231" s="4">
        <v>-95</v>
      </c>
      <c r="B231" s="4">
        <f t="shared" si="36"/>
        <v>9.8358017413322959E-14</v>
      </c>
      <c r="C231" s="4">
        <f t="shared" si="37"/>
        <v>9.534539601904073E-14</v>
      </c>
      <c r="D231" s="4">
        <f t="shared" si="40"/>
        <v>8.6796065035266779E-14</v>
      </c>
      <c r="E231" s="4">
        <f t="shared" si="41"/>
        <v>7.4257046259065019E-14</v>
      </c>
      <c r="F231" s="4">
        <f t="shared" si="42"/>
        <v>5.9641761386803875E-14</v>
      </c>
      <c r="G231" s="4">
        <f t="shared" si="43"/>
        <v>4.5026476514542719E-14</v>
      </c>
      <c r="H231" s="4">
        <f t="shared" si="44"/>
        <v>3.1917502339422683E-14</v>
      </c>
      <c r="I231" s="4">
        <f t="shared" si="45"/>
        <v>2.1271549709627999E-14</v>
      </c>
      <c r="J231" s="4">
        <f t="shared" si="46"/>
        <v>1.3312529674733697E-14</v>
      </c>
      <c r="K231" s="4">
        <f t="shared" si="47"/>
        <v>7.8267089601454209E-15</v>
      </c>
      <c r="L231" s="4">
        <f t="shared" si="48"/>
        <v>4.3204654793000412E-15</v>
      </c>
      <c r="M231" s="4">
        <f t="shared" si="49"/>
        <v>2.2416549394954863E-15</v>
      </c>
      <c r="N231" s="4">
        <f t="shared" si="50"/>
        <v>1.0922024776145718E-15</v>
      </c>
      <c r="O231" s="4">
        <f t="shared" si="51"/>
        <v>5.003012513942112E-16</v>
      </c>
      <c r="P231" s="4">
        <f t="shared" si="52"/>
        <v>2.1516452420100689E-16</v>
      </c>
      <c r="Q231" s="4">
        <f t="shared" si="53"/>
        <v>8.6908656670990597E-17</v>
      </c>
      <c r="R231" s="4">
        <f t="shared" si="54"/>
        <v>3.2998254820183982E-17</v>
      </c>
    </row>
    <row r="232" spans="1:18" x14ac:dyDescent="0.2">
      <c r="A232" s="4">
        <v>-90</v>
      </c>
      <c r="B232" s="4">
        <f t="shared" si="36"/>
        <v>4.0711099922733011E-16</v>
      </c>
      <c r="C232" s="4">
        <f t="shared" si="37"/>
        <v>4.0711099922733011E-16</v>
      </c>
      <c r="D232" s="4">
        <f t="shared" si="40"/>
        <v>3.6639989930459714E-16</v>
      </c>
      <c r="E232" s="4">
        <f t="shared" si="41"/>
        <v>2.849776994591311E-16</v>
      </c>
      <c r="F232" s="4">
        <f t="shared" si="42"/>
        <v>2.4426659953639813E-16</v>
      </c>
      <c r="G232" s="4">
        <f t="shared" si="43"/>
        <v>1.8319994965229857E-16</v>
      </c>
      <c r="H232" s="4">
        <f t="shared" si="44"/>
        <v>1.4248884972956555E-16</v>
      </c>
      <c r="I232" s="4">
        <f t="shared" si="45"/>
        <v>9.1599974826149285E-17</v>
      </c>
      <c r="J232" s="4">
        <f t="shared" si="46"/>
        <v>5.5977762393757885E-17</v>
      </c>
      <c r="K232" s="4">
        <f t="shared" si="47"/>
        <v>3.0533324942049766E-17</v>
      </c>
      <c r="L232" s="4">
        <f t="shared" si="48"/>
        <v>1.7811106216195694E-17</v>
      </c>
      <c r="M232" s="4">
        <f t="shared" si="49"/>
        <v>1.0177774980683255E-17</v>
      </c>
      <c r="N232" s="4">
        <f t="shared" si="50"/>
        <v>4.4527765540489234E-18</v>
      </c>
      <c r="O232" s="4">
        <f t="shared" si="51"/>
        <v>2.2263882770244617E-18</v>
      </c>
      <c r="P232" s="4">
        <f t="shared" si="52"/>
        <v>8.7465253740246696E-19</v>
      </c>
      <c r="Q232" s="4">
        <f t="shared" si="53"/>
        <v>3.9756933518293956E-19</v>
      </c>
      <c r="R232" s="4">
        <f t="shared" si="54"/>
        <v>1.3914926731402886E-19</v>
      </c>
    </row>
    <row r="233" spans="1:18" x14ac:dyDescent="0.2">
      <c r="A233" s="4">
        <v>-85</v>
      </c>
      <c r="B233" s="4">
        <f t="shared" si="36"/>
        <v>0</v>
      </c>
      <c r="C233" s="4">
        <f t="shared" si="37"/>
        <v>0</v>
      </c>
      <c r="D233" s="4">
        <f t="shared" si="40"/>
        <v>0</v>
      </c>
      <c r="E233" s="4">
        <f t="shared" si="41"/>
        <v>0</v>
      </c>
      <c r="F233" s="4">
        <f t="shared" si="42"/>
        <v>0</v>
      </c>
      <c r="G233" s="4">
        <f t="shared" si="43"/>
        <v>0</v>
      </c>
      <c r="H233" s="4">
        <f t="shared" si="44"/>
        <v>0</v>
      </c>
      <c r="I233" s="4">
        <f t="shared" si="45"/>
        <v>0</v>
      </c>
      <c r="J233" s="4">
        <f t="shared" si="46"/>
        <v>0</v>
      </c>
      <c r="K233" s="4">
        <f t="shared" si="47"/>
        <v>0</v>
      </c>
      <c r="L233" s="4">
        <f t="shared" si="48"/>
        <v>0</v>
      </c>
      <c r="M233" s="4">
        <f t="shared" si="49"/>
        <v>0</v>
      </c>
      <c r="N233" s="4">
        <f t="shared" si="50"/>
        <v>0</v>
      </c>
      <c r="O233" s="4">
        <f t="shared" si="51"/>
        <v>0</v>
      </c>
      <c r="P233" s="4">
        <f t="shared" si="52"/>
        <v>0</v>
      </c>
      <c r="Q233" s="4">
        <f t="shared" si="53"/>
        <v>0</v>
      </c>
      <c r="R233" s="4">
        <f t="shared" si="54"/>
        <v>0</v>
      </c>
    </row>
    <row r="234" spans="1:18" x14ac:dyDescent="0.2">
      <c r="A234" s="4">
        <v>-80</v>
      </c>
      <c r="B234" s="4">
        <f t="shared" si="36"/>
        <v>0</v>
      </c>
      <c r="C234" s="4">
        <f t="shared" si="37"/>
        <v>0</v>
      </c>
      <c r="D234" s="4">
        <f t="shared" si="40"/>
        <v>0</v>
      </c>
      <c r="E234" s="4">
        <f t="shared" si="41"/>
        <v>0</v>
      </c>
      <c r="F234" s="4">
        <f t="shared" si="42"/>
        <v>0</v>
      </c>
      <c r="G234" s="4">
        <f t="shared" si="43"/>
        <v>0</v>
      </c>
      <c r="H234" s="4">
        <f t="shared" si="44"/>
        <v>0</v>
      </c>
      <c r="I234" s="4">
        <f t="shared" si="45"/>
        <v>0</v>
      </c>
      <c r="J234" s="4">
        <f t="shared" si="46"/>
        <v>0</v>
      </c>
      <c r="K234" s="4">
        <f t="shared" si="47"/>
        <v>0</v>
      </c>
      <c r="L234" s="4">
        <f t="shared" si="48"/>
        <v>0</v>
      </c>
      <c r="M234" s="4">
        <f t="shared" si="49"/>
        <v>0</v>
      </c>
      <c r="N234" s="4">
        <f t="shared" si="50"/>
        <v>0</v>
      </c>
      <c r="O234" s="4">
        <f t="shared" si="51"/>
        <v>0</v>
      </c>
      <c r="P234" s="4">
        <f t="shared" si="52"/>
        <v>0</v>
      </c>
      <c r="Q234" s="4">
        <f t="shared" si="53"/>
        <v>0</v>
      </c>
      <c r="R234" s="4">
        <f t="shared" si="54"/>
        <v>0</v>
      </c>
    </row>
    <row r="235" spans="1:18" x14ac:dyDescent="0.2">
      <c r="A235" s="4">
        <v>-75</v>
      </c>
      <c r="B235" s="4">
        <f t="shared" si="36"/>
        <v>0</v>
      </c>
      <c r="C235" s="4">
        <f t="shared" si="37"/>
        <v>0</v>
      </c>
      <c r="D235" s="4">
        <f t="shared" si="40"/>
        <v>0</v>
      </c>
      <c r="E235" s="4">
        <f t="shared" si="41"/>
        <v>0</v>
      </c>
      <c r="F235" s="4">
        <f t="shared" si="42"/>
        <v>0</v>
      </c>
      <c r="G235" s="4">
        <f t="shared" si="43"/>
        <v>0</v>
      </c>
      <c r="H235" s="4">
        <f t="shared" si="44"/>
        <v>0</v>
      </c>
      <c r="I235" s="4">
        <f t="shared" si="45"/>
        <v>0</v>
      </c>
      <c r="J235" s="4">
        <f t="shared" si="46"/>
        <v>0</v>
      </c>
      <c r="K235" s="4">
        <f t="shared" si="47"/>
        <v>0</v>
      </c>
      <c r="L235" s="4">
        <f t="shared" si="48"/>
        <v>0</v>
      </c>
      <c r="M235" s="4">
        <f t="shared" si="49"/>
        <v>0</v>
      </c>
      <c r="N235" s="4">
        <f t="shared" si="50"/>
        <v>0</v>
      </c>
      <c r="O235" s="4">
        <f t="shared" si="51"/>
        <v>0</v>
      </c>
      <c r="P235" s="4">
        <f t="shared" si="52"/>
        <v>0</v>
      </c>
      <c r="Q235" s="4">
        <f t="shared" si="53"/>
        <v>0</v>
      </c>
      <c r="R235" s="4">
        <f t="shared" si="54"/>
        <v>0</v>
      </c>
    </row>
    <row r="236" spans="1:18" x14ac:dyDescent="0.2">
      <c r="A236" s="4">
        <v>-70</v>
      </c>
      <c r="B236" s="4">
        <f t="shared" si="36"/>
        <v>0</v>
      </c>
      <c r="C236" s="4">
        <f t="shared" si="37"/>
        <v>0</v>
      </c>
      <c r="D236" s="4">
        <f t="shared" si="40"/>
        <v>0</v>
      </c>
      <c r="E236" s="4">
        <f t="shared" si="41"/>
        <v>0</v>
      </c>
      <c r="F236" s="4">
        <f t="shared" si="42"/>
        <v>0</v>
      </c>
      <c r="G236" s="4">
        <f t="shared" si="43"/>
        <v>0</v>
      </c>
      <c r="H236" s="4">
        <f t="shared" si="44"/>
        <v>0</v>
      </c>
      <c r="I236" s="4">
        <f t="shared" si="45"/>
        <v>0</v>
      </c>
      <c r="J236" s="4">
        <f t="shared" si="46"/>
        <v>0</v>
      </c>
      <c r="K236" s="4">
        <f t="shared" si="47"/>
        <v>0</v>
      </c>
      <c r="L236" s="4">
        <f t="shared" si="48"/>
        <v>0</v>
      </c>
      <c r="M236" s="4">
        <f t="shared" si="49"/>
        <v>0</v>
      </c>
      <c r="N236" s="4">
        <f t="shared" si="50"/>
        <v>0</v>
      </c>
      <c r="O236" s="4">
        <f t="shared" si="51"/>
        <v>0</v>
      </c>
      <c r="P236" s="4">
        <f t="shared" si="52"/>
        <v>0</v>
      </c>
      <c r="Q236" s="4">
        <f t="shared" si="53"/>
        <v>0</v>
      </c>
      <c r="R236" s="4">
        <f t="shared" si="54"/>
        <v>0</v>
      </c>
    </row>
    <row r="237" spans="1:18" x14ac:dyDescent="0.2">
      <c r="A237" s="4">
        <v>-65</v>
      </c>
      <c r="B237" s="4">
        <f t="shared" si="36"/>
        <v>0</v>
      </c>
      <c r="C237" s="4">
        <f t="shared" si="37"/>
        <v>0</v>
      </c>
      <c r="D237" s="4">
        <f t="shared" si="40"/>
        <v>0</v>
      </c>
      <c r="E237" s="4">
        <f t="shared" si="41"/>
        <v>0</v>
      </c>
      <c r="F237" s="4">
        <f t="shared" si="42"/>
        <v>0</v>
      </c>
      <c r="G237" s="4">
        <f t="shared" si="43"/>
        <v>0</v>
      </c>
      <c r="H237" s="4">
        <f t="shared" si="44"/>
        <v>0</v>
      </c>
      <c r="I237" s="4">
        <f t="shared" si="45"/>
        <v>0</v>
      </c>
      <c r="J237" s="4">
        <f t="shared" si="46"/>
        <v>0</v>
      </c>
      <c r="K237" s="4">
        <f t="shared" si="47"/>
        <v>0</v>
      </c>
      <c r="L237" s="4">
        <f t="shared" si="48"/>
        <v>0</v>
      </c>
      <c r="M237" s="4">
        <f t="shared" si="49"/>
        <v>0</v>
      </c>
      <c r="N237" s="4">
        <f t="shared" si="50"/>
        <v>0</v>
      </c>
      <c r="O237" s="4">
        <f t="shared" si="51"/>
        <v>0</v>
      </c>
      <c r="P237" s="4">
        <f t="shared" si="52"/>
        <v>0</v>
      </c>
      <c r="Q237" s="4">
        <f t="shared" si="53"/>
        <v>0</v>
      </c>
      <c r="R237" s="4">
        <f t="shared" si="54"/>
        <v>0</v>
      </c>
    </row>
    <row r="238" spans="1:18" x14ac:dyDescent="0.2">
      <c r="A238" s="4">
        <v>-60</v>
      </c>
      <c r="B238" s="4">
        <f t="shared" si="36"/>
        <v>0</v>
      </c>
      <c r="C238" s="4">
        <f t="shared" si="37"/>
        <v>0</v>
      </c>
      <c r="D238" s="4">
        <f t="shared" si="40"/>
        <v>0</v>
      </c>
      <c r="E238" s="4">
        <f t="shared" si="41"/>
        <v>0</v>
      </c>
      <c r="F238" s="4">
        <f t="shared" si="42"/>
        <v>0</v>
      </c>
      <c r="G238" s="4">
        <f t="shared" si="43"/>
        <v>0</v>
      </c>
      <c r="H238" s="4">
        <f t="shared" si="44"/>
        <v>0</v>
      </c>
      <c r="I238" s="4">
        <f t="shared" si="45"/>
        <v>0</v>
      </c>
      <c r="J238" s="4">
        <f t="shared" si="46"/>
        <v>0</v>
      </c>
      <c r="K238" s="4">
        <f t="shared" si="47"/>
        <v>0</v>
      </c>
      <c r="L238" s="4">
        <f t="shared" si="48"/>
        <v>0</v>
      </c>
      <c r="M238" s="4">
        <f t="shared" si="49"/>
        <v>0</v>
      </c>
      <c r="N238" s="4">
        <f t="shared" si="50"/>
        <v>0</v>
      </c>
      <c r="O238" s="4">
        <f t="shared" si="51"/>
        <v>0</v>
      </c>
      <c r="P238" s="4">
        <f t="shared" si="52"/>
        <v>0</v>
      </c>
      <c r="Q238" s="4">
        <f t="shared" si="53"/>
        <v>0</v>
      </c>
      <c r="R238" s="4">
        <f t="shared" si="54"/>
        <v>0</v>
      </c>
    </row>
    <row r="239" spans="1:18" x14ac:dyDescent="0.2">
      <c r="A239" s="4">
        <v>-55</v>
      </c>
      <c r="B239" s="4">
        <f t="shared" si="36"/>
        <v>4.0711099922733011E-16</v>
      </c>
      <c r="C239" s="4">
        <f t="shared" si="37"/>
        <v>4.0711099922733011E-16</v>
      </c>
      <c r="D239" s="4">
        <f t="shared" si="40"/>
        <v>3.6639989930459714E-16</v>
      </c>
      <c r="E239" s="4">
        <f t="shared" si="41"/>
        <v>2.849776994591311E-16</v>
      </c>
      <c r="F239" s="4">
        <f t="shared" si="42"/>
        <v>2.4426659953639813E-16</v>
      </c>
      <c r="G239" s="4">
        <f t="shared" si="43"/>
        <v>1.8319994965229857E-16</v>
      </c>
      <c r="H239" s="4">
        <f t="shared" si="44"/>
        <v>1.4248884972956555E-16</v>
      </c>
      <c r="I239" s="4">
        <f t="shared" si="45"/>
        <v>9.1599974826149285E-17</v>
      </c>
      <c r="J239" s="4">
        <f t="shared" si="46"/>
        <v>5.5977762393757885E-17</v>
      </c>
      <c r="K239" s="4">
        <f t="shared" si="47"/>
        <v>3.0533324942049766E-17</v>
      </c>
      <c r="L239" s="4">
        <f t="shared" si="48"/>
        <v>1.7811106216195694E-17</v>
      </c>
      <c r="M239" s="4">
        <f t="shared" si="49"/>
        <v>1.0177774980683255E-17</v>
      </c>
      <c r="N239" s="4">
        <f t="shared" si="50"/>
        <v>4.4527765540489234E-18</v>
      </c>
      <c r="O239" s="4">
        <f t="shared" si="51"/>
        <v>2.2263882770244617E-18</v>
      </c>
      <c r="P239" s="4">
        <f t="shared" si="52"/>
        <v>8.7465253740246696E-19</v>
      </c>
      <c r="Q239" s="4">
        <f t="shared" si="53"/>
        <v>3.9756933518293956E-19</v>
      </c>
      <c r="R239" s="4">
        <f t="shared" si="54"/>
        <v>1.3914926731402886E-19</v>
      </c>
    </row>
    <row r="240" spans="1:18" x14ac:dyDescent="0.2">
      <c r="A240" s="4">
        <v>-50</v>
      </c>
      <c r="B240" s="4">
        <f t="shared" si="36"/>
        <v>9.8358017413322959E-14</v>
      </c>
      <c r="C240" s="4">
        <f t="shared" si="37"/>
        <v>9.534539601904073E-14</v>
      </c>
      <c r="D240" s="4">
        <f t="shared" si="40"/>
        <v>8.6796065035266779E-14</v>
      </c>
      <c r="E240" s="4">
        <f t="shared" si="41"/>
        <v>7.4257046259065019E-14</v>
      </c>
      <c r="F240" s="4">
        <f t="shared" si="42"/>
        <v>5.9641761386803875E-14</v>
      </c>
      <c r="G240" s="4">
        <f t="shared" si="43"/>
        <v>4.5026476514542719E-14</v>
      </c>
      <c r="H240" s="4">
        <f t="shared" si="44"/>
        <v>3.1917502339422683E-14</v>
      </c>
      <c r="I240" s="4">
        <f t="shared" si="45"/>
        <v>2.1271549709627999E-14</v>
      </c>
      <c r="J240" s="4">
        <f t="shared" si="46"/>
        <v>1.3312529674733697E-14</v>
      </c>
      <c r="K240" s="4">
        <f t="shared" si="47"/>
        <v>7.8267089601454209E-15</v>
      </c>
      <c r="L240" s="4">
        <f t="shared" si="48"/>
        <v>4.3204654793000412E-15</v>
      </c>
      <c r="M240" s="4">
        <f t="shared" si="49"/>
        <v>2.2416549394954863E-15</v>
      </c>
      <c r="N240" s="4">
        <f t="shared" si="50"/>
        <v>1.0922024776145718E-15</v>
      </c>
      <c r="O240" s="4">
        <f t="shared" si="51"/>
        <v>5.003012513942112E-16</v>
      </c>
      <c r="P240" s="4">
        <f t="shared" si="52"/>
        <v>2.1516452420100689E-16</v>
      </c>
      <c r="Q240" s="4">
        <f t="shared" si="53"/>
        <v>8.6908656670990597E-17</v>
      </c>
      <c r="R240" s="4">
        <f t="shared" si="54"/>
        <v>3.2998254820183982E-17</v>
      </c>
    </row>
    <row r="241" spans="1:18" x14ac:dyDescent="0.2">
      <c r="A241" s="4">
        <v>-45</v>
      </c>
      <c r="B241" s="4">
        <f t="shared" si="36"/>
        <v>1.488039555495799E-11</v>
      </c>
      <c r="C241" s="4">
        <f t="shared" si="37"/>
        <v>1.4422558525226935E-11</v>
      </c>
      <c r="D241" s="4">
        <f t="shared" si="40"/>
        <v>1.3131894524376527E-11</v>
      </c>
      <c r="E241" s="4">
        <f t="shared" si="41"/>
        <v>1.1232314601981808E-11</v>
      </c>
      <c r="F241" s="4">
        <f t="shared" si="42"/>
        <v>9.0254472973702948E-12</v>
      </c>
      <c r="G241" s="4">
        <f t="shared" si="43"/>
        <v>6.8127379499198725E-12</v>
      </c>
      <c r="H241" s="4">
        <f t="shared" si="44"/>
        <v>4.830962316781152E-12</v>
      </c>
      <c r="I241" s="4">
        <f t="shared" si="45"/>
        <v>3.2181106711422379E-12</v>
      </c>
      <c r="J241" s="4">
        <f t="shared" si="46"/>
        <v>2.0138407132153632E-12</v>
      </c>
      <c r="K241" s="4">
        <f t="shared" si="47"/>
        <v>1.1838787857530758E-12</v>
      </c>
      <c r="L241" s="4">
        <f t="shared" si="48"/>
        <v>6.5379990920913095E-13</v>
      </c>
      <c r="M241" s="4">
        <f t="shared" si="49"/>
        <v>3.3918580122812268E-13</v>
      </c>
      <c r="N241" s="4">
        <f t="shared" si="50"/>
        <v>1.6530678512532112E-13</v>
      </c>
      <c r="O241" s="4">
        <f t="shared" si="51"/>
        <v>7.568257086729697E-14</v>
      </c>
      <c r="P241" s="4">
        <f t="shared" si="52"/>
        <v>3.2550750776502075E-14</v>
      </c>
      <c r="Q241" s="4">
        <f t="shared" si="53"/>
        <v>1.315167312171868E-14</v>
      </c>
      <c r="R241" s="4">
        <f t="shared" si="54"/>
        <v>4.9918209371567116E-15</v>
      </c>
    </row>
    <row r="242" spans="1:18" x14ac:dyDescent="0.2">
      <c r="A242" s="4">
        <v>-40</v>
      </c>
      <c r="B242" s="4">
        <f t="shared" si="36"/>
        <v>1.3533603974866112E-9</v>
      </c>
      <c r="C242" s="4">
        <f t="shared" si="37"/>
        <v>1.3117218987076381E-9</v>
      </c>
      <c r="D242" s="4">
        <f t="shared" si="40"/>
        <v>1.1943363681235284E-9</v>
      </c>
      <c r="E242" s="4">
        <f t="shared" si="41"/>
        <v>1.0215700220038274E-9</v>
      </c>
      <c r="F242" s="4">
        <f t="shared" si="42"/>
        <v>8.208545694318722E-10</v>
      </c>
      <c r="G242" s="4">
        <f t="shared" si="43"/>
        <v>6.1961353655991439E-10</v>
      </c>
      <c r="H242" s="4">
        <f t="shared" si="44"/>
        <v>4.3937179791685131E-10</v>
      </c>
      <c r="I242" s="4">
        <f t="shared" si="45"/>
        <v>2.9268470760772869E-10</v>
      </c>
      <c r="J242" s="4">
        <f t="shared" si="46"/>
        <v>1.8315741164176681E-10</v>
      </c>
      <c r="K242" s="4">
        <f t="shared" si="47"/>
        <v>1.0767268654231932E-10</v>
      </c>
      <c r="L242" s="4">
        <f t="shared" si="48"/>
        <v>5.9462505324956572E-11</v>
      </c>
      <c r="M242" s="4">
        <f t="shared" si="49"/>
        <v>3.0848741822032369E-11</v>
      </c>
      <c r="N242" s="4">
        <f t="shared" si="50"/>
        <v>1.5034475618168684E-11</v>
      </c>
      <c r="O242" s="4">
        <f t="shared" si="51"/>
        <v>6.883284879143011E-12</v>
      </c>
      <c r="P242" s="4">
        <f t="shared" si="52"/>
        <v>2.9604638756302578E-12</v>
      </c>
      <c r="Q242" s="4">
        <f t="shared" si="53"/>
        <v>1.196135530301298E-12</v>
      </c>
      <c r="R242" s="4">
        <f t="shared" si="54"/>
        <v>4.5400183738227972E-13</v>
      </c>
    </row>
    <row r="243" spans="1:18" x14ac:dyDescent="0.2">
      <c r="A243" s="4">
        <v>-35</v>
      </c>
      <c r="B243" s="4">
        <f t="shared" si="36"/>
        <v>7.4103990884061604E-8</v>
      </c>
      <c r="C243" s="4">
        <f t="shared" si="37"/>
        <v>7.1824050737665593E-8</v>
      </c>
      <c r="D243" s="4">
        <f t="shared" si="40"/>
        <v>6.5396542425697682E-8</v>
      </c>
      <c r="E243" s="4">
        <f t="shared" si="41"/>
        <v>5.5936627002751769E-8</v>
      </c>
      <c r="F243" s="4">
        <f t="shared" si="42"/>
        <v>4.4946342454609909E-8</v>
      </c>
      <c r="G243" s="4">
        <f t="shared" si="43"/>
        <v>3.3927279270643758E-8</v>
      </c>
      <c r="H243" s="4">
        <f t="shared" si="44"/>
        <v>2.4058043477433267E-8</v>
      </c>
      <c r="I243" s="4">
        <f t="shared" si="45"/>
        <v>1.6026111959198995E-8</v>
      </c>
      <c r="J243" s="4">
        <f t="shared" si="46"/>
        <v>1.0028884595468539E-8</v>
      </c>
      <c r="K243" s="4">
        <f t="shared" si="47"/>
        <v>5.8956771075499926E-9</v>
      </c>
      <c r="L243" s="4">
        <f t="shared" si="48"/>
        <v>3.255902128734025E-9</v>
      </c>
      <c r="M243" s="4">
        <f t="shared" si="49"/>
        <v>1.6891397724897897E-9</v>
      </c>
      <c r="N243" s="4">
        <f t="shared" si="50"/>
        <v>8.2322097844819325E-10</v>
      </c>
      <c r="O243" s="4">
        <f t="shared" si="51"/>
        <v>3.7689802770418412E-10</v>
      </c>
      <c r="P243" s="4">
        <f t="shared" si="52"/>
        <v>1.6210182183355179E-10</v>
      </c>
      <c r="Q243" s="4">
        <f t="shared" si="53"/>
        <v>6.5495056590852807E-11</v>
      </c>
      <c r="R243" s="4">
        <f t="shared" si="54"/>
        <v>2.4859119516473668E-11</v>
      </c>
    </row>
    <row r="244" spans="1:18" x14ac:dyDescent="0.2">
      <c r="A244" s="4">
        <v>-30</v>
      </c>
      <c r="B244" s="4">
        <f t="shared" si="36"/>
        <v>2.4465769183736092E-6</v>
      </c>
      <c r="C244" s="4">
        <f t="shared" si="37"/>
        <v>2.3713036599989791E-6</v>
      </c>
      <c r="D244" s="4">
        <f t="shared" si="40"/>
        <v>2.1590965524115153E-6</v>
      </c>
      <c r="E244" s="4">
        <f t="shared" si="41"/>
        <v>1.846773147288968E-6</v>
      </c>
      <c r="F244" s="4">
        <f t="shared" si="42"/>
        <v>1.4839239123641196E-6</v>
      </c>
      <c r="G244" s="4">
        <f t="shared" si="43"/>
        <v>1.1201245353677707E-6</v>
      </c>
      <c r="H244" s="4">
        <f t="shared" si="44"/>
        <v>7.9428723312965207E-7</v>
      </c>
      <c r="I244" s="4">
        <f t="shared" si="45"/>
        <v>5.2910936541350108E-7</v>
      </c>
      <c r="J244" s="4">
        <f t="shared" si="46"/>
        <v>3.3110818020731165E-7</v>
      </c>
      <c r="K244" s="4">
        <f t="shared" si="47"/>
        <v>1.9464845767010973E-7</v>
      </c>
      <c r="L244" s="4">
        <f t="shared" si="48"/>
        <v>1.074950876665055E-7</v>
      </c>
      <c r="M244" s="4">
        <f t="shared" si="49"/>
        <v>5.5767716823466746E-8</v>
      </c>
      <c r="N244" s="4">
        <f t="shared" si="50"/>
        <v>2.7179014516421783E-8</v>
      </c>
      <c r="O244" s="4">
        <f t="shared" si="51"/>
        <v>1.2443459585841482E-8</v>
      </c>
      <c r="P244" s="4">
        <f t="shared" si="52"/>
        <v>5.3518652789156069E-9</v>
      </c>
      <c r="Q244" s="4">
        <f t="shared" si="53"/>
        <v>2.1623490424093827E-9</v>
      </c>
      <c r="R244" s="4">
        <f t="shared" si="54"/>
        <v>8.20735122388831E-10</v>
      </c>
    </row>
    <row r="245" spans="1:18" x14ac:dyDescent="0.2">
      <c r="A245" s="4">
        <v>-25</v>
      </c>
      <c r="B245" s="4">
        <f t="shared" ref="B245:B250" si="55">ATAN(ABS(B43-B42)/1000/ABS($A245-$A244))*180/PI()</f>
        <v>4.8784975016951792E-5</v>
      </c>
      <c r="C245" s="4">
        <f t="shared" ref="C245:C250" si="56">ATAN(ABS(C43-C42)/1000/ABS($A245-$A244))*180/PI()</f>
        <v>4.7284019129519823E-5</v>
      </c>
      <c r="D245" s="4">
        <f t="shared" si="40"/>
        <v>4.3052589345104931E-5</v>
      </c>
      <c r="E245" s="4">
        <f t="shared" si="41"/>
        <v>3.6824831124854288E-5</v>
      </c>
      <c r="F245" s="4">
        <f t="shared" si="42"/>
        <v>2.958958308108894E-5</v>
      </c>
      <c r="G245" s="4">
        <f t="shared" si="43"/>
        <v>2.2335389115974511E-5</v>
      </c>
      <c r="H245" s="4">
        <f t="shared" si="44"/>
        <v>1.5838162509265169E-5</v>
      </c>
      <c r="I245" s="4">
        <f t="shared" si="45"/>
        <v>1.0550490760835133E-5</v>
      </c>
      <c r="J245" s="4">
        <f t="shared" si="46"/>
        <v>6.6023284116120306E-6</v>
      </c>
      <c r="K245" s="4">
        <f t="shared" si="47"/>
        <v>3.8813086451813069E-6</v>
      </c>
      <c r="L245" s="4">
        <f t="shared" si="48"/>
        <v>2.1434622091402156E-6</v>
      </c>
      <c r="M245" s="4">
        <f t="shared" si="49"/>
        <v>1.1120135449392193E-6</v>
      </c>
      <c r="N245" s="4">
        <f t="shared" si="50"/>
        <v>5.4195211858191832E-7</v>
      </c>
      <c r="O245" s="4">
        <f t="shared" si="51"/>
        <v>2.4812376036947525E-7</v>
      </c>
      <c r="P245" s="4">
        <f t="shared" si="52"/>
        <v>1.0671669955037299E-7</v>
      </c>
      <c r="Q245" s="4">
        <f t="shared" si="53"/>
        <v>4.3117444303161156E-8</v>
      </c>
      <c r="R245" s="4">
        <f t="shared" si="54"/>
        <v>1.6365535921355592E-8</v>
      </c>
    </row>
    <row r="246" spans="1:18" x14ac:dyDescent="0.2">
      <c r="A246" s="4">
        <v>-20</v>
      </c>
      <c r="B246" s="4">
        <f t="shared" si="55"/>
        <v>5.8854891822102129E-4</v>
      </c>
      <c r="C246" s="4">
        <f t="shared" si="56"/>
        <v>5.7044117165613872E-4</v>
      </c>
      <c r="D246" s="4">
        <f t="shared" ref="D246:R250" si="57">ATAN(ABS(D44-D43)/1000/ABS($A246-$A245))*180/PI()</f>
        <v>5.1939259735363068E-4</v>
      </c>
      <c r="E246" s="4">
        <f t="shared" si="57"/>
        <v>4.4426003118771032E-4</v>
      </c>
      <c r="F246" s="4">
        <f t="shared" si="57"/>
        <v>3.5697296364970522E-4</v>
      </c>
      <c r="G246" s="4">
        <f t="shared" si="57"/>
        <v>2.6945732980366069E-4</v>
      </c>
      <c r="H246" s="4">
        <f t="shared" si="57"/>
        <v>1.9107385846756073E-4</v>
      </c>
      <c r="I246" s="4">
        <f t="shared" si="57"/>
        <v>1.2728262999088454E-4</v>
      </c>
      <c r="J246" s="4">
        <f t="shared" si="57"/>
        <v>7.9651434548793447E-5</v>
      </c>
      <c r="K246" s="4">
        <f t="shared" si="57"/>
        <v>4.6824662791946073E-5</v>
      </c>
      <c r="L246" s="4">
        <f t="shared" si="57"/>
        <v>2.5859034754914771E-5</v>
      </c>
      <c r="M246" s="4">
        <f t="shared" si="57"/>
        <v>1.34154905012563E-5</v>
      </c>
      <c r="N246" s="4">
        <f t="shared" si="57"/>
        <v>6.5381878953335279E-6</v>
      </c>
      <c r="O246" s="4">
        <f t="shared" si="57"/>
        <v>2.9934005440152261E-6</v>
      </c>
      <c r="P246" s="4">
        <f t="shared" si="57"/>
        <v>1.2874455312698872E-6</v>
      </c>
      <c r="Q246" s="4">
        <f t="shared" si="57"/>
        <v>5.2017501686018844E-7</v>
      </c>
      <c r="R246" s="4">
        <f t="shared" si="57"/>
        <v>1.9743616676254669E-7</v>
      </c>
    </row>
    <row r="247" spans="1:18" x14ac:dyDescent="0.2">
      <c r="A247" s="4">
        <v>-15</v>
      </c>
      <c r="B247" s="4">
        <f t="shared" si="55"/>
        <v>4.3033892263390668E-3</v>
      </c>
      <c r="C247" s="4">
        <f t="shared" si="56"/>
        <v>4.1709878595304808E-3</v>
      </c>
      <c r="D247" s="4">
        <f t="shared" si="57"/>
        <v>3.7977276644397973E-3</v>
      </c>
      <c r="E247" s="4">
        <f t="shared" si="57"/>
        <v>3.2483686134414705E-3</v>
      </c>
      <c r="F247" s="4">
        <f t="shared" si="57"/>
        <v>2.6101375095541795E-3</v>
      </c>
      <c r="G247" s="4">
        <f t="shared" si="57"/>
        <v>1.9702351594348549E-3</v>
      </c>
      <c r="H247" s="4">
        <f t="shared" si="57"/>
        <v>1.3971059326845616E-3</v>
      </c>
      <c r="I247" s="4">
        <f t="shared" si="57"/>
        <v>9.3067319063636262E-4</v>
      </c>
      <c r="J247" s="4">
        <f t="shared" si="57"/>
        <v>5.8240040089908613E-4</v>
      </c>
      <c r="K247" s="4">
        <f t="shared" si="57"/>
        <v>3.4237553331058169E-4</v>
      </c>
      <c r="L247" s="4">
        <f t="shared" si="57"/>
        <v>1.8907772714820559E-4</v>
      </c>
      <c r="M247" s="4">
        <f t="shared" si="57"/>
        <v>9.8092232622119167E-5</v>
      </c>
      <c r="N247" s="4">
        <f t="shared" si="57"/>
        <v>4.7806336107994981E-5</v>
      </c>
      <c r="O247" s="4">
        <f t="shared" si="57"/>
        <v>2.1887335574310824E-5</v>
      </c>
      <c r="P247" s="4">
        <f t="shared" si="57"/>
        <v>9.4136257284021519E-6</v>
      </c>
      <c r="Q247" s="4">
        <f t="shared" si="57"/>
        <v>3.8034486143714284E-6</v>
      </c>
      <c r="R247" s="4">
        <f t="shared" si="57"/>
        <v>1.4436262614696854E-6</v>
      </c>
    </row>
    <row r="248" spans="1:18" x14ac:dyDescent="0.2">
      <c r="A248" s="4">
        <v>-10</v>
      </c>
      <c r="B248" s="4">
        <f t="shared" si="55"/>
        <v>1.9102352724245486E-2</v>
      </c>
      <c r="C248" s="4">
        <f t="shared" si="56"/>
        <v>1.851463515859092E-2</v>
      </c>
      <c r="D248" s="4">
        <f t="shared" si="57"/>
        <v>1.6857767249387732E-2</v>
      </c>
      <c r="E248" s="4">
        <f t="shared" si="57"/>
        <v>1.4419212557268848E-2</v>
      </c>
      <c r="F248" s="4">
        <f t="shared" si="57"/>
        <v>1.1586162871260634E-2</v>
      </c>
      <c r="G248" s="4">
        <f t="shared" si="57"/>
        <v>8.7456946216076838E-3</v>
      </c>
      <c r="H248" s="4">
        <f t="shared" si="57"/>
        <v>6.201626149837435E-3</v>
      </c>
      <c r="I248" s="4">
        <f t="shared" si="57"/>
        <v>4.1311736446599532E-3</v>
      </c>
      <c r="J248" s="4">
        <f t="shared" si="57"/>
        <v>2.585222410453726E-3</v>
      </c>
      <c r="K248" s="4">
        <f t="shared" si="57"/>
        <v>1.5197738540569286E-3</v>
      </c>
      <c r="L248" s="4">
        <f t="shared" si="57"/>
        <v>8.392988347334392E-4</v>
      </c>
      <c r="M248" s="4">
        <f t="shared" si="57"/>
        <v>4.3542249942374344E-4</v>
      </c>
      <c r="N248" s="4">
        <f t="shared" si="57"/>
        <v>2.1220797814760519E-4</v>
      </c>
      <c r="O248" s="4">
        <f t="shared" si="57"/>
        <v>9.7155892030426698E-5</v>
      </c>
      <c r="P248" s="4">
        <f t="shared" si="57"/>
        <v>4.1786228468923687E-5</v>
      </c>
      <c r="Q248" s="4">
        <f t="shared" si="57"/>
        <v>1.6883162487588608E-5</v>
      </c>
      <c r="R248" s="4">
        <f t="shared" si="57"/>
        <v>6.4081256814275111E-6</v>
      </c>
    </row>
    <row r="249" spans="1:18" x14ac:dyDescent="0.2">
      <c r="A249" s="4">
        <v>-5</v>
      </c>
      <c r="B249" s="4">
        <f t="shared" si="55"/>
        <v>5.1549468714550933E-2</v>
      </c>
      <c r="C249" s="4">
        <f t="shared" si="56"/>
        <v>4.996345911453675E-2</v>
      </c>
      <c r="D249" s="4">
        <f t="shared" si="57"/>
        <v>4.5492249185678887E-2</v>
      </c>
      <c r="E249" s="4">
        <f t="shared" si="57"/>
        <v>3.8911584964219897E-2</v>
      </c>
      <c r="F249" s="4">
        <f t="shared" si="57"/>
        <v>3.1266338600115344E-2</v>
      </c>
      <c r="G249" s="4">
        <f t="shared" si="57"/>
        <v>2.3601071592440345E-2</v>
      </c>
      <c r="H249" s="4">
        <f t="shared" si="57"/>
        <v>1.6735666248937919E-2</v>
      </c>
      <c r="I249" s="4">
        <f t="shared" si="57"/>
        <v>1.1148357318956982E-2</v>
      </c>
      <c r="J249" s="4">
        <f t="shared" si="57"/>
        <v>6.9764637971259352E-3</v>
      </c>
      <c r="K249" s="4">
        <f t="shared" si="57"/>
        <v>4.1012515052301687E-3</v>
      </c>
      <c r="L249" s="4">
        <f t="shared" si="57"/>
        <v>2.264926195186672E-3</v>
      </c>
      <c r="M249" s="4">
        <f t="shared" si="57"/>
        <v>1.1750282312206351E-3</v>
      </c>
      <c r="N249" s="4">
        <f t="shared" si="57"/>
        <v>5.726630239978025E-4</v>
      </c>
      <c r="O249" s="4">
        <f t="shared" si="57"/>
        <v>2.6218423744611328E-4</v>
      </c>
      <c r="P249" s="4">
        <f t="shared" si="57"/>
        <v>1.1276403538651631E-4</v>
      </c>
      <c r="Q249" s="4">
        <f t="shared" si="57"/>
        <v>4.5560788851867364E-5</v>
      </c>
      <c r="R249" s="4">
        <f t="shared" si="57"/>
        <v>1.7292924908021346E-5</v>
      </c>
    </row>
    <row r="250" spans="1:18" x14ac:dyDescent="0.2">
      <c r="A250" s="4">
        <v>0</v>
      </c>
      <c r="B250" s="4">
        <f t="shared" si="55"/>
        <v>8.4658998146026676E-2</v>
      </c>
      <c r="C250" s="4">
        <f t="shared" si="56"/>
        <v>8.2054318218528849E-2</v>
      </c>
      <c r="D250" s="4">
        <f t="shared" si="57"/>
        <v>7.471131566656905E-2</v>
      </c>
      <c r="E250" s="4">
        <f t="shared" si="57"/>
        <v>6.3903984472950315E-2</v>
      </c>
      <c r="F250" s="4">
        <f t="shared" si="57"/>
        <v>5.1348301617523691E-2</v>
      </c>
      <c r="G250" s="4">
        <f t="shared" si="57"/>
        <v>3.8759736020091348E-2</v>
      </c>
      <c r="H250" s="4">
        <f t="shared" si="57"/>
        <v>2.7484770525934725E-2</v>
      </c>
      <c r="I250" s="4">
        <f t="shared" si="57"/>
        <v>1.8308805058680648E-2</v>
      </c>
      <c r="J250" s="4">
        <f t="shared" si="57"/>
        <v>1.145735767794924E-2</v>
      </c>
      <c r="K250" s="4">
        <f t="shared" si="57"/>
        <v>6.7354331717331102E-3</v>
      </c>
      <c r="L250" s="4">
        <f t="shared" si="57"/>
        <v>3.7196594839075678E-3</v>
      </c>
      <c r="M250" s="4">
        <f t="shared" si="57"/>
        <v>1.9297339207922978E-3</v>
      </c>
      <c r="N250" s="4">
        <f t="shared" si="57"/>
        <v>9.404772016792743E-4</v>
      </c>
      <c r="O250" s="4">
        <f t="shared" si="57"/>
        <v>4.3058183894494805E-4</v>
      </c>
      <c r="P250" s="4">
        <f t="shared" si="57"/>
        <v>1.8519094129000596E-4</v>
      </c>
      <c r="Q250" s="4">
        <f t="shared" si="57"/>
        <v>7.4823904132974121E-5</v>
      </c>
      <c r="R250" s="4">
        <f t="shared" si="57"/>
        <v>2.8399950661606545E-5</v>
      </c>
    </row>
    <row r="251" spans="1:18" x14ac:dyDescent="0.2">
      <c r="A251" s="4">
        <v>5</v>
      </c>
      <c r="B251" s="4">
        <f t="shared" ref="B251:C278" si="58">ATAN(ABS(B49-B50)/1000/ABS($A251-$A252))*180/PI()</f>
        <v>5.1549468714550933E-2</v>
      </c>
      <c r="C251" s="4">
        <f t="shared" si="58"/>
        <v>4.9963459114536729E-2</v>
      </c>
      <c r="D251" s="4">
        <f t="shared" ref="D251:D280" si="59">ATAN(ABS(D49-D50)/1000/ABS($A251-$A252))*180/PI()</f>
        <v>4.5492249185678887E-2</v>
      </c>
      <c r="E251" s="4">
        <f t="shared" ref="E251:E280" si="60">ATAN(ABS(E49-E50)/1000/ABS($A251-$A252))*180/PI()</f>
        <v>3.8911584964219897E-2</v>
      </c>
      <c r="F251" s="4">
        <f t="shared" ref="F251:F280" si="61">ATAN(ABS(F49-F50)/1000/ABS($A251-$A252))*180/PI()</f>
        <v>3.1266338600115344E-2</v>
      </c>
      <c r="G251" s="4">
        <f t="shared" ref="G251:G280" si="62">ATAN(ABS(G49-G50)/1000/ABS($A251-$A252))*180/PI()</f>
        <v>2.3601071592440338E-2</v>
      </c>
      <c r="H251" s="4">
        <f t="shared" ref="H251:H280" si="63">ATAN(ABS(H49-H50)/1000/ABS($A251-$A252))*180/PI()</f>
        <v>1.6735666248937929E-2</v>
      </c>
      <c r="I251" s="4">
        <f t="shared" ref="I251:I280" si="64">ATAN(ABS(I49-I50)/1000/ABS($A251-$A252))*180/PI()</f>
        <v>1.1148357318956983E-2</v>
      </c>
      <c r="J251" s="4">
        <f t="shared" ref="J251:J280" si="65">ATAN(ABS(J49-J50)/1000/ABS($A251-$A252))*180/PI()</f>
        <v>6.9764637971259334E-3</v>
      </c>
      <c r="K251" s="4">
        <f t="shared" ref="K251:K280" si="66">ATAN(ABS(K49-K50)/1000/ABS($A251-$A252))*180/PI()</f>
        <v>4.1012515052301687E-3</v>
      </c>
      <c r="L251" s="4">
        <f t="shared" ref="L251:L280" si="67">ATAN(ABS(L49-L50)/1000/ABS($A251-$A252))*180/PI()</f>
        <v>2.2649261951866737E-3</v>
      </c>
      <c r="M251" s="4">
        <f t="shared" ref="M251:M280" si="68">ATAN(ABS(M49-M50)/1000/ABS($A251-$A252))*180/PI()</f>
        <v>1.1750282312206345E-3</v>
      </c>
      <c r="N251" s="4">
        <f t="shared" ref="N251:N280" si="69">ATAN(ABS(N49-N50)/1000/ABS($A251-$A252))*180/PI()</f>
        <v>5.7266302399780239E-4</v>
      </c>
      <c r="O251" s="4">
        <f t="shared" ref="O251:O280" si="70">ATAN(ABS(O49-O50)/1000/ABS($A251-$A252))*180/PI()</f>
        <v>2.6218423744611317E-4</v>
      </c>
      <c r="P251" s="4">
        <f t="shared" ref="P251:P280" si="71">ATAN(ABS(P49-P50)/1000/ABS($A251-$A252))*180/PI()</f>
        <v>1.1276403538651627E-4</v>
      </c>
      <c r="Q251" s="4">
        <f t="shared" ref="Q251:Q280" si="72">ATAN(ABS(Q49-Q50)/1000/ABS($A251-$A252))*180/PI()</f>
        <v>4.556078885186735E-5</v>
      </c>
      <c r="R251" s="4">
        <f t="shared" ref="R251:R280" si="73">ATAN(ABS(R49-R50)/1000/ABS($A251-$A252))*180/PI()</f>
        <v>1.729292490802135E-5</v>
      </c>
    </row>
    <row r="252" spans="1:18" x14ac:dyDescent="0.2">
      <c r="A252" s="4">
        <v>10</v>
      </c>
      <c r="B252" s="4">
        <f t="shared" si="58"/>
        <v>1.91023527242455E-2</v>
      </c>
      <c r="C252" s="4">
        <f t="shared" si="58"/>
        <v>1.8514635158590937E-2</v>
      </c>
      <c r="D252" s="4">
        <f t="shared" si="59"/>
        <v>1.6857767249387767E-2</v>
      </c>
      <c r="E252" s="4">
        <f t="shared" si="60"/>
        <v>1.4419212557268858E-2</v>
      </c>
      <c r="F252" s="4">
        <f t="shared" si="61"/>
        <v>1.1586162871260615E-2</v>
      </c>
      <c r="G252" s="4">
        <f t="shared" si="62"/>
        <v>8.7456946216076994E-3</v>
      </c>
      <c r="H252" s="4">
        <f t="shared" si="63"/>
        <v>6.2016261498374255E-3</v>
      </c>
      <c r="I252" s="4">
        <f t="shared" si="64"/>
        <v>4.1311736446599592E-3</v>
      </c>
      <c r="J252" s="4">
        <f t="shared" si="65"/>
        <v>2.5852224104537299E-3</v>
      </c>
      <c r="K252" s="4">
        <f t="shared" si="66"/>
        <v>1.519773854056927E-3</v>
      </c>
      <c r="L252" s="4">
        <f t="shared" si="67"/>
        <v>8.3929883473344018E-4</v>
      </c>
      <c r="M252" s="4">
        <f t="shared" si="68"/>
        <v>4.3542249942374371E-4</v>
      </c>
      <c r="N252" s="4">
        <f t="shared" si="69"/>
        <v>2.1220797814760562E-4</v>
      </c>
      <c r="O252" s="4">
        <f t="shared" si="70"/>
        <v>9.7155892030426779E-5</v>
      </c>
      <c r="P252" s="4">
        <f t="shared" si="71"/>
        <v>4.1786228468923734E-5</v>
      </c>
      <c r="Q252" s="4">
        <f t="shared" si="72"/>
        <v>1.6883162487588625E-5</v>
      </c>
      <c r="R252" s="4">
        <f t="shared" si="73"/>
        <v>6.4081256814275128E-6</v>
      </c>
    </row>
    <row r="253" spans="1:18" x14ac:dyDescent="0.2">
      <c r="A253" s="4">
        <v>15</v>
      </c>
      <c r="B253" s="4">
        <f t="shared" si="58"/>
        <v>4.3033892263391032E-3</v>
      </c>
      <c r="C253" s="4">
        <f t="shared" si="58"/>
        <v>4.1709878595304955E-3</v>
      </c>
      <c r="D253" s="4">
        <f t="shared" si="59"/>
        <v>3.7977276644398316E-3</v>
      </c>
      <c r="E253" s="4">
        <f t="shared" si="60"/>
        <v>3.248368613441484E-3</v>
      </c>
      <c r="F253" s="4">
        <f t="shared" si="61"/>
        <v>2.6101375095542393E-3</v>
      </c>
      <c r="G253" s="4">
        <f t="shared" si="62"/>
        <v>1.9702351594348641E-3</v>
      </c>
      <c r="H253" s="4">
        <f t="shared" si="63"/>
        <v>1.3971059326845752E-3</v>
      </c>
      <c r="I253" s="4">
        <f t="shared" si="64"/>
        <v>9.3067319063637043E-4</v>
      </c>
      <c r="J253" s="4">
        <f t="shared" si="65"/>
        <v>5.8240040089908851E-4</v>
      </c>
      <c r="K253" s="4">
        <f t="shared" si="66"/>
        <v>3.4237553331058738E-4</v>
      </c>
      <c r="L253" s="4">
        <f t="shared" si="67"/>
        <v>1.8907772714820689E-4</v>
      </c>
      <c r="M253" s="4">
        <f t="shared" si="68"/>
        <v>9.8092232622120794E-5</v>
      </c>
      <c r="N253" s="4">
        <f t="shared" si="69"/>
        <v>4.7806336107995158E-5</v>
      </c>
      <c r="O253" s="4">
        <f t="shared" si="70"/>
        <v>2.188733557431117E-5</v>
      </c>
      <c r="P253" s="4">
        <f t="shared" si="71"/>
        <v>9.4136257284021841E-6</v>
      </c>
      <c r="Q253" s="4">
        <f t="shared" si="72"/>
        <v>3.8034486143714441E-6</v>
      </c>
      <c r="R253" s="4">
        <f t="shared" si="73"/>
        <v>1.4436262614696951E-6</v>
      </c>
    </row>
    <row r="254" spans="1:18" x14ac:dyDescent="0.2">
      <c r="A254" s="4">
        <v>20</v>
      </c>
      <c r="B254" s="4">
        <f t="shared" si="58"/>
        <v>5.8854891822099581E-4</v>
      </c>
      <c r="C254" s="4">
        <f t="shared" si="58"/>
        <v>5.7044117165610446E-4</v>
      </c>
      <c r="D254" s="4">
        <f t="shared" si="59"/>
        <v>5.1939259735358395E-4</v>
      </c>
      <c r="E254" s="4">
        <f t="shared" si="60"/>
        <v>4.4426003118771965E-4</v>
      </c>
      <c r="F254" s="4">
        <f t="shared" si="61"/>
        <v>3.5697296364967373E-4</v>
      </c>
      <c r="G254" s="4">
        <f t="shared" si="62"/>
        <v>2.6945732980365625E-4</v>
      </c>
      <c r="H254" s="4">
        <f t="shared" si="63"/>
        <v>1.9107385846754596E-4</v>
      </c>
      <c r="I254" s="4">
        <f t="shared" si="64"/>
        <v>1.2728262999088074E-4</v>
      </c>
      <c r="J254" s="4">
        <f t="shared" si="65"/>
        <v>7.9651434548790669E-5</v>
      </c>
      <c r="K254" s="4">
        <f t="shared" si="66"/>
        <v>4.6824662791943275E-5</v>
      </c>
      <c r="L254" s="4">
        <f t="shared" si="67"/>
        <v>2.5859034754911901E-5</v>
      </c>
      <c r="M254" s="4">
        <f t="shared" si="68"/>
        <v>1.341549050125535E-5</v>
      </c>
      <c r="N254" s="4">
        <f t="shared" si="69"/>
        <v>6.5381878953332255E-6</v>
      </c>
      <c r="O254" s="4">
        <f t="shared" si="70"/>
        <v>2.9934005440148975E-6</v>
      </c>
      <c r="P254" s="4">
        <f t="shared" si="71"/>
        <v>1.2874455312698554E-6</v>
      </c>
      <c r="Q254" s="4">
        <f t="shared" si="72"/>
        <v>5.2017501686017701E-7</v>
      </c>
      <c r="R254" s="4">
        <f t="shared" si="73"/>
        <v>1.9743616676254002E-7</v>
      </c>
    </row>
    <row r="255" spans="1:18" x14ac:dyDescent="0.2">
      <c r="A255" s="4">
        <v>25</v>
      </c>
      <c r="B255" s="4">
        <f t="shared" si="58"/>
        <v>4.878497501695558E-5</v>
      </c>
      <c r="C255" s="4">
        <f t="shared" si="58"/>
        <v>4.728401912953219E-5</v>
      </c>
      <c r="D255" s="4">
        <f t="shared" si="59"/>
        <v>4.305258934513247E-5</v>
      </c>
      <c r="E255" s="4">
        <f t="shared" si="60"/>
        <v>3.6824831124846244E-5</v>
      </c>
      <c r="F255" s="4">
        <f t="shared" si="61"/>
        <v>2.9589583081102922E-5</v>
      </c>
      <c r="G255" s="4">
        <f t="shared" si="62"/>
        <v>2.2335389115961263E-5</v>
      </c>
      <c r="H255" s="4">
        <f t="shared" si="63"/>
        <v>1.5838162509273501E-5</v>
      </c>
      <c r="I255" s="4">
        <f t="shared" si="64"/>
        <v>1.0550490760836214E-5</v>
      </c>
      <c r="J255" s="4">
        <f t="shared" si="65"/>
        <v>6.6023284116123262E-6</v>
      </c>
      <c r="K255" s="4">
        <f t="shared" si="66"/>
        <v>3.8813086451809291E-6</v>
      </c>
      <c r="L255" s="4">
        <f t="shared" si="67"/>
        <v>2.1434622091400839E-6</v>
      </c>
      <c r="M255" s="4">
        <f t="shared" si="68"/>
        <v>1.1120135449392633E-6</v>
      </c>
      <c r="N255" s="4">
        <f t="shared" si="69"/>
        <v>5.4195211858172752E-7</v>
      </c>
      <c r="O255" s="4">
        <f t="shared" si="70"/>
        <v>2.4812376036952104E-7</v>
      </c>
      <c r="P255" s="4">
        <f t="shared" si="71"/>
        <v>1.0671669955039007E-7</v>
      </c>
      <c r="Q255" s="4">
        <f t="shared" si="72"/>
        <v>4.3117444303164948E-8</v>
      </c>
      <c r="R255" s="4">
        <f t="shared" si="73"/>
        <v>1.6365535921350258E-8</v>
      </c>
    </row>
    <row r="256" spans="1:18" x14ac:dyDescent="0.2">
      <c r="A256" s="4">
        <v>30</v>
      </c>
      <c r="B256" s="4">
        <f t="shared" si="58"/>
        <v>2.4465769183765717E-6</v>
      </c>
      <c r="C256" s="4">
        <f t="shared" si="58"/>
        <v>2.3713036599932913E-6</v>
      </c>
      <c r="D256" s="4">
        <f t="shared" si="59"/>
        <v>2.1590965524022898E-6</v>
      </c>
      <c r="E256" s="4">
        <f t="shared" si="60"/>
        <v>1.846773147302864E-6</v>
      </c>
      <c r="F256" s="4">
        <f t="shared" si="61"/>
        <v>1.4839239123406445E-6</v>
      </c>
      <c r="G256" s="4">
        <f t="shared" si="62"/>
        <v>1.1201245353731831E-6</v>
      </c>
      <c r="H256" s="4">
        <f t="shared" si="63"/>
        <v>7.9428723313294216E-7</v>
      </c>
      <c r="I256" s="4">
        <f t="shared" si="64"/>
        <v>5.291093654148612E-7</v>
      </c>
      <c r="J256" s="4">
        <f t="shared" si="65"/>
        <v>3.3110818020865272E-7</v>
      </c>
      <c r="K256" s="4">
        <f t="shared" si="66"/>
        <v>1.9464845766739566E-7</v>
      </c>
      <c r="L256" s="4">
        <f t="shared" si="67"/>
        <v>1.0749508766727221E-7</v>
      </c>
      <c r="M256" s="4">
        <f t="shared" si="68"/>
        <v>5.5767716823146481E-8</v>
      </c>
      <c r="N256" s="4">
        <f t="shared" si="69"/>
        <v>2.7179014516788862E-8</v>
      </c>
      <c r="O256" s="4">
        <f t="shared" si="70"/>
        <v>1.2443459585860962E-8</v>
      </c>
      <c r="P256" s="4">
        <f t="shared" si="71"/>
        <v>5.3518652789000087E-9</v>
      </c>
      <c r="Q256" s="4">
        <f t="shared" si="72"/>
        <v>2.162349042401302E-9</v>
      </c>
      <c r="R256" s="4">
        <f t="shared" si="73"/>
        <v>8.2073512240423455E-10</v>
      </c>
    </row>
    <row r="257" spans="1:18" x14ac:dyDescent="0.2">
      <c r="A257" s="4">
        <v>35</v>
      </c>
      <c r="B257" s="4">
        <f t="shared" si="58"/>
        <v>7.4103990851152707E-8</v>
      </c>
      <c r="C257" s="4">
        <f t="shared" si="58"/>
        <v>7.1824050740268155E-8</v>
      </c>
      <c r="D257" s="4">
        <f t="shared" si="59"/>
        <v>6.5396542395299456E-8</v>
      </c>
      <c r="E257" s="4">
        <f t="shared" si="60"/>
        <v>5.5936626959881148E-8</v>
      </c>
      <c r="F257" s="4">
        <f t="shared" si="61"/>
        <v>4.49463424582886E-8</v>
      </c>
      <c r="G257" s="4">
        <f t="shared" si="62"/>
        <v>3.3927279252076194E-8</v>
      </c>
      <c r="H257" s="4">
        <f t="shared" si="63"/>
        <v>2.4058043470927293E-8</v>
      </c>
      <c r="I257" s="4">
        <f t="shared" si="64"/>
        <v>1.6026111944184979E-8</v>
      </c>
      <c r="J257" s="4">
        <f t="shared" si="65"/>
        <v>1.0028884590804107E-8</v>
      </c>
      <c r="K257" s="4">
        <f t="shared" si="66"/>
        <v>5.8956771061777479E-9</v>
      </c>
      <c r="L257" s="4">
        <f t="shared" si="67"/>
        <v>3.2559021272566882E-9</v>
      </c>
      <c r="M257" s="4">
        <f t="shared" si="68"/>
        <v>1.6891397716587292E-9</v>
      </c>
      <c r="N257" s="4">
        <f t="shared" si="69"/>
        <v>8.2322097783539438E-10</v>
      </c>
      <c r="O257" s="4">
        <f t="shared" si="70"/>
        <v>3.7689802776329439E-10</v>
      </c>
      <c r="P257" s="4">
        <f t="shared" si="71"/>
        <v>1.6210182180880229E-10</v>
      </c>
      <c r="Q257" s="4">
        <f t="shared" si="72"/>
        <v>6.5495056563123024E-11</v>
      </c>
      <c r="R257" s="4">
        <f t="shared" si="73"/>
        <v>2.485911950899138E-11</v>
      </c>
    </row>
    <row r="258" spans="1:18" x14ac:dyDescent="0.2">
      <c r="A258" s="4">
        <v>40</v>
      </c>
      <c r="B258" s="4">
        <f t="shared" si="58"/>
        <v>1.3533604237224565E-9</v>
      </c>
      <c r="C258" s="4">
        <f t="shared" si="58"/>
        <v>1.3117219008967923E-9</v>
      </c>
      <c r="D258" s="4">
        <f t="shared" si="59"/>
        <v>1.1943363820156436E-9</v>
      </c>
      <c r="E258" s="4">
        <f t="shared" si="60"/>
        <v>1.0215700435903334E-9</v>
      </c>
      <c r="F258" s="4">
        <f t="shared" si="61"/>
        <v>8.2085459062935074E-10</v>
      </c>
      <c r="G258" s="4">
        <f t="shared" si="62"/>
        <v>6.1961355248150863E-10</v>
      </c>
      <c r="H258" s="4">
        <f t="shared" si="63"/>
        <v>4.3937180078663709E-10</v>
      </c>
      <c r="I258" s="4">
        <f t="shared" si="64"/>
        <v>2.9268471781730404E-10</v>
      </c>
      <c r="J258" s="4">
        <f t="shared" si="65"/>
        <v>1.8315741626570083E-10</v>
      </c>
      <c r="K258" s="4">
        <f t="shared" si="66"/>
        <v>1.0767269043005109E-10</v>
      </c>
      <c r="L258" s="4">
        <f t="shared" si="67"/>
        <v>5.9462507105640128E-11</v>
      </c>
      <c r="M258" s="4">
        <f t="shared" si="68"/>
        <v>3.0848742299051918E-11</v>
      </c>
      <c r="N258" s="4">
        <f t="shared" si="69"/>
        <v>1.5034476262126897E-11</v>
      </c>
      <c r="O258" s="4">
        <f t="shared" si="70"/>
        <v>6.8832848095650966E-12</v>
      </c>
      <c r="P258" s="4">
        <f t="shared" si="71"/>
        <v>2.9604639065930991E-12</v>
      </c>
      <c r="Q258" s="4">
        <f t="shared" si="72"/>
        <v>1.1961355452506731E-12</v>
      </c>
      <c r="R258" s="4">
        <f t="shared" si="73"/>
        <v>4.5400184424119214E-13</v>
      </c>
    </row>
    <row r="259" spans="1:18" x14ac:dyDescent="0.2">
      <c r="A259" s="4">
        <v>45</v>
      </c>
      <c r="B259" s="4">
        <f t="shared" si="58"/>
        <v>1.4880389600525634E-11</v>
      </c>
      <c r="C259" s="4">
        <f t="shared" si="58"/>
        <v>1.4422568142785616E-11</v>
      </c>
      <c r="D259" s="4">
        <f t="shared" si="59"/>
        <v>1.3131897731715897E-11</v>
      </c>
      <c r="E259" s="4">
        <f t="shared" si="60"/>
        <v>1.1232307363502137E-11</v>
      </c>
      <c r="F259" s="4">
        <f t="shared" si="61"/>
        <v>9.0254125211878225E-12</v>
      </c>
      <c r="G259" s="4">
        <f t="shared" si="62"/>
        <v>6.8127387952800206E-12</v>
      </c>
      <c r="H259" s="4">
        <f t="shared" si="63"/>
        <v>4.8309551990641751E-12</v>
      </c>
      <c r="I259" s="4">
        <f t="shared" si="64"/>
        <v>3.2181099394513965E-12</v>
      </c>
      <c r="J259" s="4">
        <f t="shared" si="65"/>
        <v>2.0138417412582834E-12</v>
      </c>
      <c r="K259" s="4">
        <f t="shared" si="66"/>
        <v>1.1838764861536438E-12</v>
      </c>
      <c r="L259" s="4">
        <f t="shared" si="67"/>
        <v>6.5379869016873704E-13</v>
      </c>
      <c r="M259" s="4">
        <f t="shared" si="68"/>
        <v>3.3918629217300533E-13</v>
      </c>
      <c r="N259" s="4">
        <f t="shared" si="69"/>
        <v>1.6530619655993598E-13</v>
      </c>
      <c r="O259" s="4">
        <f t="shared" si="70"/>
        <v>7.5682691692714804E-14</v>
      </c>
      <c r="P259" s="4">
        <f t="shared" si="71"/>
        <v>3.2550720086250795E-14</v>
      </c>
      <c r="Q259" s="4">
        <f t="shared" si="72"/>
        <v>1.3151679786387296E-14</v>
      </c>
      <c r="R259" s="4">
        <f t="shared" si="73"/>
        <v>4.9918145996055381E-15</v>
      </c>
    </row>
    <row r="260" spans="1:18" x14ac:dyDescent="0.2">
      <c r="A260" s="4">
        <v>50</v>
      </c>
      <c r="B260" s="4">
        <f t="shared" si="58"/>
        <v>9.8370772142366688E-14</v>
      </c>
      <c r="C260" s="4">
        <f t="shared" si="58"/>
        <v>9.5344221661481532E-14</v>
      </c>
      <c r="D260" s="4">
        <f t="shared" si="59"/>
        <v>8.6811901720493628E-14</v>
      </c>
      <c r="E260" s="4">
        <f t="shared" si="60"/>
        <v>7.4254154491295411E-14</v>
      </c>
      <c r="F260" s="4">
        <f t="shared" si="61"/>
        <v>5.9664889323950809E-14</v>
      </c>
      <c r="G260" s="4">
        <f t="shared" si="62"/>
        <v>4.5037421310009203E-14</v>
      </c>
      <c r="H260" s="4">
        <f t="shared" si="63"/>
        <v>3.1936313891965356E-14</v>
      </c>
      <c r="I260" s="4">
        <f t="shared" si="64"/>
        <v>2.1274171448553768E-14</v>
      </c>
      <c r="J260" s="4">
        <f t="shared" si="65"/>
        <v>1.3313036310091487E-14</v>
      </c>
      <c r="K260" s="4">
        <f t="shared" si="66"/>
        <v>7.8263303038794107E-15</v>
      </c>
      <c r="L260" s="4">
        <f t="shared" si="67"/>
        <v>4.3221100861025029E-15</v>
      </c>
      <c r="M260" s="4">
        <f t="shared" si="68"/>
        <v>2.2422811738737204E-15</v>
      </c>
      <c r="N260" s="4">
        <f t="shared" si="69"/>
        <v>1.0928005671937733E-15</v>
      </c>
      <c r="O260" s="4">
        <f t="shared" si="70"/>
        <v>5.003205574242526E-16</v>
      </c>
      <c r="P260" s="4">
        <f t="shared" si="71"/>
        <v>2.1518519035021951E-16</v>
      </c>
      <c r="Q260" s="4">
        <f t="shared" si="72"/>
        <v>8.694267625293725E-17</v>
      </c>
      <c r="R260" s="4">
        <f t="shared" si="73"/>
        <v>3.2999717731677541E-17</v>
      </c>
    </row>
    <row r="261" spans="1:18" x14ac:dyDescent="0.2">
      <c r="A261" s="4">
        <v>55</v>
      </c>
      <c r="B261" s="4">
        <f t="shared" si="58"/>
        <v>3.9141924165890166E-16</v>
      </c>
      <c r="C261" s="4">
        <f t="shared" si="58"/>
        <v>3.7937653762933502E-16</v>
      </c>
      <c r="D261" s="4">
        <f t="shared" si="59"/>
        <v>3.4542626837599203E-16</v>
      </c>
      <c r="E261" s="4">
        <f t="shared" si="60"/>
        <v>2.9545874458464442E-16</v>
      </c>
      <c r="F261" s="4">
        <f t="shared" si="61"/>
        <v>2.3740777086759228E-16</v>
      </c>
      <c r="G261" s="4">
        <f t="shared" si="62"/>
        <v>1.7920478727079083E-16</v>
      </c>
      <c r="H261" s="4">
        <f t="shared" si="63"/>
        <v>1.2707522257609656E-16</v>
      </c>
      <c r="I261" s="4">
        <f t="shared" si="64"/>
        <v>8.4650347597790345E-17</v>
      </c>
      <c r="J261" s="4">
        <f t="shared" si="65"/>
        <v>5.2972833934167599E-17</v>
      </c>
      <c r="K261" s="4">
        <f t="shared" si="66"/>
        <v>3.1141122569243456E-17</v>
      </c>
      <c r="L261" s="4">
        <f t="shared" si="67"/>
        <v>1.7197761239691637E-17</v>
      </c>
      <c r="M261" s="4">
        <f t="shared" si="68"/>
        <v>8.9220809956993781E-18</v>
      </c>
      <c r="N261" s="4">
        <f t="shared" si="69"/>
        <v>4.3482750005901643E-18</v>
      </c>
      <c r="O261" s="4">
        <f t="shared" si="70"/>
        <v>1.9907853614276645E-18</v>
      </c>
      <c r="P261" s="4">
        <f t="shared" si="71"/>
        <v>8.5622611461472782E-19</v>
      </c>
      <c r="Q261" s="4">
        <f t="shared" si="72"/>
        <v>3.4594662281870483E-19</v>
      </c>
      <c r="R261" s="4">
        <f t="shared" si="73"/>
        <v>1.3130652741850349E-19</v>
      </c>
    </row>
    <row r="262" spans="1:18" x14ac:dyDescent="0.2">
      <c r="A262" s="4">
        <v>60</v>
      </c>
      <c r="B262" s="4">
        <f t="shared" si="58"/>
        <v>0</v>
      </c>
      <c r="C262" s="4">
        <f t="shared" si="58"/>
        <v>0</v>
      </c>
      <c r="D262" s="4">
        <f t="shared" si="59"/>
        <v>0</v>
      </c>
      <c r="E262" s="4">
        <f t="shared" si="60"/>
        <v>0</v>
      </c>
      <c r="F262" s="4">
        <f t="shared" si="61"/>
        <v>0</v>
      </c>
      <c r="G262" s="4">
        <f t="shared" si="62"/>
        <v>0</v>
      </c>
      <c r="H262" s="4">
        <f t="shared" si="63"/>
        <v>0</v>
      </c>
      <c r="I262" s="4">
        <f t="shared" si="64"/>
        <v>0</v>
      </c>
      <c r="J262" s="4">
        <f t="shared" si="65"/>
        <v>0</v>
      </c>
      <c r="K262" s="4">
        <f t="shared" si="66"/>
        <v>0</v>
      </c>
      <c r="L262" s="4">
        <f t="shared" si="67"/>
        <v>0</v>
      </c>
      <c r="M262" s="4">
        <f t="shared" si="68"/>
        <v>0</v>
      </c>
      <c r="N262" s="4">
        <f t="shared" si="69"/>
        <v>0</v>
      </c>
      <c r="O262" s="4">
        <f t="shared" si="70"/>
        <v>0</v>
      </c>
      <c r="P262" s="4">
        <f t="shared" si="71"/>
        <v>0</v>
      </c>
      <c r="Q262" s="4">
        <f t="shared" si="72"/>
        <v>0</v>
      </c>
      <c r="R262" s="4">
        <f t="shared" si="73"/>
        <v>0</v>
      </c>
    </row>
    <row r="263" spans="1:18" x14ac:dyDescent="0.2">
      <c r="A263" s="4">
        <v>65</v>
      </c>
      <c r="B263" s="4">
        <f t="shared" si="58"/>
        <v>0</v>
      </c>
      <c r="C263" s="4">
        <f t="shared" si="58"/>
        <v>0</v>
      </c>
      <c r="D263" s="4">
        <f t="shared" si="59"/>
        <v>0</v>
      </c>
      <c r="E263" s="4">
        <f t="shared" si="60"/>
        <v>0</v>
      </c>
      <c r="F263" s="4">
        <f t="shared" si="61"/>
        <v>0</v>
      </c>
      <c r="G263" s="4">
        <f t="shared" si="62"/>
        <v>0</v>
      </c>
      <c r="H263" s="4">
        <f t="shared" si="63"/>
        <v>0</v>
      </c>
      <c r="I263" s="4">
        <f t="shared" si="64"/>
        <v>0</v>
      </c>
      <c r="J263" s="4">
        <f t="shared" si="65"/>
        <v>0</v>
      </c>
      <c r="K263" s="4">
        <f t="shared" si="66"/>
        <v>0</v>
      </c>
      <c r="L263" s="4">
        <f t="shared" si="67"/>
        <v>0</v>
      </c>
      <c r="M263" s="4">
        <f t="shared" si="68"/>
        <v>0</v>
      </c>
      <c r="N263" s="4">
        <f t="shared" si="69"/>
        <v>0</v>
      </c>
      <c r="O263" s="4">
        <f t="shared" si="70"/>
        <v>0</v>
      </c>
      <c r="P263" s="4">
        <f t="shared" si="71"/>
        <v>0</v>
      </c>
      <c r="Q263" s="4">
        <f t="shared" si="72"/>
        <v>0</v>
      </c>
      <c r="R263" s="4">
        <f t="shared" si="73"/>
        <v>0</v>
      </c>
    </row>
    <row r="264" spans="1:18" x14ac:dyDescent="0.2">
      <c r="A264" s="4">
        <v>70</v>
      </c>
      <c r="B264" s="4">
        <f t="shared" si="58"/>
        <v>0</v>
      </c>
      <c r="C264" s="4">
        <f t="shared" si="58"/>
        <v>0</v>
      </c>
      <c r="D264" s="4">
        <f t="shared" si="59"/>
        <v>0</v>
      </c>
      <c r="E264" s="4">
        <f t="shared" si="60"/>
        <v>0</v>
      </c>
      <c r="F264" s="4">
        <f t="shared" si="61"/>
        <v>0</v>
      </c>
      <c r="G264" s="4">
        <f t="shared" si="62"/>
        <v>0</v>
      </c>
      <c r="H264" s="4">
        <f t="shared" si="63"/>
        <v>0</v>
      </c>
      <c r="I264" s="4">
        <f t="shared" si="64"/>
        <v>0</v>
      </c>
      <c r="J264" s="4">
        <f t="shared" si="65"/>
        <v>0</v>
      </c>
      <c r="K264" s="4">
        <f t="shared" si="66"/>
        <v>0</v>
      </c>
      <c r="L264" s="4">
        <f t="shared" si="67"/>
        <v>0</v>
      </c>
      <c r="M264" s="4">
        <f t="shared" si="68"/>
        <v>0</v>
      </c>
      <c r="N264" s="4">
        <f t="shared" si="69"/>
        <v>0</v>
      </c>
      <c r="O264" s="4">
        <f t="shared" si="70"/>
        <v>0</v>
      </c>
      <c r="P264" s="4">
        <f t="shared" si="71"/>
        <v>0</v>
      </c>
      <c r="Q264" s="4">
        <f t="shared" si="72"/>
        <v>0</v>
      </c>
      <c r="R264" s="4">
        <f t="shared" si="73"/>
        <v>0</v>
      </c>
    </row>
    <row r="265" spans="1:18" x14ac:dyDescent="0.2">
      <c r="A265" s="4">
        <v>75</v>
      </c>
      <c r="B265" s="4">
        <f t="shared" si="58"/>
        <v>0</v>
      </c>
      <c r="C265" s="4">
        <f t="shared" si="58"/>
        <v>0</v>
      </c>
      <c r="D265" s="4">
        <f t="shared" si="59"/>
        <v>0</v>
      </c>
      <c r="E265" s="4">
        <f t="shared" si="60"/>
        <v>0</v>
      </c>
      <c r="F265" s="4">
        <f t="shared" si="61"/>
        <v>0</v>
      </c>
      <c r="G265" s="4">
        <f t="shared" si="62"/>
        <v>0</v>
      </c>
      <c r="H265" s="4">
        <f t="shared" si="63"/>
        <v>0</v>
      </c>
      <c r="I265" s="4">
        <f t="shared" si="64"/>
        <v>0</v>
      </c>
      <c r="J265" s="4">
        <f t="shared" si="65"/>
        <v>0</v>
      </c>
      <c r="K265" s="4">
        <f t="shared" si="66"/>
        <v>0</v>
      </c>
      <c r="L265" s="4">
        <f t="shared" si="67"/>
        <v>0</v>
      </c>
      <c r="M265" s="4">
        <f t="shared" si="68"/>
        <v>0</v>
      </c>
      <c r="N265" s="4">
        <f t="shared" si="69"/>
        <v>0</v>
      </c>
      <c r="O265" s="4">
        <f t="shared" si="70"/>
        <v>0</v>
      </c>
      <c r="P265" s="4">
        <f t="shared" si="71"/>
        <v>0</v>
      </c>
      <c r="Q265" s="4">
        <f t="shared" si="72"/>
        <v>0</v>
      </c>
      <c r="R265" s="4">
        <f t="shared" si="73"/>
        <v>0</v>
      </c>
    </row>
    <row r="266" spans="1:18" x14ac:dyDescent="0.2">
      <c r="A266" s="4">
        <v>80</v>
      </c>
      <c r="B266" s="4">
        <f t="shared" si="58"/>
        <v>0</v>
      </c>
      <c r="C266" s="4">
        <f t="shared" si="58"/>
        <v>0</v>
      </c>
      <c r="D266" s="4">
        <f t="shared" si="59"/>
        <v>0</v>
      </c>
      <c r="E266" s="4">
        <f t="shared" si="60"/>
        <v>0</v>
      </c>
      <c r="F266" s="4">
        <f t="shared" si="61"/>
        <v>0</v>
      </c>
      <c r="G266" s="4">
        <f t="shared" si="62"/>
        <v>0</v>
      </c>
      <c r="H266" s="4">
        <f t="shared" si="63"/>
        <v>0</v>
      </c>
      <c r="I266" s="4">
        <f t="shared" si="64"/>
        <v>0</v>
      </c>
      <c r="J266" s="4">
        <f t="shared" si="65"/>
        <v>0</v>
      </c>
      <c r="K266" s="4">
        <f t="shared" si="66"/>
        <v>0</v>
      </c>
      <c r="L266" s="4">
        <f t="shared" si="67"/>
        <v>0</v>
      </c>
      <c r="M266" s="4">
        <f t="shared" si="68"/>
        <v>0</v>
      </c>
      <c r="N266" s="4">
        <f t="shared" si="69"/>
        <v>0</v>
      </c>
      <c r="O266" s="4">
        <f t="shared" si="70"/>
        <v>0</v>
      </c>
      <c r="P266" s="4">
        <f t="shared" si="71"/>
        <v>0</v>
      </c>
      <c r="Q266" s="4">
        <f t="shared" si="72"/>
        <v>0</v>
      </c>
      <c r="R266" s="4">
        <f t="shared" si="73"/>
        <v>0</v>
      </c>
    </row>
    <row r="267" spans="1:18" x14ac:dyDescent="0.2">
      <c r="A267" s="4">
        <v>85</v>
      </c>
      <c r="B267" s="4">
        <f t="shared" si="58"/>
        <v>0</v>
      </c>
      <c r="C267" s="4">
        <f t="shared" si="58"/>
        <v>0</v>
      </c>
      <c r="D267" s="4">
        <f t="shared" si="59"/>
        <v>0</v>
      </c>
      <c r="E267" s="4">
        <f t="shared" si="60"/>
        <v>0</v>
      </c>
      <c r="F267" s="4">
        <f t="shared" si="61"/>
        <v>0</v>
      </c>
      <c r="G267" s="4">
        <f t="shared" si="62"/>
        <v>0</v>
      </c>
      <c r="H267" s="4">
        <f t="shared" si="63"/>
        <v>0</v>
      </c>
      <c r="I267" s="4">
        <f t="shared" si="64"/>
        <v>0</v>
      </c>
      <c r="J267" s="4">
        <f t="shared" si="65"/>
        <v>0</v>
      </c>
      <c r="K267" s="4">
        <f t="shared" si="66"/>
        <v>0</v>
      </c>
      <c r="L267" s="4">
        <f t="shared" si="67"/>
        <v>0</v>
      </c>
      <c r="M267" s="4">
        <f t="shared" si="68"/>
        <v>0</v>
      </c>
      <c r="N267" s="4">
        <f t="shared" si="69"/>
        <v>0</v>
      </c>
      <c r="O267" s="4">
        <f t="shared" si="70"/>
        <v>0</v>
      </c>
      <c r="P267" s="4">
        <f t="shared" si="71"/>
        <v>0</v>
      </c>
      <c r="Q267" s="4">
        <f t="shared" si="72"/>
        <v>0</v>
      </c>
      <c r="R267" s="4">
        <f t="shared" si="73"/>
        <v>0</v>
      </c>
    </row>
    <row r="268" spans="1:18" x14ac:dyDescent="0.2">
      <c r="A268" s="4">
        <v>90</v>
      </c>
      <c r="B268" s="4">
        <f t="shared" si="58"/>
        <v>0</v>
      </c>
      <c r="C268" s="4">
        <f t="shared" si="58"/>
        <v>0</v>
      </c>
      <c r="D268" s="4">
        <f t="shared" si="59"/>
        <v>0</v>
      </c>
      <c r="E268" s="4">
        <f t="shared" si="60"/>
        <v>0</v>
      </c>
      <c r="F268" s="4">
        <f t="shared" si="61"/>
        <v>0</v>
      </c>
      <c r="G268" s="4">
        <f t="shared" si="62"/>
        <v>0</v>
      </c>
      <c r="H268" s="4">
        <f t="shared" si="63"/>
        <v>0</v>
      </c>
      <c r="I268" s="4">
        <f t="shared" si="64"/>
        <v>0</v>
      </c>
      <c r="J268" s="4">
        <f t="shared" si="65"/>
        <v>0</v>
      </c>
      <c r="K268" s="4">
        <f t="shared" si="66"/>
        <v>0</v>
      </c>
      <c r="L268" s="4">
        <f t="shared" si="67"/>
        <v>0</v>
      </c>
      <c r="M268" s="4">
        <f t="shared" si="68"/>
        <v>0</v>
      </c>
      <c r="N268" s="4">
        <f t="shared" si="69"/>
        <v>0</v>
      </c>
      <c r="O268" s="4">
        <f t="shared" si="70"/>
        <v>0</v>
      </c>
      <c r="P268" s="4">
        <f t="shared" si="71"/>
        <v>0</v>
      </c>
      <c r="Q268" s="4">
        <f t="shared" si="72"/>
        <v>0</v>
      </c>
      <c r="R268" s="4">
        <f t="shared" si="73"/>
        <v>0</v>
      </c>
    </row>
    <row r="269" spans="1:18" x14ac:dyDescent="0.2">
      <c r="A269" s="4">
        <v>95</v>
      </c>
      <c r="B269" s="4">
        <f t="shared" si="58"/>
        <v>0</v>
      </c>
      <c r="C269" s="4">
        <f t="shared" si="58"/>
        <v>0</v>
      </c>
      <c r="D269" s="4">
        <f t="shared" si="59"/>
        <v>0</v>
      </c>
      <c r="E269" s="4">
        <f t="shared" si="60"/>
        <v>0</v>
      </c>
      <c r="F269" s="4">
        <f t="shared" si="61"/>
        <v>0</v>
      </c>
      <c r="G269" s="4">
        <f t="shared" si="62"/>
        <v>0</v>
      </c>
      <c r="H269" s="4">
        <f t="shared" si="63"/>
        <v>0</v>
      </c>
      <c r="I269" s="4">
        <f t="shared" si="64"/>
        <v>0</v>
      </c>
      <c r="J269" s="4">
        <f t="shared" si="65"/>
        <v>0</v>
      </c>
      <c r="K269" s="4">
        <f t="shared" si="66"/>
        <v>0</v>
      </c>
      <c r="L269" s="4">
        <f t="shared" si="67"/>
        <v>0</v>
      </c>
      <c r="M269" s="4">
        <f t="shared" si="68"/>
        <v>0</v>
      </c>
      <c r="N269" s="4">
        <f t="shared" si="69"/>
        <v>0</v>
      </c>
      <c r="O269" s="4">
        <f t="shared" si="70"/>
        <v>0</v>
      </c>
      <c r="P269" s="4">
        <f t="shared" si="71"/>
        <v>0</v>
      </c>
      <c r="Q269" s="4">
        <f t="shared" si="72"/>
        <v>0</v>
      </c>
      <c r="R269" s="4">
        <f t="shared" si="73"/>
        <v>0</v>
      </c>
    </row>
    <row r="270" spans="1:18" x14ac:dyDescent="0.2">
      <c r="A270" s="4">
        <v>100</v>
      </c>
      <c r="B270" s="4">
        <f t="shared" si="58"/>
        <v>0</v>
      </c>
      <c r="C270" s="4">
        <f t="shared" si="58"/>
        <v>0</v>
      </c>
      <c r="D270" s="4">
        <f t="shared" si="59"/>
        <v>0</v>
      </c>
      <c r="E270" s="4">
        <f t="shared" si="60"/>
        <v>0</v>
      </c>
      <c r="F270" s="4">
        <f t="shared" si="61"/>
        <v>0</v>
      </c>
      <c r="G270" s="4">
        <f t="shared" si="62"/>
        <v>0</v>
      </c>
      <c r="H270" s="4">
        <f t="shared" si="63"/>
        <v>0</v>
      </c>
      <c r="I270" s="4">
        <f t="shared" si="64"/>
        <v>0</v>
      </c>
      <c r="J270" s="4">
        <f t="shared" si="65"/>
        <v>0</v>
      </c>
      <c r="K270" s="4">
        <f t="shared" si="66"/>
        <v>0</v>
      </c>
      <c r="L270" s="4">
        <f t="shared" si="67"/>
        <v>0</v>
      </c>
      <c r="M270" s="4">
        <f t="shared" si="68"/>
        <v>0</v>
      </c>
      <c r="N270" s="4">
        <f t="shared" si="69"/>
        <v>0</v>
      </c>
      <c r="O270" s="4">
        <f t="shared" si="70"/>
        <v>0</v>
      </c>
      <c r="P270" s="4">
        <f t="shared" si="71"/>
        <v>0</v>
      </c>
      <c r="Q270" s="4">
        <f t="shared" si="72"/>
        <v>0</v>
      </c>
      <c r="R270" s="4">
        <f t="shared" si="73"/>
        <v>0</v>
      </c>
    </row>
    <row r="271" spans="1:18" x14ac:dyDescent="0.2">
      <c r="A271" s="4">
        <v>105</v>
      </c>
      <c r="B271" s="4">
        <f t="shared" si="58"/>
        <v>0</v>
      </c>
      <c r="C271" s="4">
        <f t="shared" si="58"/>
        <v>0</v>
      </c>
      <c r="D271" s="4">
        <f t="shared" si="59"/>
        <v>0</v>
      </c>
      <c r="E271" s="4">
        <f t="shared" si="60"/>
        <v>0</v>
      </c>
      <c r="F271" s="4">
        <f t="shared" si="61"/>
        <v>0</v>
      </c>
      <c r="G271" s="4">
        <f t="shared" si="62"/>
        <v>0</v>
      </c>
      <c r="H271" s="4">
        <f t="shared" si="63"/>
        <v>0</v>
      </c>
      <c r="I271" s="4">
        <f t="shared" si="64"/>
        <v>0</v>
      </c>
      <c r="J271" s="4">
        <f t="shared" si="65"/>
        <v>0</v>
      </c>
      <c r="K271" s="4">
        <f t="shared" si="66"/>
        <v>0</v>
      </c>
      <c r="L271" s="4">
        <f t="shared" si="67"/>
        <v>0</v>
      </c>
      <c r="M271" s="4">
        <f t="shared" si="68"/>
        <v>0</v>
      </c>
      <c r="N271" s="4">
        <f t="shared" si="69"/>
        <v>0</v>
      </c>
      <c r="O271" s="4">
        <f t="shared" si="70"/>
        <v>0</v>
      </c>
      <c r="P271" s="4">
        <f t="shared" si="71"/>
        <v>0</v>
      </c>
      <c r="Q271" s="4">
        <f t="shared" si="72"/>
        <v>0</v>
      </c>
      <c r="R271" s="4">
        <f t="shared" si="73"/>
        <v>0</v>
      </c>
    </row>
    <row r="272" spans="1:18" x14ac:dyDescent="0.2">
      <c r="A272" s="4">
        <v>110</v>
      </c>
      <c r="B272" s="4">
        <f t="shared" si="58"/>
        <v>0</v>
      </c>
      <c r="C272" s="4">
        <f t="shared" si="58"/>
        <v>0</v>
      </c>
      <c r="D272" s="4">
        <f t="shared" si="59"/>
        <v>0</v>
      </c>
      <c r="E272" s="4">
        <f t="shared" si="60"/>
        <v>0</v>
      </c>
      <c r="F272" s="4">
        <f t="shared" si="61"/>
        <v>0</v>
      </c>
      <c r="G272" s="4">
        <f t="shared" si="62"/>
        <v>0</v>
      </c>
      <c r="H272" s="4">
        <f t="shared" si="63"/>
        <v>0</v>
      </c>
      <c r="I272" s="4">
        <f t="shared" si="64"/>
        <v>0</v>
      </c>
      <c r="J272" s="4">
        <f t="shared" si="65"/>
        <v>0</v>
      </c>
      <c r="K272" s="4">
        <f t="shared" si="66"/>
        <v>0</v>
      </c>
      <c r="L272" s="4">
        <f t="shared" si="67"/>
        <v>0</v>
      </c>
      <c r="M272" s="4">
        <f t="shared" si="68"/>
        <v>0</v>
      </c>
      <c r="N272" s="4">
        <f t="shared" si="69"/>
        <v>0</v>
      </c>
      <c r="O272" s="4">
        <f t="shared" si="70"/>
        <v>0</v>
      </c>
      <c r="P272" s="4">
        <f t="shared" si="71"/>
        <v>0</v>
      </c>
      <c r="Q272" s="4">
        <f t="shared" si="72"/>
        <v>0</v>
      </c>
      <c r="R272" s="4">
        <f t="shared" si="73"/>
        <v>0</v>
      </c>
    </row>
    <row r="273" spans="1:18" x14ac:dyDescent="0.2">
      <c r="A273" s="4">
        <v>115</v>
      </c>
      <c r="B273" s="4">
        <f t="shared" si="58"/>
        <v>0</v>
      </c>
      <c r="C273" s="4">
        <f t="shared" si="58"/>
        <v>0</v>
      </c>
      <c r="D273" s="4">
        <f t="shared" si="59"/>
        <v>0</v>
      </c>
      <c r="E273" s="4">
        <f t="shared" si="60"/>
        <v>0</v>
      </c>
      <c r="F273" s="4">
        <f t="shared" si="61"/>
        <v>0</v>
      </c>
      <c r="G273" s="4">
        <f t="shared" si="62"/>
        <v>0</v>
      </c>
      <c r="H273" s="4">
        <f t="shared" si="63"/>
        <v>0</v>
      </c>
      <c r="I273" s="4">
        <f t="shared" si="64"/>
        <v>0</v>
      </c>
      <c r="J273" s="4">
        <f t="shared" si="65"/>
        <v>0</v>
      </c>
      <c r="K273" s="4">
        <f t="shared" si="66"/>
        <v>0</v>
      </c>
      <c r="L273" s="4">
        <f t="shared" si="67"/>
        <v>0</v>
      </c>
      <c r="M273" s="4">
        <f t="shared" si="68"/>
        <v>0</v>
      </c>
      <c r="N273" s="4">
        <f t="shared" si="69"/>
        <v>0</v>
      </c>
      <c r="O273" s="4">
        <f t="shared" si="70"/>
        <v>0</v>
      </c>
      <c r="P273" s="4">
        <f t="shared" si="71"/>
        <v>0</v>
      </c>
      <c r="Q273" s="4">
        <f t="shared" si="72"/>
        <v>0</v>
      </c>
      <c r="R273" s="4">
        <f t="shared" si="73"/>
        <v>0</v>
      </c>
    </row>
    <row r="274" spans="1:18" x14ac:dyDescent="0.2">
      <c r="A274" s="4">
        <v>120</v>
      </c>
      <c r="B274" s="4">
        <f t="shared" si="58"/>
        <v>0</v>
      </c>
      <c r="C274" s="4">
        <f t="shared" si="58"/>
        <v>0</v>
      </c>
      <c r="D274" s="4">
        <f t="shared" si="59"/>
        <v>0</v>
      </c>
      <c r="E274" s="4">
        <f t="shared" si="60"/>
        <v>0</v>
      </c>
      <c r="F274" s="4">
        <f t="shared" si="61"/>
        <v>0</v>
      </c>
      <c r="G274" s="4">
        <f t="shared" si="62"/>
        <v>0</v>
      </c>
      <c r="H274" s="4">
        <f t="shared" si="63"/>
        <v>0</v>
      </c>
      <c r="I274" s="4">
        <f t="shared" si="64"/>
        <v>0</v>
      </c>
      <c r="J274" s="4">
        <f t="shared" si="65"/>
        <v>0</v>
      </c>
      <c r="K274" s="4">
        <f t="shared" si="66"/>
        <v>0</v>
      </c>
      <c r="L274" s="4">
        <f t="shared" si="67"/>
        <v>0</v>
      </c>
      <c r="M274" s="4">
        <f t="shared" si="68"/>
        <v>0</v>
      </c>
      <c r="N274" s="4">
        <f t="shared" si="69"/>
        <v>0</v>
      </c>
      <c r="O274" s="4">
        <f t="shared" si="70"/>
        <v>0</v>
      </c>
      <c r="P274" s="4">
        <f t="shared" si="71"/>
        <v>0</v>
      </c>
      <c r="Q274" s="4">
        <f t="shared" si="72"/>
        <v>0</v>
      </c>
      <c r="R274" s="4">
        <f t="shared" si="73"/>
        <v>0</v>
      </c>
    </row>
    <row r="275" spans="1:18" x14ac:dyDescent="0.2">
      <c r="A275" s="4">
        <v>125</v>
      </c>
      <c r="B275" s="4">
        <f t="shared" si="58"/>
        <v>0</v>
      </c>
      <c r="C275" s="4">
        <f t="shared" si="58"/>
        <v>0</v>
      </c>
      <c r="D275" s="4">
        <f t="shared" si="59"/>
        <v>0</v>
      </c>
      <c r="E275" s="4">
        <f t="shared" si="60"/>
        <v>0</v>
      </c>
      <c r="F275" s="4">
        <f t="shared" si="61"/>
        <v>0</v>
      </c>
      <c r="G275" s="4">
        <f t="shared" si="62"/>
        <v>0</v>
      </c>
      <c r="H275" s="4">
        <f t="shared" si="63"/>
        <v>0</v>
      </c>
      <c r="I275" s="4">
        <f t="shared" si="64"/>
        <v>0</v>
      </c>
      <c r="J275" s="4">
        <f t="shared" si="65"/>
        <v>0</v>
      </c>
      <c r="K275" s="4">
        <f t="shared" si="66"/>
        <v>0</v>
      </c>
      <c r="L275" s="4">
        <f t="shared" si="67"/>
        <v>0</v>
      </c>
      <c r="M275" s="4">
        <f t="shared" si="68"/>
        <v>0</v>
      </c>
      <c r="N275" s="4">
        <f t="shared" si="69"/>
        <v>0</v>
      </c>
      <c r="O275" s="4">
        <f t="shared" si="70"/>
        <v>0</v>
      </c>
      <c r="P275" s="4">
        <f t="shared" si="71"/>
        <v>0</v>
      </c>
      <c r="Q275" s="4">
        <f t="shared" si="72"/>
        <v>0</v>
      </c>
      <c r="R275" s="4">
        <f t="shared" si="73"/>
        <v>0</v>
      </c>
    </row>
    <row r="276" spans="1:18" x14ac:dyDescent="0.2">
      <c r="A276" s="4">
        <v>130</v>
      </c>
      <c r="B276" s="4">
        <f t="shared" si="58"/>
        <v>0</v>
      </c>
      <c r="C276" s="4">
        <f t="shared" si="58"/>
        <v>0</v>
      </c>
      <c r="D276" s="4">
        <f t="shared" si="59"/>
        <v>0</v>
      </c>
      <c r="E276" s="4">
        <f t="shared" si="60"/>
        <v>0</v>
      </c>
      <c r="F276" s="4">
        <f t="shared" si="61"/>
        <v>0</v>
      </c>
      <c r="G276" s="4">
        <f t="shared" si="62"/>
        <v>0</v>
      </c>
      <c r="H276" s="4">
        <f t="shared" si="63"/>
        <v>0</v>
      </c>
      <c r="I276" s="4">
        <f t="shared" si="64"/>
        <v>0</v>
      </c>
      <c r="J276" s="4">
        <f t="shared" si="65"/>
        <v>0</v>
      </c>
      <c r="K276" s="4">
        <f t="shared" si="66"/>
        <v>0</v>
      </c>
      <c r="L276" s="4">
        <f t="shared" si="67"/>
        <v>0</v>
      </c>
      <c r="M276" s="4">
        <f t="shared" si="68"/>
        <v>0</v>
      </c>
      <c r="N276" s="4">
        <f t="shared" si="69"/>
        <v>0</v>
      </c>
      <c r="O276" s="4">
        <f t="shared" si="70"/>
        <v>0</v>
      </c>
      <c r="P276" s="4">
        <f t="shared" si="71"/>
        <v>0</v>
      </c>
      <c r="Q276" s="4">
        <f t="shared" si="72"/>
        <v>0</v>
      </c>
      <c r="R276" s="4">
        <f t="shared" si="73"/>
        <v>0</v>
      </c>
    </row>
    <row r="277" spans="1:18" x14ac:dyDescent="0.2">
      <c r="A277" s="4">
        <v>135</v>
      </c>
      <c r="B277" s="4">
        <f t="shared" si="58"/>
        <v>0</v>
      </c>
      <c r="C277" s="4">
        <f t="shared" si="58"/>
        <v>0</v>
      </c>
      <c r="D277" s="4">
        <f t="shared" si="59"/>
        <v>0</v>
      </c>
      <c r="E277" s="4">
        <f t="shared" si="60"/>
        <v>0</v>
      </c>
      <c r="F277" s="4">
        <f t="shared" si="61"/>
        <v>0</v>
      </c>
      <c r="G277" s="4">
        <f t="shared" si="62"/>
        <v>0</v>
      </c>
      <c r="H277" s="4">
        <f t="shared" si="63"/>
        <v>0</v>
      </c>
      <c r="I277" s="4">
        <f t="shared" si="64"/>
        <v>0</v>
      </c>
      <c r="J277" s="4">
        <f t="shared" si="65"/>
        <v>0</v>
      </c>
      <c r="K277" s="4">
        <f t="shared" si="66"/>
        <v>0</v>
      </c>
      <c r="L277" s="4">
        <f t="shared" si="67"/>
        <v>0</v>
      </c>
      <c r="M277" s="4">
        <f t="shared" si="68"/>
        <v>0</v>
      </c>
      <c r="N277" s="4">
        <f t="shared" si="69"/>
        <v>0</v>
      </c>
      <c r="O277" s="4">
        <f t="shared" si="70"/>
        <v>0</v>
      </c>
      <c r="P277" s="4">
        <f t="shared" si="71"/>
        <v>0</v>
      </c>
      <c r="Q277" s="4">
        <f t="shared" si="72"/>
        <v>0</v>
      </c>
      <c r="R277" s="4">
        <f t="shared" si="73"/>
        <v>0</v>
      </c>
    </row>
    <row r="278" spans="1:18" x14ac:dyDescent="0.2">
      <c r="A278" s="4">
        <v>140</v>
      </c>
      <c r="B278" s="4">
        <f t="shared" si="58"/>
        <v>0</v>
      </c>
      <c r="C278" s="4">
        <f t="shared" si="58"/>
        <v>0</v>
      </c>
      <c r="D278" s="4">
        <f t="shared" si="59"/>
        <v>0</v>
      </c>
      <c r="E278" s="4">
        <f t="shared" si="60"/>
        <v>0</v>
      </c>
      <c r="F278" s="4">
        <f t="shared" si="61"/>
        <v>0</v>
      </c>
      <c r="G278" s="4">
        <f t="shared" si="62"/>
        <v>0</v>
      </c>
      <c r="H278" s="4">
        <f t="shared" si="63"/>
        <v>0</v>
      </c>
      <c r="I278" s="4">
        <f t="shared" si="64"/>
        <v>0</v>
      </c>
      <c r="J278" s="4">
        <f t="shared" si="65"/>
        <v>0</v>
      </c>
      <c r="K278" s="4">
        <f t="shared" si="66"/>
        <v>0</v>
      </c>
      <c r="L278" s="4">
        <f t="shared" si="67"/>
        <v>0</v>
      </c>
      <c r="M278" s="4">
        <f t="shared" si="68"/>
        <v>0</v>
      </c>
      <c r="N278" s="4">
        <f t="shared" si="69"/>
        <v>0</v>
      </c>
      <c r="O278" s="4">
        <f t="shared" si="70"/>
        <v>0</v>
      </c>
      <c r="P278" s="4">
        <f t="shared" si="71"/>
        <v>0</v>
      </c>
      <c r="Q278" s="4">
        <f t="shared" si="72"/>
        <v>0</v>
      </c>
      <c r="R278" s="4">
        <f t="shared" si="73"/>
        <v>0</v>
      </c>
    </row>
    <row r="279" spans="1:18" x14ac:dyDescent="0.2">
      <c r="A279" s="4">
        <v>145</v>
      </c>
      <c r="B279" s="4">
        <f>ATAN(ABS(B77-B78)/1000/ABS($A279-$A280))*180/PI()</f>
        <v>0</v>
      </c>
      <c r="C279" s="4">
        <f>ATAN(ABS(C77-C78)/1000/ABS($A279-$A280))*180/PI()</f>
        <v>0</v>
      </c>
      <c r="D279" s="4">
        <f t="shared" si="59"/>
        <v>0</v>
      </c>
      <c r="E279" s="4">
        <f t="shared" si="60"/>
        <v>0</v>
      </c>
      <c r="F279" s="4">
        <f t="shared" si="61"/>
        <v>0</v>
      </c>
      <c r="G279" s="4">
        <f t="shared" si="62"/>
        <v>0</v>
      </c>
      <c r="H279" s="4">
        <f t="shared" si="63"/>
        <v>0</v>
      </c>
      <c r="I279" s="4">
        <f t="shared" si="64"/>
        <v>0</v>
      </c>
      <c r="J279" s="4">
        <f t="shared" si="65"/>
        <v>0</v>
      </c>
      <c r="K279" s="4">
        <f t="shared" si="66"/>
        <v>0</v>
      </c>
      <c r="L279" s="4">
        <f t="shared" si="67"/>
        <v>0</v>
      </c>
      <c r="M279" s="4">
        <f t="shared" si="68"/>
        <v>0</v>
      </c>
      <c r="N279" s="4">
        <f t="shared" si="69"/>
        <v>0</v>
      </c>
      <c r="O279" s="4">
        <f t="shared" si="70"/>
        <v>0</v>
      </c>
      <c r="P279" s="4">
        <f t="shared" si="71"/>
        <v>0</v>
      </c>
      <c r="Q279" s="4">
        <f t="shared" si="72"/>
        <v>0</v>
      </c>
      <c r="R279" s="4">
        <f t="shared" si="73"/>
        <v>0</v>
      </c>
    </row>
    <row r="280" spans="1:18" x14ac:dyDescent="0.2">
      <c r="A280" s="4">
        <v>150</v>
      </c>
      <c r="B280" s="4">
        <f>ATAN(ABS(B78-B79)/1000/ABS($A280-$A281))*180/PI()</f>
        <v>0</v>
      </c>
      <c r="C280" s="4">
        <f>ATAN(ABS(C78-C79)/1000/ABS($A280-$A281))*180/PI()</f>
        <v>0</v>
      </c>
      <c r="D280" s="4">
        <f t="shared" si="59"/>
        <v>0</v>
      </c>
      <c r="E280" s="4">
        <f t="shared" si="60"/>
        <v>0</v>
      </c>
      <c r="F280" s="4">
        <f t="shared" si="61"/>
        <v>0</v>
      </c>
      <c r="G280" s="4">
        <f t="shared" si="62"/>
        <v>0</v>
      </c>
      <c r="H280" s="4">
        <f t="shared" si="63"/>
        <v>0</v>
      </c>
      <c r="I280" s="4">
        <f t="shared" si="64"/>
        <v>0</v>
      </c>
      <c r="J280" s="4">
        <f t="shared" si="65"/>
        <v>0</v>
      </c>
      <c r="K280" s="4">
        <f t="shared" si="66"/>
        <v>0</v>
      </c>
      <c r="L280" s="4">
        <f t="shared" si="67"/>
        <v>0</v>
      </c>
      <c r="M280" s="4">
        <f t="shared" si="68"/>
        <v>0</v>
      </c>
      <c r="N280" s="4">
        <f t="shared" si="69"/>
        <v>0</v>
      </c>
      <c r="O280" s="4">
        <f t="shared" si="70"/>
        <v>0</v>
      </c>
      <c r="P280" s="4">
        <f t="shared" si="71"/>
        <v>0</v>
      </c>
      <c r="Q280" s="4">
        <f t="shared" si="72"/>
        <v>0</v>
      </c>
      <c r="R280" s="4">
        <f t="shared" si="73"/>
        <v>0</v>
      </c>
    </row>
  </sheetData>
  <sheetProtection password="EFC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ignoredErrors>
    <ignoredError sqref="AA18:AA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Chinawut Chanchaya</dc:creator>
  <cp:lastModifiedBy>Chinawut Chanchaya</cp:lastModifiedBy>
  <cp:lastPrinted>2015-01-23T09:56:05Z</cp:lastPrinted>
  <dcterms:created xsi:type="dcterms:W3CDTF">2015-01-16T02:53:45Z</dcterms:created>
  <dcterms:modified xsi:type="dcterms:W3CDTF">2015-02-06T04:51:17Z</dcterms:modified>
</cp:coreProperties>
</file>