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 &amp; Word\"/>
    </mc:Choice>
  </mc:AlternateContent>
  <xr:revisionPtr revIDLastSave="0" documentId="13_ncr:1_{AF6428B1-95FB-4583-ACD6-A4BF7A15F358}" xr6:coauthVersionLast="47" xr6:coauthVersionMax="47" xr10:uidLastSave="{00000000-0000-0000-0000-000000000000}"/>
  <bookViews>
    <workbookView xWindow="28680" yWindow="690" windowWidth="29040" windowHeight="16440" tabRatio="756" xr2:uid="{00000000-000D-0000-FFFF-FFFF00000000}"/>
  </bookViews>
  <sheets>
    <sheet name="Portfolio" sheetId="4" r:id="rId1"/>
  </sheets>
  <definedNames>
    <definedName name="_xlnm._FilterDatabase" localSheetId="0" hidden="1">Portfolio!$A$5:$S$503</definedName>
    <definedName name="VALORI1" localSheetId="0">OFFSET(Portfolio!$S$6,,,COUNTA(Portfolio!$S$6:$S$506))</definedName>
    <definedName name="VALORI1">OFFSET(#REF!,,,COUNTA(#REF!))</definedName>
    <definedName name="VALORI2" localSheetId="0">OFFSET(Portfolio!#REF!,,,COUNTA(Portfolio!#REF!))</definedName>
    <definedName name="VALORI2">OFFSET(#REF!,,,COUNTA(#REF!))</definedName>
    <definedName name="Valori20198">OFFSET(Portfolio!$S$6,,,COUNTA(Portfolio!$S$6:$S$502))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4" l="1"/>
  <c r="S7" i="4"/>
  <c r="R8" i="4"/>
  <c r="R7" i="4"/>
  <c r="R6" i="4"/>
  <c r="T504" i="4"/>
  <c r="U504" i="4"/>
  <c r="V504" i="4"/>
  <c r="X504" i="4"/>
  <c r="T505" i="4"/>
  <c r="U505" i="4"/>
  <c r="V505" i="4"/>
  <c r="X505" i="4"/>
  <c r="D411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6" i="4"/>
  <c r="Q411" i="4"/>
  <c r="Q410" i="4"/>
  <c r="Q409" i="4"/>
  <c r="Q408" i="4"/>
  <c r="Q407" i="4"/>
  <c r="Q406" i="4"/>
  <c r="Q405" i="4"/>
  <c r="Q404" i="4"/>
  <c r="Q403" i="4"/>
  <c r="Q402" i="4"/>
  <c r="Q401" i="4"/>
  <c r="Q400" i="4"/>
  <c r="Q399" i="4"/>
  <c r="Q398" i="4"/>
  <c r="Q397" i="4"/>
  <c r="Q393" i="4"/>
  <c r="Q395" i="4"/>
  <c r="Q392" i="4"/>
  <c r="Q388" i="4"/>
  <c r="Q387" i="4"/>
  <c r="Q386" i="4"/>
  <c r="Q382" i="4"/>
  <c r="Q389" i="4"/>
  <c r="Q379" i="4"/>
  <c r="Q378" i="4"/>
  <c r="Q374" i="4"/>
  <c r="Q385" i="4"/>
  <c r="Q384" i="4"/>
  <c r="Q383" i="4"/>
  <c r="Q372" i="4"/>
  <c r="Q371" i="4"/>
  <c r="Q369" i="4"/>
  <c r="Q368" i="4"/>
  <c r="Q367" i="4"/>
  <c r="Q366" i="4"/>
  <c r="Q376" i="4"/>
  <c r="Q365" i="4"/>
  <c r="Q364" i="4"/>
  <c r="Q373" i="4"/>
  <c r="Q361" i="4"/>
  <c r="Q360" i="4"/>
  <c r="Q370" i="4"/>
  <c r="Q355" i="4"/>
  <c r="Q354" i="4"/>
  <c r="Q353" i="4"/>
  <c r="Q350" i="4"/>
  <c r="Q348" i="4"/>
  <c r="Q347" i="4"/>
  <c r="Q345" i="4"/>
  <c r="Q344" i="4"/>
  <c r="Q342" i="4"/>
  <c r="Q338" i="4"/>
  <c r="Q334" i="4"/>
  <c r="Q358" i="4"/>
  <c r="Q332" i="4"/>
  <c r="Q356" i="4"/>
  <c r="Q331" i="4"/>
  <c r="Q352" i="4"/>
  <c r="Q326" i="4"/>
  <c r="Q322" i="4"/>
  <c r="Q321" i="4"/>
  <c r="Q346" i="4"/>
  <c r="Q320" i="4"/>
  <c r="Q319" i="4"/>
  <c r="Q318" i="4"/>
  <c r="Q317" i="4"/>
  <c r="Q337" i="4"/>
  <c r="Q336" i="4"/>
  <c r="Q316" i="4"/>
  <c r="Q315" i="4"/>
  <c r="Q314" i="4"/>
  <c r="Q313" i="4"/>
  <c r="Q312" i="4"/>
  <c r="Q311" i="4"/>
  <c r="Q310" i="4"/>
  <c r="Q328" i="4"/>
  <c r="Q309" i="4"/>
  <c r="Q324" i="4"/>
  <c r="Q323" i="4"/>
  <c r="Q307" i="4"/>
  <c r="Q306" i="4"/>
  <c r="Q305" i="4"/>
  <c r="Q304" i="4"/>
  <c r="Q302" i="4"/>
  <c r="Q301" i="4"/>
  <c r="Q299" i="4"/>
  <c r="Q298" i="4"/>
  <c r="Q296" i="4"/>
  <c r="Q295" i="4"/>
  <c r="Q294" i="4"/>
  <c r="Q293" i="4"/>
  <c r="Q300" i="4"/>
  <c r="Q289" i="4"/>
  <c r="Q287" i="4"/>
  <c r="Q297" i="4"/>
  <c r="Q286" i="4"/>
  <c r="Q282" i="4"/>
  <c r="Q290" i="4"/>
  <c r="Q279" i="4"/>
  <c r="Q288" i="4"/>
  <c r="Q278" i="4"/>
  <c r="Q277" i="4"/>
  <c r="Q276" i="4"/>
  <c r="Q284" i="4"/>
  <c r="Q275" i="4"/>
  <c r="Q273" i="4"/>
  <c r="Q269" i="4"/>
  <c r="Q268" i="4"/>
  <c r="Q267" i="4"/>
  <c r="Q266" i="4"/>
  <c r="Q265" i="4"/>
  <c r="Q263" i="4"/>
  <c r="Q261" i="4"/>
  <c r="Q260" i="4"/>
  <c r="Q259" i="4"/>
  <c r="Q271" i="4"/>
  <c r="Q270" i="4"/>
  <c r="Q258" i="4"/>
  <c r="Q257" i="4"/>
  <c r="Q256" i="4"/>
  <c r="Q255" i="4"/>
  <c r="Q254" i="4"/>
  <c r="Q253" i="4"/>
  <c r="Q262" i="4"/>
  <c r="Q252" i="4"/>
  <c r="Q251" i="4"/>
  <c r="Q248" i="4"/>
  <c r="Q247" i="4"/>
  <c r="Q246" i="4"/>
  <c r="Q244" i="4"/>
  <c r="Q243" i="4"/>
  <c r="Q250" i="4"/>
  <c r="Q241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2" i="4"/>
  <c r="Q221" i="4"/>
  <c r="Q220" i="4"/>
  <c r="Q218" i="4"/>
  <c r="Q216" i="4"/>
  <c r="Q223" i="4"/>
  <c r="Q215" i="4"/>
  <c r="Q213" i="4"/>
  <c r="Q212" i="4"/>
  <c r="Q211" i="4"/>
  <c r="Q217" i="4"/>
  <c r="Q210" i="4"/>
  <c r="Q208" i="4"/>
  <c r="Q207" i="4"/>
  <c r="Q209" i="4"/>
  <c r="Q206" i="4"/>
  <c r="Q202" i="4"/>
  <c r="Q200" i="4"/>
  <c r="Q199" i="4"/>
  <c r="Q198" i="4"/>
  <c r="Q203" i="4"/>
  <c r="Q195" i="4"/>
  <c r="Q201" i="4"/>
  <c r="Q192" i="4"/>
  <c r="Q191" i="4"/>
  <c r="Q189" i="4"/>
  <c r="Q197" i="4"/>
  <c r="Q187" i="4"/>
  <c r="Q185" i="4"/>
  <c r="Q184" i="4"/>
  <c r="Q183" i="4"/>
  <c r="Q182" i="4"/>
  <c r="Q180" i="4"/>
  <c r="Q179" i="4"/>
  <c r="Q178" i="4"/>
  <c r="Q186" i="4"/>
  <c r="Q175" i="4"/>
  <c r="Q174" i="4"/>
  <c r="Q172" i="4"/>
  <c r="Q171" i="4"/>
  <c r="Q181" i="4"/>
  <c r="Q170" i="4"/>
  <c r="Q169" i="4"/>
  <c r="Q168" i="4"/>
  <c r="Q166" i="4"/>
  <c r="Q173" i="4"/>
  <c r="Q165" i="4"/>
  <c r="Q164" i="4"/>
  <c r="Q163" i="4"/>
  <c r="Q162" i="4"/>
  <c r="Q161" i="4"/>
  <c r="Q160" i="4"/>
  <c r="Q159" i="4"/>
  <c r="Q158" i="4"/>
  <c r="Q157" i="4"/>
  <c r="Q156" i="4"/>
  <c r="Q154" i="4"/>
  <c r="Q153" i="4"/>
  <c r="Q152" i="4"/>
  <c r="Q151" i="4"/>
  <c r="Q150" i="4"/>
  <c r="Q149" i="4"/>
  <c r="Q148" i="4"/>
  <c r="Q146" i="4"/>
  <c r="Q144" i="4"/>
  <c r="Q143" i="4"/>
  <c r="Q139" i="4"/>
  <c r="Q138" i="4"/>
  <c r="Q136" i="4"/>
  <c r="Q133" i="4"/>
  <c r="Q132" i="4"/>
  <c r="Q131" i="4"/>
  <c r="Q129" i="4"/>
  <c r="Q127" i="4"/>
  <c r="Q126" i="4"/>
  <c r="Q125" i="4"/>
  <c r="Q124" i="4"/>
  <c r="Q123" i="4"/>
  <c r="Q122" i="4"/>
  <c r="Q121" i="4"/>
  <c r="Q130" i="4"/>
  <c r="Q120" i="4"/>
  <c r="Q128" i="4"/>
  <c r="Q119" i="4"/>
  <c r="Q118" i="4"/>
  <c r="Q117" i="4"/>
  <c r="Q116" i="4"/>
  <c r="Q115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0" i="4"/>
  <c r="Q98" i="4"/>
  <c r="Q95" i="4"/>
  <c r="Q93" i="4"/>
  <c r="Q89" i="4"/>
  <c r="Q96" i="4"/>
  <c r="Q87" i="4"/>
  <c r="Q94" i="4"/>
  <c r="Q84" i="4"/>
  <c r="Q83" i="4"/>
  <c r="Q91" i="4"/>
  <c r="Q82" i="4"/>
  <c r="Q81" i="4"/>
  <c r="Q86" i="4"/>
  <c r="Q77" i="4"/>
  <c r="Q76" i="4"/>
  <c r="Q80" i="4"/>
  <c r="Q78" i="4"/>
  <c r="Q75" i="4"/>
  <c r="Q72" i="4"/>
  <c r="Q71" i="4"/>
  <c r="Q73" i="4"/>
  <c r="Q70" i="4"/>
  <c r="Q68" i="4"/>
  <c r="Q69" i="4"/>
  <c r="Q67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7" i="4"/>
  <c r="Q45" i="4"/>
  <c r="Q44" i="4"/>
  <c r="Q43" i="4"/>
  <c r="Q41" i="4"/>
  <c r="Q40" i="4"/>
  <c r="Q39" i="4"/>
  <c r="Q38" i="4"/>
  <c r="Q35" i="4"/>
  <c r="Q37" i="4"/>
  <c r="Q36" i="4"/>
  <c r="Q34" i="4"/>
  <c r="Q33" i="4"/>
  <c r="Q32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X412" i="4" l="1"/>
  <c r="X413" i="4"/>
  <c r="X414" i="4"/>
  <c r="X415" i="4"/>
  <c r="X416" i="4"/>
  <c r="X417" i="4"/>
  <c r="X418" i="4"/>
  <c r="X419" i="4"/>
  <c r="X420" i="4"/>
  <c r="X421" i="4"/>
  <c r="X422" i="4"/>
  <c r="X423" i="4"/>
  <c r="X424" i="4"/>
  <c r="X425" i="4"/>
  <c r="X426" i="4"/>
  <c r="X427" i="4"/>
  <c r="X428" i="4"/>
  <c r="X429" i="4"/>
  <c r="X430" i="4"/>
  <c r="X431" i="4"/>
  <c r="X432" i="4"/>
  <c r="X433" i="4"/>
  <c r="X434" i="4"/>
  <c r="X435" i="4"/>
  <c r="X436" i="4"/>
  <c r="X437" i="4"/>
  <c r="X438" i="4"/>
  <c r="X439" i="4"/>
  <c r="X440" i="4"/>
  <c r="X441" i="4"/>
  <c r="X442" i="4"/>
  <c r="X443" i="4"/>
  <c r="X444" i="4"/>
  <c r="X445" i="4"/>
  <c r="X446" i="4"/>
  <c r="X447" i="4"/>
  <c r="X448" i="4"/>
  <c r="X449" i="4"/>
  <c r="X450" i="4"/>
  <c r="X451" i="4"/>
  <c r="X452" i="4"/>
  <c r="X453" i="4"/>
  <c r="X454" i="4"/>
  <c r="X455" i="4"/>
  <c r="X456" i="4"/>
  <c r="X457" i="4"/>
  <c r="X458" i="4"/>
  <c r="X459" i="4"/>
  <c r="X460" i="4"/>
  <c r="X461" i="4"/>
  <c r="X462" i="4"/>
  <c r="X463" i="4"/>
  <c r="X464" i="4"/>
  <c r="X465" i="4"/>
  <c r="X466" i="4"/>
  <c r="X467" i="4"/>
  <c r="X468" i="4"/>
  <c r="X469" i="4"/>
  <c r="X470" i="4"/>
  <c r="X471" i="4"/>
  <c r="X472" i="4"/>
  <c r="X473" i="4"/>
  <c r="X474" i="4"/>
  <c r="X475" i="4"/>
  <c r="X476" i="4"/>
  <c r="X477" i="4"/>
  <c r="X478" i="4"/>
  <c r="X479" i="4"/>
  <c r="X480" i="4"/>
  <c r="X481" i="4"/>
  <c r="X482" i="4"/>
  <c r="X483" i="4"/>
  <c r="X484" i="4"/>
  <c r="X485" i="4"/>
  <c r="X486" i="4"/>
  <c r="X487" i="4"/>
  <c r="X488" i="4"/>
  <c r="X489" i="4"/>
  <c r="X490" i="4"/>
  <c r="X491" i="4"/>
  <c r="X492" i="4"/>
  <c r="X493" i="4"/>
  <c r="X494" i="4"/>
  <c r="X495" i="4"/>
  <c r="X496" i="4"/>
  <c r="X497" i="4"/>
  <c r="X498" i="4"/>
  <c r="X499" i="4"/>
  <c r="X500" i="4"/>
  <c r="X501" i="4"/>
  <c r="X502" i="4"/>
  <c r="X503" i="4"/>
  <c r="Q31" i="4" l="1"/>
  <c r="Q42" i="4"/>
  <c r="Q46" i="4"/>
  <c r="Q48" i="4"/>
  <c r="Q66" i="4"/>
  <c r="Q74" i="4"/>
  <c r="Q79" i="4"/>
  <c r="Q85" i="4"/>
  <c r="Q88" i="4"/>
  <c r="Q90" i="4"/>
  <c r="Q92" i="4"/>
  <c r="Q97" i="4"/>
  <c r="Q99" i="4"/>
  <c r="Q101" i="4"/>
  <c r="Q114" i="4"/>
  <c r="Q134" i="4"/>
  <c r="Q135" i="4"/>
  <c r="Q137" i="4"/>
  <c r="Q140" i="4"/>
  <c r="Q141" i="4"/>
  <c r="Q142" i="4"/>
  <c r="Q145" i="4"/>
  <c r="Q147" i="4"/>
  <c r="Q155" i="4"/>
  <c r="Q167" i="4"/>
  <c r="Q176" i="4"/>
  <c r="Q177" i="4"/>
  <c r="Q188" i="4"/>
  <c r="Q190" i="4"/>
  <c r="Q193" i="4"/>
  <c r="Q194" i="4"/>
  <c r="Q196" i="4"/>
  <c r="Q204" i="4"/>
  <c r="Q205" i="4"/>
  <c r="Q214" i="4"/>
  <c r="Q219" i="4"/>
  <c r="Q239" i="4"/>
  <c r="Q240" i="4"/>
  <c r="Q242" i="4"/>
  <c r="Q245" i="4"/>
  <c r="Q249" i="4"/>
  <c r="Q264" i="4"/>
  <c r="Q272" i="4"/>
  <c r="Q274" i="4"/>
  <c r="Q280" i="4"/>
  <c r="Q281" i="4"/>
  <c r="Q283" i="4"/>
  <c r="Q285" i="4"/>
  <c r="Q291" i="4"/>
  <c r="Q292" i="4"/>
  <c r="Q303" i="4"/>
  <c r="Q308" i="4"/>
  <c r="Q325" i="4"/>
  <c r="Q327" i="4"/>
  <c r="Q329" i="4"/>
  <c r="Q330" i="4"/>
  <c r="Q333" i="4"/>
  <c r="Q335" i="4"/>
  <c r="Q339" i="4"/>
  <c r="Q340" i="4"/>
  <c r="Q341" i="4"/>
  <c r="Q343" i="4"/>
  <c r="Q349" i="4"/>
  <c r="Q351" i="4"/>
  <c r="Q357" i="4"/>
  <c r="Q359" i="4"/>
  <c r="Q362" i="4"/>
  <c r="Q363" i="4"/>
  <c r="Q375" i="4"/>
  <c r="Q377" i="4"/>
  <c r="Q380" i="4"/>
  <c r="Q381" i="4"/>
  <c r="Q390" i="4"/>
  <c r="Q391" i="4"/>
  <c r="Q394" i="4"/>
  <c r="Q396" i="4"/>
  <c r="V412" i="4" l="1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453" i="4"/>
  <c r="V454" i="4"/>
  <c r="V455" i="4"/>
  <c r="V456" i="4"/>
  <c r="V457" i="4"/>
  <c r="V458" i="4"/>
  <c r="V459" i="4"/>
  <c r="V460" i="4"/>
  <c r="V461" i="4"/>
  <c r="V462" i="4"/>
  <c r="V463" i="4"/>
  <c r="V464" i="4"/>
  <c r="V465" i="4"/>
  <c r="V466" i="4"/>
  <c r="V467" i="4"/>
  <c r="V468" i="4"/>
  <c r="V469" i="4"/>
  <c r="V470" i="4"/>
  <c r="V471" i="4"/>
  <c r="V472" i="4"/>
  <c r="V473" i="4"/>
  <c r="V474" i="4"/>
  <c r="V475" i="4"/>
  <c r="V476" i="4"/>
  <c r="V477" i="4"/>
  <c r="V478" i="4"/>
  <c r="V479" i="4"/>
  <c r="V480" i="4"/>
  <c r="V481" i="4"/>
  <c r="V482" i="4"/>
  <c r="V483" i="4"/>
  <c r="V484" i="4"/>
  <c r="V485" i="4"/>
  <c r="V486" i="4"/>
  <c r="V487" i="4"/>
  <c r="V488" i="4"/>
  <c r="V489" i="4"/>
  <c r="V490" i="4"/>
  <c r="V491" i="4"/>
  <c r="V492" i="4"/>
  <c r="V493" i="4"/>
  <c r="V494" i="4"/>
  <c r="V495" i="4"/>
  <c r="V496" i="4"/>
  <c r="V497" i="4"/>
  <c r="V498" i="4"/>
  <c r="V499" i="4"/>
  <c r="V500" i="4"/>
  <c r="V501" i="4"/>
  <c r="V502" i="4"/>
  <c r="V503" i="4"/>
  <c r="T35" i="4"/>
  <c r="T36" i="4" s="1"/>
  <c r="T37" i="4" s="1"/>
  <c r="T38" i="4" s="1"/>
  <c r="T39" i="4"/>
  <c r="T40" i="4" s="1"/>
  <c r="T41" i="4" s="1"/>
  <c r="T42" i="4" s="1"/>
  <c r="T43" i="4" s="1"/>
  <c r="T44" i="4"/>
  <c r="T45" i="4" s="1"/>
  <c r="T46" i="4" s="1"/>
  <c r="T47" i="4" s="1"/>
  <c r="T48" i="4" s="1"/>
  <c r="T49" i="4"/>
  <c r="T50" i="4" s="1"/>
  <c r="T51" i="4"/>
  <c r="T52" i="4"/>
  <c r="T53" i="4"/>
  <c r="T54" i="4" s="1"/>
  <c r="T55" i="4" s="1"/>
  <c r="T56" i="4" s="1"/>
  <c r="T57" i="4" s="1"/>
  <c r="T58" i="4" s="1"/>
  <c r="T59" i="4" s="1"/>
  <c r="T60" i="4" s="1"/>
  <c r="T61" i="4" s="1"/>
  <c r="T62" i="4" s="1"/>
  <c r="T63" i="4" s="1"/>
  <c r="T64" i="4"/>
  <c r="T65" i="4" s="1"/>
  <c r="T66" i="4" s="1"/>
  <c r="T67" i="4" s="1"/>
  <c r="T68" i="4" s="1"/>
  <c r="T69" i="4" s="1"/>
  <c r="T70" i="4" s="1"/>
  <c r="T71" i="4" s="1"/>
  <c r="T72" i="4" s="1"/>
  <c r="T73" i="4" s="1"/>
  <c r="T74" i="4" s="1"/>
  <c r="T75" i="4" s="1"/>
  <c r="T76" i="4" s="1"/>
  <c r="T77" i="4" s="1"/>
  <c r="T78" i="4" s="1"/>
  <c r="T79" i="4"/>
  <c r="T80" i="4" s="1"/>
  <c r="T81" i="4" s="1"/>
  <c r="T82" i="4" s="1"/>
  <c r="T83" i="4" s="1"/>
  <c r="T84" i="4" s="1"/>
  <c r="T85" i="4" s="1"/>
  <c r="T86" i="4"/>
  <c r="T87" i="4" s="1"/>
  <c r="T88" i="4" s="1"/>
  <c r="T89" i="4" s="1"/>
  <c r="T90" i="4" s="1"/>
  <c r="T91" i="4" s="1"/>
  <c r="T92" i="4" s="1"/>
  <c r="T93" i="4" s="1"/>
  <c r="T94" i="4" s="1"/>
  <c r="T95" i="4" s="1"/>
  <c r="T96" i="4" s="1"/>
  <c r="T97" i="4" s="1"/>
  <c r="T98" i="4" s="1"/>
  <c r="T99" i="4" s="1"/>
  <c r="T100" i="4" s="1"/>
  <c r="T101" i="4" s="1"/>
  <c r="T102" i="4" s="1"/>
  <c r="T103" i="4" s="1"/>
  <c r="T104" i="4" s="1"/>
  <c r="T105" i="4" s="1"/>
  <c r="T106" i="4" s="1"/>
  <c r="T107" i="4" s="1"/>
  <c r="T108" i="4" s="1"/>
  <c r="T109" i="4" s="1"/>
  <c r="T110" i="4"/>
  <c r="T111" i="4" s="1"/>
  <c r="T112" i="4" s="1"/>
  <c r="T113" i="4" s="1"/>
  <c r="T114" i="4" s="1"/>
  <c r="T115" i="4"/>
  <c r="T116" i="4" s="1"/>
  <c r="T117" i="4" s="1"/>
  <c r="T118" i="4" s="1"/>
  <c r="T119" i="4" s="1"/>
  <c r="T120" i="4" s="1"/>
  <c r="T121" i="4" s="1"/>
  <c r="T122" i="4" s="1"/>
  <c r="T123" i="4" s="1"/>
  <c r="T124" i="4"/>
  <c r="T125" i="4" s="1"/>
  <c r="T126" i="4" s="1"/>
  <c r="T127" i="4" s="1"/>
  <c r="T128" i="4" s="1"/>
  <c r="T129" i="4" s="1"/>
  <c r="T130" i="4" s="1"/>
  <c r="T131" i="4" s="1"/>
  <c r="T132" i="4" s="1"/>
  <c r="T133" i="4" s="1"/>
  <c r="T134" i="4" s="1"/>
  <c r="T135" i="4" s="1"/>
  <c r="T136" i="4" s="1"/>
  <c r="T137" i="4" s="1"/>
  <c r="T138" i="4"/>
  <c r="T139" i="4" s="1"/>
  <c r="T140" i="4" s="1"/>
  <c r="T141" i="4" s="1"/>
  <c r="T142" i="4" s="1"/>
  <c r="T143" i="4" s="1"/>
  <c r="T144" i="4" s="1"/>
  <c r="T145" i="4" s="1"/>
  <c r="T146" i="4" s="1"/>
  <c r="T147" i="4" s="1"/>
  <c r="T148" i="4" s="1"/>
  <c r="T149" i="4" s="1"/>
  <c r="T150" i="4" s="1"/>
  <c r="T151" i="4" s="1"/>
  <c r="T152" i="4" s="1"/>
  <c r="T153" i="4" s="1"/>
  <c r="T154" i="4" s="1"/>
  <c r="T155" i="4" s="1"/>
  <c r="T156" i="4"/>
  <c r="T157" i="4" s="1"/>
  <c r="T158" i="4" s="1"/>
  <c r="T159" i="4" s="1"/>
  <c r="T160" i="4" s="1"/>
  <c r="T161" i="4" s="1"/>
  <c r="T162" i="4" s="1"/>
  <c r="T163" i="4"/>
  <c r="T164" i="4" s="1"/>
  <c r="T165" i="4" s="1"/>
  <c r="T166" i="4" s="1"/>
  <c r="T167" i="4"/>
  <c r="T168" i="4" s="1"/>
  <c r="T169" i="4"/>
  <c r="T170" i="4" s="1"/>
  <c r="T171" i="4"/>
  <c r="T172" i="4" s="1"/>
  <c r="T173" i="4" s="1"/>
  <c r="T174" i="4" s="1"/>
  <c r="T175" i="4" s="1"/>
  <c r="T176" i="4" s="1"/>
  <c r="T177" i="4" s="1"/>
  <c r="T178" i="4" s="1"/>
  <c r="T179" i="4" s="1"/>
  <c r="T180" i="4" s="1"/>
  <c r="T181" i="4"/>
  <c r="T182" i="4" s="1"/>
  <c r="T183" i="4" s="1"/>
  <c r="T184" i="4" s="1"/>
  <c r="T185" i="4" s="1"/>
  <c r="T186" i="4" s="1"/>
  <c r="T187" i="4" s="1"/>
  <c r="T188" i="4" s="1"/>
  <c r="T189" i="4" s="1"/>
  <c r="T190" i="4" s="1"/>
  <c r="T191" i="4" s="1"/>
  <c r="T192" i="4"/>
  <c r="T193" i="4"/>
  <c r="T194" i="4"/>
  <c r="T195" i="4" s="1"/>
  <c r="T196" i="4" s="1"/>
  <c r="T197" i="4" s="1"/>
  <c r="T198" i="4" s="1"/>
  <c r="T199" i="4" s="1"/>
  <c r="T200" i="4" s="1"/>
  <c r="T201" i="4"/>
  <c r="T202" i="4" s="1"/>
  <c r="T203" i="4" s="1"/>
  <c r="T204" i="4" s="1"/>
  <c r="T205" i="4" s="1"/>
  <c r="T206" i="4" s="1"/>
  <c r="T207" i="4" s="1"/>
  <c r="T208" i="4" s="1"/>
  <c r="T209" i="4"/>
  <c r="T210" i="4" s="1"/>
  <c r="T211" i="4" s="1"/>
  <c r="T212" i="4" s="1"/>
  <c r="T213" i="4" s="1"/>
  <c r="T214" i="4" s="1"/>
  <c r="T215" i="4" s="1"/>
  <c r="T216" i="4" s="1"/>
  <c r="T217" i="4"/>
  <c r="T218" i="4" s="1"/>
  <c r="T219" i="4" s="1"/>
  <c r="T220" i="4" s="1"/>
  <c r="T221" i="4" s="1"/>
  <c r="T222" i="4" s="1"/>
  <c r="T223" i="4"/>
  <c r="T224" i="4" s="1"/>
  <c r="T225" i="4"/>
  <c r="T226" i="4" s="1"/>
  <c r="T227" i="4" s="1"/>
  <c r="T228" i="4" s="1"/>
  <c r="T229" i="4" s="1"/>
  <c r="T230" i="4"/>
  <c r="T231" i="4" s="1"/>
  <c r="T232" i="4" s="1"/>
  <c r="T233" i="4"/>
  <c r="T234" i="4"/>
  <c r="T235" i="4" s="1"/>
  <c r="T236" i="4" s="1"/>
  <c r="T237" i="4" s="1"/>
  <c r="T238" i="4"/>
  <c r="T239" i="4" s="1"/>
  <c r="T240" i="4" s="1"/>
  <c r="T241" i="4" s="1"/>
  <c r="T242" i="4" s="1"/>
  <c r="T243" i="4"/>
  <c r="T244" i="4" s="1"/>
  <c r="T245" i="4" s="1"/>
  <c r="T246" i="4"/>
  <c r="T247" i="4" s="1"/>
  <c r="T248" i="4"/>
  <c r="T249" i="4" s="1"/>
  <c r="T250" i="4" s="1"/>
  <c r="T251" i="4"/>
  <c r="T252" i="4" s="1"/>
  <c r="T253" i="4" s="1"/>
  <c r="T254" i="4" s="1"/>
  <c r="T255" i="4" s="1"/>
  <c r="T256" i="4" s="1"/>
  <c r="T257" i="4" s="1"/>
  <c r="T258" i="4" s="1"/>
  <c r="T259" i="4" s="1"/>
  <c r="T260" i="4"/>
  <c r="T261" i="4" s="1"/>
  <c r="T262" i="4" s="1"/>
  <c r="T263" i="4" s="1"/>
  <c r="T264" i="4" s="1"/>
  <c r="T265" i="4" s="1"/>
  <c r="T266" i="4" s="1"/>
  <c r="T267" i="4" s="1"/>
  <c r="T268" i="4" s="1"/>
  <c r="T269" i="4"/>
  <c r="T270" i="4" s="1"/>
  <c r="T271" i="4"/>
  <c r="T272" i="4" s="1"/>
  <c r="T273" i="4"/>
  <c r="T274" i="4" s="1"/>
  <c r="T275" i="4"/>
  <c r="T276" i="4" s="1"/>
  <c r="T277" i="4" s="1"/>
  <c r="T278" i="4" s="1"/>
  <c r="T279" i="4" s="1"/>
  <c r="T280" i="4" s="1"/>
  <c r="T281" i="4" s="1"/>
  <c r="T282" i="4"/>
  <c r="T283" i="4" s="1"/>
  <c r="T284" i="4" s="1"/>
  <c r="T285" i="4" s="1"/>
  <c r="T286" i="4" s="1"/>
  <c r="T287" i="4" s="1"/>
  <c r="T288" i="4" s="1"/>
  <c r="T289" i="4" s="1"/>
  <c r="T290" i="4" s="1"/>
  <c r="T291" i="4" s="1"/>
  <c r="T292" i="4" s="1"/>
  <c r="T293" i="4" s="1"/>
  <c r="T294" i="4" s="1"/>
  <c r="T295" i="4" s="1"/>
  <c r="T296" i="4"/>
  <c r="T297" i="4" s="1"/>
  <c r="T298" i="4" s="1"/>
  <c r="T299" i="4" s="1"/>
  <c r="T300" i="4" s="1"/>
  <c r="T301" i="4"/>
  <c r="T302" i="4"/>
  <c r="T303" i="4" s="1"/>
  <c r="T304" i="4" s="1"/>
  <c r="T305" i="4" s="1"/>
  <c r="T306" i="4" s="1"/>
  <c r="T307" i="4" s="1"/>
  <c r="T308" i="4" s="1"/>
  <c r="T309" i="4" s="1"/>
  <c r="T310" i="4" s="1"/>
  <c r="T311" i="4" s="1"/>
  <c r="T312" i="4" s="1"/>
  <c r="T313" i="4" s="1"/>
  <c r="T314" i="4" s="1"/>
  <c r="T315" i="4" s="1"/>
  <c r="T316" i="4" s="1"/>
  <c r="T317" i="4" s="1"/>
  <c r="T318" i="4" s="1"/>
  <c r="T319" i="4" s="1"/>
  <c r="T320" i="4" s="1"/>
  <c r="T321" i="4" s="1"/>
  <c r="T322" i="4" s="1"/>
  <c r="T323" i="4" s="1"/>
  <c r="T324" i="4" s="1"/>
  <c r="T325" i="4" s="1"/>
  <c r="T326" i="4" s="1"/>
  <c r="T327" i="4" s="1"/>
  <c r="T328" i="4" s="1"/>
  <c r="T329" i="4" s="1"/>
  <c r="T330" i="4" s="1"/>
  <c r="T331" i="4" s="1"/>
  <c r="T332" i="4"/>
  <c r="T333" i="4" s="1"/>
  <c r="T334" i="4" s="1"/>
  <c r="T335" i="4" s="1"/>
  <c r="T336" i="4" s="1"/>
  <c r="T337" i="4" s="1"/>
  <c r="T338" i="4" s="1"/>
  <c r="T339" i="4"/>
  <c r="T340" i="4" s="1"/>
  <c r="T341" i="4" s="1"/>
  <c r="T342" i="4" s="1"/>
  <c r="T343" i="4" s="1"/>
  <c r="T344" i="4" s="1"/>
  <c r="T345" i="4" s="1"/>
  <c r="T346" i="4"/>
  <c r="T347" i="4" s="1"/>
  <c r="T348" i="4" s="1"/>
  <c r="T349" i="4" s="1"/>
  <c r="T350" i="4" s="1"/>
  <c r="T351" i="4" s="1"/>
  <c r="T352" i="4" s="1"/>
  <c r="T353" i="4" s="1"/>
  <c r="T354" i="4" s="1"/>
  <c r="T355" i="4" s="1"/>
  <c r="T356" i="4" s="1"/>
  <c r="T357" i="4" s="1"/>
  <c r="T358" i="4" s="1"/>
  <c r="T359" i="4" s="1"/>
  <c r="T360" i="4" s="1"/>
  <c r="T361" i="4" s="1"/>
  <c r="T362" i="4" s="1"/>
  <c r="T363" i="4" s="1"/>
  <c r="T364" i="4" s="1"/>
  <c r="T365" i="4" s="1"/>
  <c r="T366" i="4" s="1"/>
  <c r="T367" i="4" s="1"/>
  <c r="T368" i="4" s="1"/>
  <c r="T369" i="4" s="1"/>
  <c r="T370" i="4" s="1"/>
  <c r="T371" i="4"/>
  <c r="T372" i="4" s="1"/>
  <c r="T373" i="4"/>
  <c r="T374" i="4"/>
  <c r="T375" i="4" s="1"/>
  <c r="T376" i="4" s="1"/>
  <c r="T377" i="4"/>
  <c r="T378" i="4" s="1"/>
  <c r="T379" i="4" s="1"/>
  <c r="T380" i="4" s="1"/>
  <c r="T381" i="4" s="1"/>
  <c r="T382" i="4"/>
  <c r="T383" i="4" s="1"/>
  <c r="T384" i="4"/>
  <c r="T385" i="4"/>
  <c r="T386" i="4"/>
  <c r="T387" i="4" s="1"/>
  <c r="T388" i="4" s="1"/>
  <c r="T389" i="4" s="1"/>
  <c r="T390" i="4" s="1"/>
  <c r="T391" i="4" s="1"/>
  <c r="T392" i="4" s="1"/>
  <c r="T393" i="4"/>
  <c r="T394" i="4" s="1"/>
  <c r="T395" i="4"/>
  <c r="T396" i="4"/>
  <c r="T397" i="4" s="1"/>
  <c r="T398" i="4" s="1"/>
  <c r="T399" i="4" s="1"/>
  <c r="T400" i="4" s="1"/>
  <c r="T401" i="4" s="1"/>
  <c r="T402" i="4" s="1"/>
  <c r="T403" i="4" s="1"/>
  <c r="T404" i="4" s="1"/>
  <c r="T405" i="4"/>
  <c r="T406" i="4"/>
  <c r="T407" i="4"/>
  <c r="T408" i="4" s="1"/>
  <c r="T409" i="4" s="1"/>
  <c r="T410" i="4" s="1"/>
  <c r="T411" i="4" s="1"/>
  <c r="T412" i="4"/>
  <c r="T413" i="4"/>
  <c r="T414" i="4"/>
  <c r="T415" i="4"/>
  <c r="T416" i="4"/>
  <c r="T417" i="4"/>
  <c r="T418" i="4"/>
  <c r="T419" i="4"/>
  <c r="T420" i="4"/>
  <c r="T421" i="4"/>
  <c r="T422" i="4"/>
  <c r="T423" i="4"/>
  <c r="T424" i="4"/>
  <c r="T425" i="4"/>
  <c r="T426" i="4"/>
  <c r="T427" i="4"/>
  <c r="T428" i="4"/>
  <c r="T429" i="4"/>
  <c r="T430" i="4"/>
  <c r="T431" i="4"/>
  <c r="T432" i="4"/>
  <c r="T433" i="4"/>
  <c r="T434" i="4"/>
  <c r="T435" i="4"/>
  <c r="T436" i="4"/>
  <c r="T437" i="4"/>
  <c r="T438" i="4"/>
  <c r="T439" i="4"/>
  <c r="T440" i="4"/>
  <c r="T441" i="4"/>
  <c r="T442" i="4"/>
  <c r="T443" i="4"/>
  <c r="T444" i="4"/>
  <c r="T445" i="4"/>
  <c r="T446" i="4"/>
  <c r="T447" i="4"/>
  <c r="T448" i="4"/>
  <c r="T449" i="4"/>
  <c r="T450" i="4"/>
  <c r="T451" i="4"/>
  <c r="T452" i="4"/>
  <c r="T453" i="4"/>
  <c r="T454" i="4"/>
  <c r="T455" i="4"/>
  <c r="T456" i="4"/>
  <c r="T457" i="4"/>
  <c r="T458" i="4"/>
  <c r="T459" i="4"/>
  <c r="T460" i="4"/>
  <c r="T461" i="4"/>
  <c r="T462" i="4"/>
  <c r="T463" i="4"/>
  <c r="T464" i="4"/>
  <c r="T465" i="4"/>
  <c r="T466" i="4"/>
  <c r="T467" i="4"/>
  <c r="T468" i="4"/>
  <c r="T469" i="4"/>
  <c r="T470" i="4"/>
  <c r="T471" i="4"/>
  <c r="T472" i="4"/>
  <c r="T473" i="4"/>
  <c r="T474" i="4"/>
  <c r="T475" i="4"/>
  <c r="T476" i="4"/>
  <c r="T477" i="4"/>
  <c r="T478" i="4"/>
  <c r="T479" i="4"/>
  <c r="T480" i="4"/>
  <c r="T481" i="4"/>
  <c r="T482" i="4"/>
  <c r="T483" i="4"/>
  <c r="T484" i="4"/>
  <c r="T485" i="4"/>
  <c r="T486" i="4"/>
  <c r="T487" i="4"/>
  <c r="T488" i="4"/>
  <c r="T489" i="4"/>
  <c r="T490" i="4"/>
  <c r="T491" i="4"/>
  <c r="T492" i="4"/>
  <c r="T493" i="4"/>
  <c r="T494" i="4"/>
  <c r="T495" i="4"/>
  <c r="T496" i="4"/>
  <c r="T497" i="4"/>
  <c r="T498" i="4"/>
  <c r="T499" i="4"/>
  <c r="T500" i="4"/>
  <c r="T501" i="4"/>
  <c r="T502" i="4"/>
  <c r="T503" i="4"/>
  <c r="T17" i="4"/>
  <c r="T18" i="4" s="1"/>
  <c r="U412" i="4"/>
  <c r="U413" i="4"/>
  <c r="U414" i="4"/>
  <c r="U415" i="4"/>
  <c r="U416" i="4"/>
  <c r="U417" i="4"/>
  <c r="U418" i="4"/>
  <c r="U419" i="4"/>
  <c r="U420" i="4"/>
  <c r="U421" i="4"/>
  <c r="U422" i="4"/>
  <c r="U423" i="4"/>
  <c r="U424" i="4"/>
  <c r="U425" i="4"/>
  <c r="U426" i="4"/>
  <c r="U427" i="4"/>
  <c r="U428" i="4"/>
  <c r="U429" i="4"/>
  <c r="U430" i="4"/>
  <c r="U431" i="4"/>
  <c r="U432" i="4"/>
  <c r="U433" i="4"/>
  <c r="U434" i="4"/>
  <c r="U435" i="4"/>
  <c r="U436" i="4"/>
  <c r="U437" i="4"/>
  <c r="U438" i="4"/>
  <c r="U439" i="4"/>
  <c r="U440" i="4"/>
  <c r="U441" i="4"/>
  <c r="U442" i="4"/>
  <c r="U443" i="4"/>
  <c r="U444" i="4"/>
  <c r="U445" i="4"/>
  <c r="U446" i="4"/>
  <c r="U447" i="4"/>
  <c r="U448" i="4"/>
  <c r="U449" i="4"/>
  <c r="U450" i="4"/>
  <c r="U451" i="4"/>
  <c r="U452" i="4"/>
  <c r="U453" i="4"/>
  <c r="U454" i="4"/>
  <c r="U455" i="4"/>
  <c r="U456" i="4"/>
  <c r="U457" i="4"/>
  <c r="U458" i="4"/>
  <c r="U459" i="4"/>
  <c r="U460" i="4"/>
  <c r="U461" i="4"/>
  <c r="U462" i="4"/>
  <c r="U463" i="4"/>
  <c r="U464" i="4"/>
  <c r="U465" i="4"/>
  <c r="U466" i="4"/>
  <c r="U467" i="4"/>
  <c r="U468" i="4"/>
  <c r="U469" i="4"/>
  <c r="U470" i="4"/>
  <c r="U471" i="4"/>
  <c r="U472" i="4"/>
  <c r="U473" i="4"/>
  <c r="U474" i="4"/>
  <c r="U475" i="4"/>
  <c r="U476" i="4"/>
  <c r="U477" i="4"/>
  <c r="U478" i="4"/>
  <c r="U479" i="4"/>
  <c r="U480" i="4"/>
  <c r="U481" i="4"/>
  <c r="U482" i="4"/>
  <c r="U483" i="4"/>
  <c r="U484" i="4"/>
  <c r="U485" i="4"/>
  <c r="U486" i="4"/>
  <c r="U487" i="4"/>
  <c r="U488" i="4"/>
  <c r="U489" i="4"/>
  <c r="U490" i="4"/>
  <c r="U491" i="4"/>
  <c r="U492" i="4"/>
  <c r="U493" i="4"/>
  <c r="U494" i="4"/>
  <c r="U495" i="4"/>
  <c r="U496" i="4"/>
  <c r="U497" i="4"/>
  <c r="U498" i="4"/>
  <c r="U499" i="4"/>
  <c r="U500" i="4"/>
  <c r="U501" i="4"/>
  <c r="U502" i="4"/>
  <c r="U503" i="4"/>
  <c r="T19" i="4" l="1"/>
  <c r="T20" i="4" s="1"/>
  <c r="T21" i="4" s="1"/>
  <c r="T22" i="4" s="1"/>
  <c r="T23" i="4" s="1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T34" i="4" s="1"/>
  <c r="T6" i="4"/>
  <c r="T7" i="4"/>
  <c r="T8" i="4" s="1"/>
  <c r="C4" i="4"/>
  <c r="T9" i="4" l="1"/>
  <c r="T10" i="4" s="1"/>
  <c r="T11" i="4" s="1"/>
  <c r="E4" i="4"/>
  <c r="B4" i="4"/>
  <c r="D4" i="4" s="1"/>
  <c r="T12" i="4" l="1"/>
  <c r="F4" i="4"/>
  <c r="T13" i="4" l="1"/>
  <c r="T14" i="4" s="1"/>
  <c r="T15" i="4" s="1"/>
  <c r="T16" i="4" s="1"/>
  <c r="I4" i="4" l="1"/>
  <c r="X6" i="4" l="1"/>
  <c r="W6" i="4"/>
  <c r="S6" i="4"/>
  <c r="X7" i="4" l="1"/>
  <c r="W7" i="4"/>
  <c r="U7" i="4" l="1"/>
  <c r="R9" i="4" l="1"/>
  <c r="S9" i="4" s="1"/>
  <c r="X8" i="4"/>
  <c r="W8" i="4"/>
  <c r="U8" i="4" l="1"/>
  <c r="R10" i="4"/>
  <c r="S10" i="4" s="1"/>
  <c r="U9" i="4" l="1"/>
  <c r="X10" i="4"/>
  <c r="X9" i="4"/>
  <c r="V9" i="4"/>
  <c r="W9" i="4"/>
  <c r="R11" i="4" l="1"/>
  <c r="S11" i="4" s="1"/>
  <c r="W10" i="4"/>
  <c r="R12" i="4" l="1"/>
  <c r="S12" i="4" s="1"/>
  <c r="W11" i="4"/>
  <c r="X11" i="4"/>
  <c r="U10" i="4"/>
  <c r="U11" i="4" l="1"/>
  <c r="W12" i="4"/>
  <c r="V12" i="4"/>
  <c r="X12" i="4"/>
  <c r="R13" i="4"/>
  <c r="S13" i="4" s="1"/>
  <c r="U12" i="4" l="1"/>
  <c r="R14" i="4"/>
  <c r="S14" i="4" s="1"/>
  <c r="W13" i="4" l="1"/>
  <c r="V13" i="4"/>
  <c r="X13" i="4"/>
  <c r="V14" i="4" l="1"/>
  <c r="W14" i="4"/>
  <c r="X14" i="4"/>
  <c r="R15" i="4"/>
  <c r="S15" i="4" s="1"/>
  <c r="S16" i="4" l="1"/>
  <c r="X15" i="4"/>
  <c r="W15" i="4"/>
  <c r="R16" i="4"/>
  <c r="W16" i="4" l="1"/>
  <c r="R17" i="4" l="1"/>
  <c r="S17" i="4" s="1"/>
  <c r="X16" i="4"/>
  <c r="V17" i="4" l="1"/>
  <c r="W17" i="4"/>
  <c r="R18" i="4"/>
  <c r="S18" i="4" s="1"/>
  <c r="X17" i="4"/>
  <c r="R19" i="4" l="1"/>
  <c r="S19" i="4" s="1"/>
  <c r="R20" i="4" l="1"/>
  <c r="S20" i="4" s="1"/>
  <c r="V18" i="4"/>
  <c r="X18" i="4"/>
  <c r="W18" i="4"/>
  <c r="X20" i="4" l="1"/>
  <c r="W20" i="4"/>
  <c r="R21" i="4"/>
  <c r="S21" i="4" s="1"/>
  <c r="V19" i="4"/>
  <c r="W19" i="4"/>
  <c r="X19" i="4"/>
  <c r="W21" i="4" l="1"/>
  <c r="R22" i="4"/>
  <c r="S22" i="4" s="1"/>
  <c r="W22" i="4" l="1"/>
  <c r="R23" i="4"/>
  <c r="S23" i="4" s="1"/>
  <c r="X21" i="4"/>
  <c r="W23" i="4" l="1"/>
  <c r="R24" i="4"/>
  <c r="S24" i="4" s="1"/>
  <c r="X22" i="4"/>
  <c r="W24" i="4" l="1"/>
  <c r="R25" i="4"/>
  <c r="S25" i="4" s="1"/>
  <c r="X23" i="4"/>
  <c r="W25" i="4" l="1"/>
  <c r="R26" i="4"/>
  <c r="S26" i="4" s="1"/>
  <c r="X24" i="4"/>
  <c r="W26" i="4" l="1"/>
  <c r="R27" i="4"/>
  <c r="S27" i="4" s="1"/>
  <c r="X25" i="4"/>
  <c r="W27" i="4" l="1"/>
  <c r="R28" i="4"/>
  <c r="S28" i="4" s="1"/>
  <c r="X26" i="4"/>
  <c r="X28" i="4" l="1"/>
  <c r="R29" i="4"/>
  <c r="S29" i="4" s="1"/>
  <c r="X27" i="4"/>
  <c r="W28" i="4" l="1"/>
  <c r="V6" i="4"/>
  <c r="U6" i="4"/>
  <c r="X29" i="4" l="1"/>
  <c r="W29" i="4"/>
  <c r="R30" i="4"/>
  <c r="S30" i="4" s="1"/>
  <c r="V7" i="4"/>
  <c r="R31" i="4" l="1"/>
  <c r="S31" i="4" s="1"/>
  <c r="V8" i="4"/>
  <c r="R32" i="4" l="1"/>
  <c r="S32" i="4" s="1"/>
  <c r="X30" i="4"/>
  <c r="W30" i="4"/>
  <c r="V10" i="4"/>
  <c r="R33" i="4" l="1"/>
  <c r="S33" i="4" s="1"/>
  <c r="X31" i="4"/>
  <c r="W31" i="4"/>
  <c r="V11" i="4"/>
  <c r="S34" i="4" l="1"/>
  <c r="R34" i="4"/>
  <c r="X32" i="4"/>
  <c r="W32" i="4"/>
  <c r="U13" i="4"/>
  <c r="R35" i="4" l="1"/>
  <c r="S35" i="4" s="1"/>
  <c r="X33" i="4"/>
  <c r="W33" i="4"/>
  <c r="U14" i="4"/>
  <c r="X34" i="4" l="1"/>
  <c r="W34" i="4"/>
  <c r="V15" i="4"/>
  <c r="U15" i="4" l="1"/>
  <c r="V16" i="4" l="1"/>
  <c r="U16" i="4" l="1"/>
  <c r="U17" i="4" l="1"/>
  <c r="U18" i="4" l="1"/>
  <c r="U19" i="4" l="1"/>
  <c r="V20" i="4" l="1"/>
  <c r="V21" i="4" l="1"/>
  <c r="U20" i="4"/>
  <c r="U21" i="4" l="1"/>
  <c r="V22" i="4" l="1"/>
  <c r="U22" i="4" l="1"/>
  <c r="V23" i="4" l="1"/>
  <c r="V24" i="4" l="1"/>
  <c r="U23" i="4"/>
  <c r="U24" i="4" l="1"/>
  <c r="V25" i="4" l="1"/>
  <c r="U25" i="4" l="1"/>
  <c r="V26" i="4" l="1"/>
  <c r="U26" i="4" l="1"/>
  <c r="V27" i="4" l="1"/>
  <c r="V28" i="4" l="1"/>
  <c r="U27" i="4"/>
  <c r="V29" i="4" l="1"/>
  <c r="U28" i="4"/>
  <c r="U29" i="4" l="1"/>
  <c r="V30" i="4" l="1"/>
  <c r="V31" i="4" l="1"/>
  <c r="U30" i="4"/>
  <c r="U31" i="4" l="1"/>
  <c r="V32" i="4" l="1"/>
  <c r="U32" i="4" l="1"/>
  <c r="V33" i="4" l="1"/>
  <c r="U33" i="4" l="1"/>
  <c r="V34" i="4" l="1"/>
  <c r="U34" i="4" l="1"/>
  <c r="R36" i="4" l="1"/>
  <c r="S36" i="4" s="1"/>
  <c r="R37" i="4" l="1"/>
  <c r="S37" i="4" s="1"/>
  <c r="W36" i="4"/>
  <c r="X36" i="4"/>
  <c r="X35" i="4"/>
  <c r="W35" i="4"/>
  <c r="V35" i="4"/>
  <c r="V36" i="4" s="1"/>
  <c r="R38" i="4" l="1"/>
  <c r="S38" i="4" s="1"/>
  <c r="U36" i="4"/>
  <c r="U37" i="4" l="1"/>
  <c r="R39" i="4"/>
  <c r="S39" i="4" s="1"/>
  <c r="V37" i="4"/>
  <c r="W37" i="4"/>
  <c r="X37" i="4"/>
  <c r="U38" i="4" l="1"/>
  <c r="V38" i="4"/>
  <c r="W38" i="4"/>
  <c r="X38" i="4"/>
  <c r="W39" i="4" l="1"/>
  <c r="V39" i="4"/>
  <c r="X39" i="4"/>
  <c r="R40" i="4"/>
  <c r="S40" i="4" s="1"/>
  <c r="U39" i="4" l="1"/>
  <c r="R41" i="4"/>
  <c r="S41" i="4" s="1"/>
  <c r="X40" i="4"/>
  <c r="V40" i="4"/>
  <c r="W40" i="4"/>
  <c r="U40" i="4" l="1"/>
  <c r="V41" i="4" l="1"/>
  <c r="X41" i="4"/>
  <c r="W41" i="4"/>
  <c r="R42" i="4"/>
  <c r="S42" i="4" s="1"/>
  <c r="X42" i="4" l="1"/>
  <c r="W42" i="4"/>
  <c r="V42" i="4"/>
  <c r="R43" i="4"/>
  <c r="S43" i="4" s="1"/>
  <c r="U41" i="4"/>
  <c r="U35" i="4" l="1"/>
  <c r="U42" i="4"/>
  <c r="R44" i="4"/>
  <c r="S44" i="4" s="1"/>
  <c r="X43" i="4" l="1"/>
  <c r="W43" i="4"/>
  <c r="V43" i="4"/>
  <c r="U43" i="4"/>
  <c r="R45" i="4" l="1"/>
  <c r="S45" i="4" s="1"/>
  <c r="X44" i="4"/>
  <c r="V44" i="4"/>
  <c r="W44" i="4"/>
  <c r="R46" i="4" l="1"/>
  <c r="S46" i="4" s="1"/>
  <c r="U44" i="4"/>
  <c r="R47" i="4" l="1"/>
  <c r="S47" i="4" s="1"/>
  <c r="U45" i="4"/>
  <c r="V45" i="4"/>
  <c r="X45" i="4"/>
  <c r="W45" i="4"/>
  <c r="V46" i="4"/>
  <c r="W46" i="4"/>
  <c r="X46" i="4"/>
  <c r="U46" i="4" l="1"/>
  <c r="R48" i="4"/>
  <c r="S48" i="4" s="1"/>
  <c r="R49" i="4" l="1"/>
  <c r="S49" i="4" s="1"/>
  <c r="U47" i="4"/>
  <c r="V47" i="4"/>
  <c r="W47" i="4"/>
  <c r="X47" i="4"/>
  <c r="V48" i="4"/>
  <c r="W48" i="4"/>
  <c r="X48" i="4"/>
  <c r="R50" i="4" l="1"/>
  <c r="S50" i="4" s="1"/>
  <c r="U48" i="4"/>
  <c r="S51" i="4" l="1"/>
  <c r="R51" i="4"/>
  <c r="U49" i="4"/>
  <c r="X49" i="4"/>
  <c r="V49" i="4"/>
  <c r="W49" i="4"/>
  <c r="R52" i="4" l="1"/>
  <c r="S52" i="4" s="1"/>
  <c r="U50" i="4"/>
  <c r="V50" i="4"/>
  <c r="X50" i="4"/>
  <c r="W50" i="4"/>
  <c r="R53" i="4" l="1"/>
  <c r="S53" i="4" s="1"/>
  <c r="U51" i="4"/>
  <c r="X51" i="4"/>
  <c r="W51" i="4"/>
  <c r="V51" i="4"/>
  <c r="U52" i="4" l="1"/>
  <c r="W53" i="4"/>
  <c r="W52" i="4"/>
  <c r="V52" i="4"/>
  <c r="X52" i="4"/>
  <c r="V53" i="4" l="1"/>
  <c r="X53" i="4"/>
  <c r="R54" i="4"/>
  <c r="S54" i="4" s="1"/>
  <c r="R55" i="4" l="1"/>
  <c r="S55" i="4" s="1"/>
  <c r="U53" i="4"/>
  <c r="X54" i="4"/>
  <c r="W54" i="4"/>
  <c r="U54" i="4" l="1"/>
  <c r="V54" i="4"/>
  <c r="V55" i="4"/>
  <c r="X55" i="4"/>
  <c r="W55" i="4"/>
  <c r="R56" i="4"/>
  <c r="S56" i="4" s="1"/>
  <c r="U55" i="4" l="1"/>
  <c r="V56" i="4" l="1"/>
  <c r="X56" i="4"/>
  <c r="W56" i="4"/>
  <c r="R57" i="4"/>
  <c r="S57" i="4" s="1"/>
  <c r="U56" i="4" l="1"/>
  <c r="W57" i="4" l="1"/>
  <c r="X57" i="4"/>
  <c r="V57" i="4"/>
  <c r="R58" i="4"/>
  <c r="S58" i="4" s="1"/>
  <c r="U57" i="4" l="1"/>
  <c r="R59" i="4"/>
  <c r="S59" i="4" s="1"/>
  <c r="U58" i="4" l="1"/>
  <c r="W58" i="4"/>
  <c r="X58" i="4"/>
  <c r="V58" i="4"/>
  <c r="R60" i="4"/>
  <c r="S60" i="4" s="1"/>
  <c r="S61" i="4" l="1"/>
  <c r="U59" i="4"/>
  <c r="X59" i="4"/>
  <c r="W59" i="4"/>
  <c r="V59" i="4"/>
  <c r="R61" i="4"/>
  <c r="U60" i="4" l="1"/>
  <c r="W60" i="4"/>
  <c r="V60" i="4"/>
  <c r="X60" i="4"/>
  <c r="R62" i="4"/>
  <c r="S62" i="4" s="1"/>
  <c r="U61" i="4" l="1"/>
  <c r="X61" i="4"/>
  <c r="W61" i="4"/>
  <c r="V61" i="4"/>
  <c r="V62" i="4"/>
  <c r="W62" i="4" l="1"/>
  <c r="X62" i="4"/>
  <c r="R63" i="4"/>
  <c r="S63" i="4" s="1"/>
  <c r="U62" i="4" l="1"/>
  <c r="R64" i="4"/>
  <c r="S64" i="4" s="1"/>
  <c r="U63" i="4" l="1"/>
  <c r="V63" i="4"/>
  <c r="X63" i="4"/>
  <c r="W63" i="4"/>
  <c r="R65" i="4" l="1"/>
  <c r="S65" i="4" s="1"/>
  <c r="X64" i="4"/>
  <c r="W64" i="4"/>
  <c r="V64" i="4"/>
  <c r="X65" i="4" l="1"/>
  <c r="U64" i="4"/>
  <c r="V65" i="4" l="1"/>
  <c r="W65" i="4"/>
  <c r="U65" i="4" l="1"/>
  <c r="R66" i="4"/>
  <c r="S66" i="4" s="1"/>
  <c r="V66" i="4"/>
  <c r="R67" i="4"/>
  <c r="W66" i="4"/>
  <c r="S67" i="4" l="1"/>
  <c r="R68" i="4" s="1"/>
  <c r="X67" i="4"/>
  <c r="X66" i="4"/>
  <c r="U66" i="4"/>
  <c r="W67" i="4"/>
  <c r="V67" i="4"/>
  <c r="S68" i="4" l="1"/>
  <c r="U67" i="4"/>
  <c r="R69" i="4"/>
  <c r="S69" i="4" l="1"/>
  <c r="X68" i="4"/>
  <c r="W68" i="4"/>
  <c r="V68" i="4"/>
  <c r="R70" i="4"/>
  <c r="U68" i="4"/>
  <c r="V69" i="4"/>
  <c r="W69" i="4"/>
  <c r="X69" i="4"/>
  <c r="S70" i="4" l="1"/>
  <c r="U69" i="4"/>
  <c r="W70" i="4"/>
  <c r="R71" i="4" l="1"/>
  <c r="S71" i="4" s="1"/>
  <c r="X70" i="4"/>
  <c r="V70" i="4"/>
  <c r="U70" i="4" l="1"/>
  <c r="V71" i="4"/>
  <c r="X71" i="4" l="1"/>
  <c r="R72" i="4"/>
  <c r="S72" i="4" s="1"/>
  <c r="W71" i="4"/>
  <c r="U71" i="4" l="1"/>
  <c r="W72" i="4"/>
  <c r="V72" i="4"/>
  <c r="X72" i="4"/>
  <c r="R73" i="4"/>
  <c r="S73" i="4" s="1"/>
  <c r="U72" i="4" l="1"/>
  <c r="R74" i="4" l="1"/>
  <c r="S74" i="4" s="1"/>
  <c r="X73" i="4"/>
  <c r="V73" i="4"/>
  <c r="W73" i="4"/>
  <c r="R75" i="4" l="1"/>
  <c r="S75" i="4" s="1"/>
  <c r="U73" i="4"/>
  <c r="X74" i="4" l="1"/>
  <c r="W74" i="4"/>
  <c r="V74" i="4"/>
  <c r="U74" i="4"/>
  <c r="V75" i="4" l="1"/>
  <c r="W75" i="4"/>
  <c r="X75" i="4"/>
  <c r="R76" i="4"/>
  <c r="S76" i="4" s="1"/>
  <c r="U75" i="4" l="1"/>
  <c r="X76" i="4" l="1"/>
  <c r="V76" i="4"/>
  <c r="W76" i="4"/>
  <c r="R77" i="4"/>
  <c r="S77" i="4" s="1"/>
  <c r="U76" i="4" l="1"/>
  <c r="V77" i="4" l="1"/>
  <c r="W77" i="4"/>
  <c r="X77" i="4"/>
  <c r="R78" i="4"/>
  <c r="S78" i="4" s="1"/>
  <c r="U77" i="4" l="1"/>
  <c r="W78" i="4" l="1"/>
  <c r="X78" i="4"/>
  <c r="V78" i="4"/>
  <c r="R79" i="4"/>
  <c r="S79" i="4" s="1"/>
  <c r="V79" i="4" l="1"/>
  <c r="U78" i="4"/>
  <c r="R80" i="4" l="1"/>
  <c r="S80" i="4" s="1"/>
  <c r="X79" i="4"/>
  <c r="W79" i="4"/>
  <c r="U79" i="4"/>
  <c r="R81" i="4" l="1"/>
  <c r="S81" i="4" s="1"/>
  <c r="W80" i="4"/>
  <c r="X80" i="4"/>
  <c r="V80" i="4"/>
  <c r="U80" i="4" l="1"/>
  <c r="R82" i="4"/>
  <c r="S82" i="4" s="1"/>
  <c r="U81" i="4" l="1"/>
  <c r="R83" i="4"/>
  <c r="S83" i="4" s="1"/>
  <c r="W81" i="4"/>
  <c r="X81" i="4"/>
  <c r="V81" i="4"/>
  <c r="U82" i="4" l="1"/>
  <c r="R84" i="4"/>
  <c r="S84" i="4" s="1"/>
  <c r="W82" i="4"/>
  <c r="X82" i="4"/>
  <c r="V82" i="4"/>
  <c r="U83" i="4" l="1"/>
  <c r="V83" i="4"/>
  <c r="X83" i="4"/>
  <c r="W83" i="4"/>
  <c r="V84" i="4" l="1"/>
  <c r="X84" i="4"/>
  <c r="W84" i="4"/>
  <c r="R85" i="4"/>
  <c r="S85" i="4" s="1"/>
  <c r="X85" i="4" l="1"/>
  <c r="U84" i="4"/>
  <c r="W85" i="4" l="1"/>
  <c r="R86" i="4"/>
  <c r="S86" i="4" s="1"/>
  <c r="V85" i="4"/>
  <c r="U85" i="4" l="1"/>
  <c r="X86" i="4"/>
  <c r="V86" i="4"/>
  <c r="W86" i="4"/>
  <c r="R87" i="4"/>
  <c r="S87" i="4" s="1"/>
  <c r="U86" i="4" l="1"/>
  <c r="R88" i="4" l="1"/>
  <c r="S88" i="4" s="1"/>
  <c r="V87" i="4"/>
  <c r="X87" i="4"/>
  <c r="W87" i="4"/>
  <c r="V88" i="4" l="1"/>
  <c r="U87" i="4"/>
  <c r="W88" i="4" l="1"/>
  <c r="R89" i="4"/>
  <c r="S89" i="4" s="1"/>
  <c r="X88" i="4"/>
  <c r="U88" i="4"/>
  <c r="W89" i="4" l="1"/>
  <c r="X89" i="4"/>
  <c r="V89" i="4"/>
  <c r="R90" i="4"/>
  <c r="S90" i="4" s="1"/>
  <c r="X90" i="4" l="1"/>
  <c r="W90" i="4"/>
  <c r="V90" i="4"/>
  <c r="U89" i="4"/>
  <c r="R91" i="4"/>
  <c r="S91" i="4" s="1"/>
  <c r="U90" i="4" l="1"/>
  <c r="X91" i="4" l="1"/>
  <c r="V91" i="4"/>
  <c r="W91" i="4"/>
  <c r="R92" i="4"/>
  <c r="S92" i="4" s="1"/>
  <c r="X92" i="4" l="1"/>
  <c r="U91" i="4"/>
  <c r="R93" i="4" l="1"/>
  <c r="S93" i="4" s="1"/>
  <c r="W92" i="4"/>
  <c r="V92" i="4"/>
  <c r="U92" i="4"/>
  <c r="R94" i="4"/>
  <c r="S94" i="4" l="1"/>
  <c r="W93" i="4"/>
  <c r="V93" i="4"/>
  <c r="X93" i="4"/>
  <c r="U93" i="4"/>
  <c r="R95" i="4"/>
  <c r="S95" i="4" l="1"/>
  <c r="U94" i="4"/>
  <c r="X94" i="4"/>
  <c r="W94" i="4"/>
  <c r="V94" i="4"/>
  <c r="R96" i="4" l="1"/>
  <c r="S96" i="4" s="1"/>
  <c r="V95" i="4"/>
  <c r="X95" i="4"/>
  <c r="W95" i="4"/>
  <c r="U95" i="4" l="1"/>
  <c r="R97" i="4" l="1"/>
  <c r="S97" i="4" s="1"/>
  <c r="W96" i="4"/>
  <c r="X96" i="4"/>
  <c r="V96" i="4"/>
  <c r="V97" i="4" l="1"/>
  <c r="X97" i="4"/>
  <c r="W97" i="4"/>
  <c r="U96" i="4"/>
  <c r="R98" i="4"/>
  <c r="S98" i="4" s="1"/>
  <c r="U97" i="4" l="1"/>
  <c r="R99" i="4" l="1"/>
  <c r="S99" i="4" s="1"/>
  <c r="V98" i="4"/>
  <c r="W98" i="4"/>
  <c r="X98" i="4"/>
  <c r="W99" i="4" l="1"/>
  <c r="X99" i="4"/>
  <c r="V99" i="4"/>
  <c r="U98" i="4"/>
  <c r="R100" i="4" l="1"/>
  <c r="S100" i="4" s="1"/>
  <c r="S101" i="4" l="1"/>
  <c r="U99" i="4"/>
  <c r="R101" i="4"/>
  <c r="X100" i="4"/>
  <c r="W100" i="4"/>
  <c r="V100" i="4"/>
  <c r="X101" i="4" l="1"/>
  <c r="V101" i="4"/>
  <c r="W101" i="4"/>
  <c r="U100" i="4"/>
  <c r="R102" i="4" l="1"/>
  <c r="S102" i="4" s="1"/>
  <c r="U101" i="4"/>
  <c r="S103" i="4" l="1"/>
  <c r="R104" i="4" s="1"/>
  <c r="R103" i="4"/>
  <c r="U102" i="4"/>
  <c r="V102" i="4"/>
  <c r="W102" i="4"/>
  <c r="X102" i="4"/>
  <c r="S104" i="4" l="1"/>
  <c r="U103" i="4"/>
  <c r="R105" i="4"/>
  <c r="V103" i="4"/>
  <c r="W103" i="4"/>
  <c r="X103" i="4"/>
  <c r="S105" i="4" l="1"/>
  <c r="U104" i="4"/>
  <c r="V104" i="4"/>
  <c r="X104" i="4"/>
  <c r="W104" i="4"/>
  <c r="W105" i="4" l="1"/>
  <c r="X105" i="4"/>
  <c r="V105" i="4"/>
  <c r="R106" i="4"/>
  <c r="S106" i="4" s="1"/>
  <c r="R107" i="4" l="1"/>
  <c r="S107" i="4" s="1"/>
  <c r="U105" i="4"/>
  <c r="U106" i="4" l="1"/>
  <c r="X106" i="4"/>
  <c r="W106" i="4"/>
  <c r="V106" i="4"/>
  <c r="R108" i="4" l="1"/>
  <c r="S108" i="4" s="1"/>
  <c r="X107" i="4"/>
  <c r="V107" i="4"/>
  <c r="W107" i="4"/>
  <c r="U107" i="4" l="1"/>
  <c r="V108" i="4" l="1"/>
  <c r="W108" i="4"/>
  <c r="X108" i="4"/>
  <c r="R109" i="4"/>
  <c r="S109" i="4" s="1"/>
  <c r="U108" i="4" l="1"/>
  <c r="R110" i="4"/>
  <c r="S110" i="4" s="1"/>
  <c r="U109" i="4" l="1"/>
  <c r="R111" i="4"/>
  <c r="S111" i="4" s="1"/>
  <c r="V109" i="4"/>
  <c r="X109" i="4"/>
  <c r="W109" i="4"/>
  <c r="R112" i="4" l="1"/>
  <c r="S112" i="4" s="1"/>
  <c r="U110" i="4"/>
  <c r="X110" i="4"/>
  <c r="W110" i="4"/>
  <c r="V110" i="4"/>
  <c r="U111" i="4" l="1"/>
  <c r="R113" i="4"/>
  <c r="S113" i="4" s="1"/>
  <c r="V111" i="4"/>
  <c r="X111" i="4"/>
  <c r="W111" i="4"/>
  <c r="U112" i="4" l="1"/>
  <c r="V112" i="4"/>
  <c r="X112" i="4"/>
  <c r="W112" i="4"/>
  <c r="V113" i="4" l="1"/>
  <c r="W113" i="4"/>
  <c r="X113" i="4"/>
  <c r="R114" i="4"/>
  <c r="S114" i="4" s="1"/>
  <c r="W114" i="4" l="1"/>
  <c r="V114" i="4"/>
  <c r="X114" i="4"/>
  <c r="U113" i="4"/>
  <c r="R115" i="4" l="1"/>
  <c r="S115" i="4" s="1"/>
  <c r="U114" i="4"/>
  <c r="S116" i="4" l="1"/>
  <c r="R116" i="4"/>
  <c r="U115" i="4"/>
  <c r="X115" i="4"/>
  <c r="V115" i="4"/>
  <c r="W115" i="4"/>
  <c r="S117" i="4" l="1"/>
  <c r="R117" i="4"/>
  <c r="U116" i="4"/>
  <c r="X116" i="4"/>
  <c r="W116" i="4"/>
  <c r="V116" i="4"/>
  <c r="X117" i="4" l="1"/>
  <c r="W117" i="4"/>
  <c r="V117" i="4"/>
  <c r="R118" i="4"/>
  <c r="S118" i="4" s="1"/>
  <c r="U117" i="4" l="1"/>
  <c r="R119" i="4"/>
  <c r="S119" i="4" s="1"/>
  <c r="U118" i="4" l="1"/>
  <c r="R120" i="4"/>
  <c r="S120" i="4" s="1"/>
  <c r="V118" i="4"/>
  <c r="X118" i="4"/>
  <c r="W118" i="4"/>
  <c r="S121" i="4" l="1"/>
  <c r="U119" i="4"/>
  <c r="R121" i="4"/>
  <c r="X119" i="4"/>
  <c r="W119" i="4"/>
  <c r="V119" i="4"/>
  <c r="S122" i="4" l="1"/>
  <c r="U120" i="4"/>
  <c r="R122" i="4"/>
  <c r="W120" i="4"/>
  <c r="V120" i="4"/>
  <c r="X120" i="4"/>
  <c r="U121" i="4" l="1"/>
  <c r="R123" i="4"/>
  <c r="S123" i="4" s="1"/>
  <c r="W121" i="4"/>
  <c r="X121" i="4"/>
  <c r="V121" i="4"/>
  <c r="U122" i="4" l="1"/>
  <c r="R124" i="4"/>
  <c r="S124" i="4" s="1"/>
  <c r="V122" i="4"/>
  <c r="X122" i="4"/>
  <c r="W122" i="4"/>
  <c r="U123" i="4" l="1"/>
  <c r="X123" i="4"/>
  <c r="W123" i="4"/>
  <c r="V123" i="4"/>
  <c r="V124" i="4" l="1"/>
  <c r="W124" i="4"/>
  <c r="X124" i="4"/>
  <c r="R125" i="4"/>
  <c r="S125" i="4" s="1"/>
  <c r="U124" i="4" l="1"/>
  <c r="W125" i="4" l="1"/>
  <c r="V125" i="4"/>
  <c r="X125" i="4"/>
  <c r="R126" i="4"/>
  <c r="S126" i="4" s="1"/>
  <c r="U125" i="4" l="1"/>
  <c r="X126" i="4" l="1"/>
  <c r="V126" i="4"/>
  <c r="W126" i="4"/>
  <c r="R127" i="4"/>
  <c r="S127" i="4" s="1"/>
  <c r="U126" i="4" l="1"/>
  <c r="R128" i="4"/>
  <c r="S128" i="4" s="1"/>
  <c r="S129" i="4" l="1"/>
  <c r="R129" i="4"/>
  <c r="U127" i="4"/>
  <c r="W127" i="4"/>
  <c r="V127" i="4"/>
  <c r="X127" i="4"/>
  <c r="U128" i="4" l="1"/>
  <c r="X128" i="4"/>
  <c r="V128" i="4"/>
  <c r="W128" i="4"/>
  <c r="R130" i="4" l="1"/>
  <c r="S130" i="4" s="1"/>
  <c r="W129" i="4"/>
  <c r="X129" i="4"/>
  <c r="V129" i="4"/>
  <c r="U129" i="4" l="1"/>
  <c r="R131" i="4" l="1"/>
  <c r="S131" i="4" s="1"/>
  <c r="V130" i="4"/>
  <c r="X130" i="4"/>
  <c r="W130" i="4"/>
  <c r="S132" i="4" l="1"/>
  <c r="R132" i="4"/>
  <c r="U130" i="4"/>
  <c r="U131" i="4" l="1"/>
  <c r="R133" i="4"/>
  <c r="S133" i="4" s="1"/>
  <c r="W131" i="4"/>
  <c r="X131" i="4"/>
  <c r="V131" i="4"/>
  <c r="U132" i="4" l="1"/>
  <c r="V132" i="4"/>
  <c r="X132" i="4"/>
  <c r="W132" i="4"/>
  <c r="R134" i="4" l="1"/>
  <c r="S134" i="4" s="1"/>
  <c r="X133" i="4"/>
  <c r="W133" i="4"/>
  <c r="V133" i="4"/>
  <c r="X134" i="4" l="1"/>
  <c r="W134" i="4"/>
  <c r="V134" i="4"/>
  <c r="R135" i="4"/>
  <c r="S135" i="4" s="1"/>
  <c r="U133" i="4"/>
  <c r="S136" i="4" l="1"/>
  <c r="U134" i="4"/>
  <c r="R136" i="4"/>
  <c r="X135" i="4"/>
  <c r="V135" i="4"/>
  <c r="W135" i="4"/>
  <c r="U135" i="4" l="1"/>
  <c r="R137" i="4" l="1"/>
  <c r="S137" i="4" s="1"/>
  <c r="V136" i="4"/>
  <c r="X136" i="4"/>
  <c r="W136" i="4"/>
  <c r="S138" i="4" l="1"/>
  <c r="X137" i="4"/>
  <c r="W137" i="4"/>
  <c r="V137" i="4"/>
  <c r="U136" i="4"/>
  <c r="R138" i="4"/>
  <c r="U137" i="4" l="1"/>
  <c r="W138" i="4" l="1"/>
  <c r="X138" i="4"/>
  <c r="V138" i="4"/>
  <c r="R139" i="4"/>
  <c r="S139" i="4" s="1"/>
  <c r="U138" i="4" l="1"/>
  <c r="R140" i="4" l="1"/>
  <c r="S140" i="4" s="1"/>
  <c r="V139" i="4"/>
  <c r="W139" i="4"/>
  <c r="X139" i="4"/>
  <c r="W140" i="4" l="1"/>
  <c r="V140" i="4"/>
  <c r="X140" i="4"/>
  <c r="R141" i="4"/>
  <c r="S141" i="4" s="1"/>
  <c r="U139" i="4"/>
  <c r="R142" i="4" l="1"/>
  <c r="S142" i="4" s="1"/>
  <c r="U140" i="4"/>
  <c r="V141" i="4"/>
  <c r="W141" i="4"/>
  <c r="X141" i="4"/>
  <c r="S143" i="4" l="1"/>
  <c r="R143" i="4"/>
  <c r="U141" i="4"/>
  <c r="W142" i="4"/>
  <c r="X142" i="4"/>
  <c r="V142" i="4"/>
  <c r="U142" i="4" l="1"/>
  <c r="R144" i="4" l="1"/>
  <c r="S144" i="4" s="1"/>
  <c r="V143" i="4"/>
  <c r="W143" i="4"/>
  <c r="X143" i="4"/>
  <c r="U143" i="4" l="1"/>
  <c r="R145" i="4" l="1"/>
  <c r="S145" i="4" s="1"/>
  <c r="V144" i="4"/>
  <c r="X144" i="4"/>
  <c r="W144" i="4"/>
  <c r="S146" i="4" l="1"/>
  <c r="W145" i="4"/>
  <c r="X145" i="4"/>
  <c r="V145" i="4"/>
  <c r="U144" i="4"/>
  <c r="R146" i="4"/>
  <c r="S147" i="4" l="1"/>
  <c r="U145" i="4"/>
  <c r="R147" i="4"/>
  <c r="S148" i="4" l="1"/>
  <c r="U146" i="4"/>
  <c r="R148" i="4"/>
  <c r="X147" i="4"/>
  <c r="W147" i="4"/>
  <c r="W146" i="4"/>
  <c r="X146" i="4"/>
  <c r="V146" i="4"/>
  <c r="V147" i="4" s="1"/>
  <c r="S149" i="4" l="1"/>
  <c r="U147" i="4"/>
  <c r="R149" i="4"/>
  <c r="U148" i="4" l="1"/>
  <c r="V148" i="4"/>
  <c r="X148" i="4"/>
  <c r="W148" i="4"/>
  <c r="R150" i="4" l="1"/>
  <c r="S150" i="4" s="1"/>
  <c r="V149" i="4"/>
  <c r="X149" i="4"/>
  <c r="W149" i="4"/>
  <c r="S151" i="4" l="1"/>
  <c r="U149" i="4"/>
  <c r="R151" i="4"/>
  <c r="U150" i="4" l="1"/>
  <c r="R152" i="4"/>
  <c r="S152" i="4" s="1"/>
  <c r="V150" i="4"/>
  <c r="X150" i="4"/>
  <c r="W150" i="4"/>
  <c r="S153" i="4" l="1"/>
  <c r="U151" i="4"/>
  <c r="R153" i="4"/>
  <c r="X151" i="4"/>
  <c r="W151" i="4"/>
  <c r="V151" i="4"/>
  <c r="U152" i="4" l="1"/>
  <c r="W152" i="4"/>
  <c r="X152" i="4"/>
  <c r="V152" i="4"/>
  <c r="R154" i="4" l="1"/>
  <c r="S154" i="4" s="1"/>
  <c r="W153" i="4"/>
  <c r="V153" i="4"/>
  <c r="X153" i="4"/>
  <c r="U153" i="4" l="1"/>
  <c r="R155" i="4" l="1"/>
  <c r="S155" i="4" s="1"/>
  <c r="X154" i="4"/>
  <c r="V154" i="4"/>
  <c r="W154" i="4"/>
  <c r="X155" i="4" l="1"/>
  <c r="W155" i="4"/>
  <c r="V155" i="4"/>
  <c r="U154" i="4"/>
  <c r="R156" i="4" l="1"/>
  <c r="S156" i="4" s="1"/>
  <c r="R157" i="4" l="1"/>
  <c r="S157" i="4" s="1"/>
  <c r="U155" i="4"/>
  <c r="V156" i="4"/>
  <c r="W156" i="4"/>
  <c r="U156" i="4" l="1"/>
  <c r="R158" i="4"/>
  <c r="S158" i="4" s="1"/>
  <c r="X156" i="4"/>
  <c r="X157" i="4"/>
  <c r="W157" i="4"/>
  <c r="V157" i="4"/>
  <c r="U157" i="4" l="1"/>
  <c r="W158" i="4"/>
  <c r="V158" i="4"/>
  <c r="X158" i="4"/>
  <c r="R159" i="4"/>
  <c r="S159" i="4" s="1"/>
  <c r="U158" i="4" l="1"/>
  <c r="V159" i="4" l="1"/>
  <c r="W159" i="4"/>
  <c r="X159" i="4"/>
  <c r="R160" i="4"/>
  <c r="S160" i="4" s="1"/>
  <c r="U159" i="4" l="1"/>
  <c r="X160" i="4" l="1"/>
  <c r="W160" i="4"/>
  <c r="V160" i="4"/>
  <c r="R161" i="4"/>
  <c r="S161" i="4" s="1"/>
  <c r="U160" i="4" l="1"/>
  <c r="X161" i="4" l="1"/>
  <c r="V161" i="4"/>
  <c r="W161" i="4"/>
  <c r="R162" i="4"/>
  <c r="S162" i="4" s="1"/>
  <c r="U161" i="4" l="1"/>
  <c r="R163" i="4"/>
  <c r="S163" i="4" s="1"/>
  <c r="U162" i="4" l="1"/>
  <c r="W162" i="4"/>
  <c r="X162" i="4"/>
  <c r="V162" i="4"/>
  <c r="W163" i="4" l="1"/>
  <c r="V163" i="4"/>
  <c r="X163" i="4"/>
  <c r="R164" i="4"/>
  <c r="S164" i="4" s="1"/>
  <c r="U163" i="4" l="1"/>
  <c r="X164" i="4" l="1"/>
  <c r="V164" i="4"/>
  <c r="W164" i="4"/>
  <c r="R165" i="4"/>
  <c r="S165" i="4" s="1"/>
  <c r="U164" i="4" l="1"/>
  <c r="R166" i="4" l="1"/>
  <c r="S166" i="4" s="1"/>
  <c r="X165" i="4"/>
  <c r="W165" i="4"/>
  <c r="V165" i="4"/>
  <c r="U165" i="4" l="1"/>
  <c r="R167" i="4"/>
  <c r="S167" i="4" s="1"/>
  <c r="X167" i="4" l="1"/>
  <c r="V167" i="4"/>
  <c r="W167" i="4"/>
  <c r="R168" i="4"/>
  <c r="S168" i="4" s="1"/>
  <c r="U166" i="4"/>
  <c r="X166" i="4"/>
  <c r="W166" i="4"/>
  <c r="V166" i="4"/>
  <c r="U167" i="4" l="1"/>
  <c r="R169" i="4"/>
  <c r="S169" i="4" s="1"/>
  <c r="U168" i="4" l="1"/>
  <c r="R170" i="4"/>
  <c r="S170" i="4" s="1"/>
  <c r="V168" i="4"/>
  <c r="X168" i="4"/>
  <c r="W168" i="4"/>
  <c r="U169" i="4" l="1"/>
  <c r="R171" i="4"/>
  <c r="S171" i="4" s="1"/>
  <c r="W169" i="4"/>
  <c r="V169" i="4"/>
  <c r="X169" i="4"/>
  <c r="U170" i="4" l="1"/>
  <c r="R172" i="4"/>
  <c r="S172" i="4" s="1"/>
  <c r="W170" i="4"/>
  <c r="X170" i="4"/>
  <c r="V170" i="4"/>
  <c r="U171" i="4" l="1"/>
  <c r="R173" i="4"/>
  <c r="S173" i="4" s="1"/>
  <c r="W171" i="4"/>
  <c r="X171" i="4"/>
  <c r="V171" i="4"/>
  <c r="U172" i="4" l="1"/>
  <c r="R174" i="4"/>
  <c r="S174" i="4" s="1"/>
  <c r="X172" i="4"/>
  <c r="V172" i="4"/>
  <c r="W172" i="4"/>
  <c r="U173" i="4" l="1"/>
  <c r="X173" i="4"/>
  <c r="W173" i="4"/>
  <c r="V173" i="4"/>
  <c r="R175" i="4" l="1"/>
  <c r="S175" i="4" s="1"/>
  <c r="V174" i="4"/>
  <c r="X174" i="4"/>
  <c r="W174" i="4"/>
  <c r="U174" i="4" l="1"/>
  <c r="R176" i="4" l="1"/>
  <c r="S176" i="4" s="1"/>
  <c r="X175" i="4"/>
  <c r="W175" i="4"/>
  <c r="V175" i="4"/>
  <c r="W176" i="4" l="1"/>
  <c r="V176" i="4"/>
  <c r="X176" i="4"/>
  <c r="U175" i="4"/>
  <c r="R177" i="4"/>
  <c r="S177" i="4" s="1"/>
  <c r="R178" i="4" l="1"/>
  <c r="S178" i="4" s="1"/>
  <c r="U176" i="4"/>
  <c r="W177" i="4"/>
  <c r="V177" i="4"/>
  <c r="X177" i="4"/>
  <c r="U177" i="4" l="1"/>
  <c r="V178" i="4" l="1"/>
  <c r="X178" i="4"/>
  <c r="W178" i="4"/>
  <c r="R179" i="4"/>
  <c r="S179" i="4" s="1"/>
  <c r="U178" i="4" l="1"/>
  <c r="R180" i="4"/>
  <c r="S180" i="4" s="1"/>
  <c r="U179" i="4" l="1"/>
  <c r="R181" i="4"/>
  <c r="S181" i="4" s="1"/>
  <c r="W179" i="4"/>
  <c r="X179" i="4"/>
  <c r="V179" i="4"/>
  <c r="U180" i="4" l="1"/>
  <c r="R182" i="4"/>
  <c r="S182" i="4" s="1"/>
  <c r="W180" i="4"/>
  <c r="X180" i="4"/>
  <c r="V180" i="4"/>
  <c r="U181" i="4" l="1"/>
  <c r="R183" i="4"/>
  <c r="S183" i="4" s="1"/>
  <c r="V181" i="4"/>
  <c r="W181" i="4"/>
  <c r="X181" i="4"/>
  <c r="R184" i="4" l="1"/>
  <c r="S184" i="4" s="1"/>
  <c r="U182" i="4"/>
  <c r="X182" i="4"/>
  <c r="V182" i="4"/>
  <c r="W182" i="4"/>
  <c r="U183" i="4" l="1"/>
  <c r="R185" i="4"/>
  <c r="S185" i="4" s="1"/>
  <c r="W183" i="4"/>
  <c r="X183" i="4"/>
  <c r="V183" i="4"/>
  <c r="U184" i="4" l="1"/>
  <c r="V184" i="4"/>
  <c r="W184" i="4"/>
  <c r="X184" i="4"/>
  <c r="R186" i="4" l="1"/>
  <c r="S186" i="4" s="1"/>
  <c r="V185" i="4"/>
  <c r="X185" i="4"/>
  <c r="W185" i="4"/>
  <c r="R187" i="4" l="1"/>
  <c r="S187" i="4" s="1"/>
  <c r="U185" i="4"/>
  <c r="X186" i="4" l="1"/>
  <c r="V186" i="4"/>
  <c r="W186" i="4"/>
  <c r="U186" i="4"/>
  <c r="R188" i="4" l="1"/>
  <c r="S188" i="4" s="1"/>
  <c r="V187" i="4"/>
  <c r="X187" i="4"/>
  <c r="W187" i="4"/>
  <c r="V188" i="4" l="1"/>
  <c r="X188" i="4"/>
  <c r="U187" i="4"/>
  <c r="R189" i="4" l="1"/>
  <c r="S189" i="4" s="1"/>
  <c r="W188" i="4"/>
  <c r="U188" i="4"/>
  <c r="R190" i="4" l="1"/>
  <c r="S190" i="4" s="1"/>
  <c r="V189" i="4"/>
  <c r="W189" i="4"/>
  <c r="X189" i="4"/>
  <c r="X190" i="4" l="1"/>
  <c r="W190" i="4"/>
  <c r="V190" i="4"/>
  <c r="U189" i="4"/>
  <c r="R191" i="4" l="1"/>
  <c r="S191" i="4" s="1"/>
  <c r="U190" i="4"/>
  <c r="V191" i="4" l="1"/>
  <c r="W191" i="4"/>
  <c r="X191" i="4"/>
  <c r="R192" i="4"/>
  <c r="S192" i="4" s="1"/>
  <c r="U191" i="4" l="1"/>
  <c r="R193" i="4" l="1"/>
  <c r="S193" i="4" s="1"/>
  <c r="V192" i="4"/>
  <c r="W192" i="4"/>
  <c r="X192" i="4"/>
  <c r="W193" i="4"/>
  <c r="V193" i="4"/>
  <c r="X193" i="4"/>
  <c r="S194" i="4" l="1"/>
  <c r="R194" i="4"/>
  <c r="U192" i="4"/>
  <c r="W194" i="4" l="1"/>
  <c r="V194" i="4"/>
  <c r="X194" i="4"/>
  <c r="R195" i="4"/>
  <c r="S195" i="4" s="1"/>
  <c r="U193" i="4"/>
  <c r="U194" i="4" l="1"/>
  <c r="R196" i="4" l="1"/>
  <c r="S196" i="4" s="1"/>
  <c r="W195" i="4"/>
  <c r="X195" i="4"/>
  <c r="V195" i="4"/>
  <c r="V196" i="4" s="1"/>
  <c r="X196" i="4"/>
  <c r="W196" i="4"/>
  <c r="U195" i="4" l="1"/>
  <c r="R197" i="4"/>
  <c r="S197" i="4" s="1"/>
  <c r="U196" i="4" l="1"/>
  <c r="V197" i="4" l="1"/>
  <c r="X197" i="4"/>
  <c r="W197" i="4"/>
  <c r="R198" i="4"/>
  <c r="S198" i="4" s="1"/>
  <c r="R199" i="4" l="1"/>
  <c r="S199" i="4" s="1"/>
  <c r="U197" i="4"/>
  <c r="U198" i="4" l="1"/>
  <c r="X198" i="4"/>
  <c r="V198" i="4"/>
  <c r="W198" i="4"/>
  <c r="R200" i="4" l="1"/>
  <c r="S200" i="4" s="1"/>
  <c r="X199" i="4"/>
  <c r="V199" i="4"/>
  <c r="W199" i="4"/>
  <c r="U199" i="4" l="1"/>
  <c r="R201" i="4"/>
  <c r="S201" i="4" s="1"/>
  <c r="U200" i="4" l="1"/>
  <c r="R202" i="4"/>
  <c r="S202" i="4" s="1"/>
  <c r="X200" i="4"/>
  <c r="W200" i="4"/>
  <c r="V200" i="4"/>
  <c r="U201" i="4" l="1"/>
  <c r="R203" i="4"/>
  <c r="S203" i="4" s="1"/>
  <c r="V201" i="4"/>
  <c r="X201" i="4"/>
  <c r="W201" i="4"/>
  <c r="R204" i="4" l="1"/>
  <c r="S204" i="4" s="1"/>
  <c r="U202" i="4"/>
  <c r="V202" i="4"/>
  <c r="W202" i="4"/>
  <c r="X202" i="4"/>
  <c r="U203" i="4" l="1"/>
  <c r="R205" i="4"/>
  <c r="S205" i="4" s="1"/>
  <c r="X203" i="4"/>
  <c r="V203" i="4"/>
  <c r="V204" i="4" s="1"/>
  <c r="W203" i="4"/>
  <c r="W204" i="4"/>
  <c r="X204" i="4"/>
  <c r="U204" i="4" l="1"/>
  <c r="R206" i="4"/>
  <c r="S206" i="4" s="1"/>
  <c r="W205" i="4"/>
  <c r="X205" i="4"/>
  <c r="V205" i="4"/>
  <c r="U205" i="4" l="1"/>
  <c r="R207" i="4" l="1"/>
  <c r="S207" i="4" s="1"/>
  <c r="V206" i="4"/>
  <c r="W206" i="4"/>
  <c r="X206" i="4"/>
  <c r="U206" i="4" l="1"/>
  <c r="R208" i="4"/>
  <c r="S208" i="4" s="1"/>
  <c r="U207" i="4" l="1"/>
  <c r="V207" i="4"/>
  <c r="W207" i="4"/>
  <c r="X207" i="4"/>
  <c r="W208" i="4" l="1"/>
  <c r="X208" i="4"/>
  <c r="V208" i="4"/>
  <c r="R209" i="4"/>
  <c r="S209" i="4" s="1"/>
  <c r="U208" i="4" l="1"/>
  <c r="R210" i="4"/>
  <c r="S210" i="4" s="1"/>
  <c r="U209" i="4" l="1"/>
  <c r="R211" i="4"/>
  <c r="S211" i="4" s="1"/>
  <c r="V209" i="4"/>
  <c r="X209" i="4"/>
  <c r="W209" i="4"/>
  <c r="U210" i="4" l="1"/>
  <c r="V210" i="4"/>
  <c r="X210" i="4"/>
  <c r="W210" i="4"/>
  <c r="W211" i="4" l="1"/>
  <c r="V211" i="4"/>
  <c r="X211" i="4"/>
  <c r="R212" i="4"/>
  <c r="S212" i="4" s="1"/>
  <c r="U211" i="4" l="1"/>
  <c r="V212" i="4"/>
  <c r="R213" i="4" l="1"/>
  <c r="S213" i="4" s="1"/>
  <c r="W212" i="4"/>
  <c r="X212" i="4"/>
  <c r="U212" i="4" l="1"/>
  <c r="R214" i="4"/>
  <c r="S214" i="4" s="1"/>
  <c r="X213" i="4"/>
  <c r="V213" i="4"/>
  <c r="W213" i="4"/>
  <c r="X214" i="4" l="1"/>
  <c r="V214" i="4"/>
  <c r="W214" i="4"/>
  <c r="U213" i="4"/>
  <c r="R215" i="4"/>
  <c r="S215" i="4" s="1"/>
  <c r="U214" i="4" l="1"/>
  <c r="R216" i="4"/>
  <c r="S216" i="4" s="1"/>
  <c r="U215" i="4" l="1"/>
  <c r="R217" i="4"/>
  <c r="S217" i="4" s="1"/>
  <c r="V215" i="4"/>
  <c r="W215" i="4"/>
  <c r="X215" i="4"/>
  <c r="U216" i="4" l="1"/>
  <c r="X216" i="4"/>
  <c r="V216" i="4"/>
  <c r="W216" i="4"/>
  <c r="V217" i="4" l="1"/>
  <c r="W217" i="4"/>
  <c r="X217" i="4"/>
  <c r="R218" i="4"/>
  <c r="S218" i="4" s="1"/>
  <c r="U217" i="4" l="1"/>
  <c r="R219" i="4" l="1"/>
  <c r="S219" i="4" s="1"/>
  <c r="V218" i="4"/>
  <c r="X218" i="4"/>
  <c r="W218" i="4"/>
  <c r="W219" i="4"/>
  <c r="X219" i="4"/>
  <c r="V219" i="4" l="1"/>
  <c r="U218" i="4"/>
  <c r="R220" i="4"/>
  <c r="S220" i="4" s="1"/>
  <c r="U219" i="4" l="1"/>
  <c r="R221" i="4" l="1"/>
  <c r="S221" i="4" s="1"/>
  <c r="W220" i="4"/>
  <c r="V220" i="4"/>
  <c r="X220" i="4"/>
  <c r="U220" i="4" l="1"/>
  <c r="R222" i="4" l="1"/>
  <c r="S222" i="4" s="1"/>
  <c r="X221" i="4"/>
  <c r="V221" i="4"/>
  <c r="W221" i="4"/>
  <c r="U221" i="4" l="1"/>
  <c r="V222" i="4" l="1"/>
  <c r="W222" i="4"/>
  <c r="X222" i="4"/>
  <c r="R223" i="4"/>
  <c r="S223" i="4" s="1"/>
  <c r="U222" i="4" l="1"/>
  <c r="R224" i="4"/>
  <c r="S224" i="4" s="1"/>
  <c r="U223" i="4" l="1"/>
  <c r="X223" i="4"/>
  <c r="V223" i="4"/>
  <c r="W223" i="4"/>
  <c r="V224" i="4" l="1"/>
  <c r="W224" i="4"/>
  <c r="X224" i="4"/>
  <c r="R225" i="4"/>
  <c r="S225" i="4" s="1"/>
  <c r="U224" i="4" l="1"/>
  <c r="X225" i="4" l="1"/>
  <c r="W225" i="4"/>
  <c r="V225" i="4"/>
  <c r="R226" i="4"/>
  <c r="S226" i="4" s="1"/>
  <c r="U225" i="4" l="1"/>
  <c r="R227" i="4" l="1"/>
  <c r="S227" i="4" s="1"/>
  <c r="W226" i="4"/>
  <c r="V226" i="4"/>
  <c r="X226" i="4"/>
  <c r="R228" i="4" l="1"/>
  <c r="S228" i="4" s="1"/>
  <c r="U226" i="4"/>
  <c r="U227" i="4" l="1"/>
  <c r="R229" i="4"/>
  <c r="S229" i="4" s="1"/>
  <c r="V227" i="4"/>
  <c r="X227" i="4"/>
  <c r="W227" i="4"/>
  <c r="R230" i="4" l="1"/>
  <c r="S230" i="4" s="1"/>
  <c r="U228" i="4"/>
  <c r="V228" i="4"/>
  <c r="W228" i="4"/>
  <c r="X228" i="4"/>
  <c r="R231" i="4" l="1"/>
  <c r="S231" i="4" s="1"/>
  <c r="U229" i="4"/>
  <c r="V229" i="4"/>
  <c r="W229" i="4"/>
  <c r="X229" i="4"/>
  <c r="U230" i="4" l="1"/>
  <c r="W230" i="4"/>
  <c r="V230" i="4"/>
  <c r="X230" i="4"/>
  <c r="R232" i="4" l="1"/>
  <c r="S232" i="4" s="1"/>
  <c r="W231" i="4"/>
  <c r="V231" i="4"/>
  <c r="X231" i="4"/>
  <c r="U231" i="4" l="1"/>
  <c r="R233" i="4" l="1"/>
  <c r="S233" i="4" s="1"/>
  <c r="X232" i="4"/>
  <c r="V232" i="4"/>
  <c r="W232" i="4"/>
  <c r="R234" i="4" l="1"/>
  <c r="S234" i="4" s="1"/>
  <c r="U232" i="4"/>
  <c r="U233" i="4" l="1"/>
  <c r="X233" i="4"/>
  <c r="V233" i="4"/>
  <c r="W233" i="4"/>
  <c r="R235" i="4" l="1"/>
  <c r="S235" i="4" s="1"/>
  <c r="W234" i="4"/>
  <c r="V234" i="4"/>
  <c r="X234" i="4"/>
  <c r="U234" i="4" l="1"/>
  <c r="R236" i="4"/>
  <c r="S236" i="4" s="1"/>
  <c r="U235" i="4" l="1"/>
  <c r="R237" i="4"/>
  <c r="S237" i="4" s="1"/>
  <c r="W235" i="4"/>
  <c r="V235" i="4"/>
  <c r="X235" i="4"/>
  <c r="U236" i="4" l="1"/>
  <c r="X236" i="4"/>
  <c r="V236" i="4"/>
  <c r="W236" i="4"/>
  <c r="W237" i="4" l="1"/>
  <c r="X237" i="4"/>
  <c r="V237" i="4"/>
  <c r="R238" i="4"/>
  <c r="S238" i="4" s="1"/>
  <c r="U237" i="4" l="1"/>
  <c r="R239" i="4" l="1"/>
  <c r="S239" i="4" s="1"/>
  <c r="W238" i="4"/>
  <c r="V238" i="4"/>
  <c r="X238" i="4"/>
  <c r="W239" i="4" l="1"/>
  <c r="X239" i="4"/>
  <c r="V239" i="4"/>
  <c r="R240" i="4"/>
  <c r="S240" i="4" s="1"/>
  <c r="U238" i="4"/>
  <c r="X240" i="4" l="1"/>
  <c r="V240" i="4"/>
  <c r="W240" i="4"/>
  <c r="R241" i="4"/>
  <c r="S241" i="4" s="1"/>
  <c r="U239" i="4"/>
  <c r="U240" i="4" l="1"/>
  <c r="R242" i="4" l="1"/>
  <c r="S242" i="4" s="1"/>
  <c r="X241" i="4"/>
  <c r="V241" i="4"/>
  <c r="W241" i="4"/>
  <c r="S243" i="4" l="1"/>
  <c r="R243" i="4"/>
  <c r="U241" i="4"/>
  <c r="X242" i="4" l="1"/>
  <c r="V242" i="4"/>
  <c r="W242" i="4"/>
  <c r="R244" i="4"/>
  <c r="S244" i="4" s="1"/>
  <c r="U242" i="4"/>
  <c r="U243" i="4" l="1"/>
  <c r="V243" i="4"/>
  <c r="X243" i="4"/>
  <c r="W243" i="4"/>
  <c r="R245" i="4" l="1"/>
  <c r="S245" i="4" s="1"/>
  <c r="X244" i="4"/>
  <c r="W244" i="4"/>
  <c r="V244" i="4"/>
  <c r="V245" i="4" l="1"/>
  <c r="W245" i="4"/>
  <c r="U244" i="4"/>
  <c r="X245" i="4" l="1"/>
  <c r="R246" i="4"/>
  <c r="S246" i="4" s="1"/>
  <c r="R247" i="4" l="1"/>
  <c r="S247" i="4" s="1"/>
  <c r="U245" i="4"/>
  <c r="W246" i="4"/>
  <c r="V246" i="4"/>
  <c r="U246" i="4" l="1"/>
  <c r="R248" i="4"/>
  <c r="S248" i="4" s="1"/>
  <c r="X246" i="4"/>
  <c r="V247" i="4"/>
  <c r="X247" i="4"/>
  <c r="W247" i="4"/>
  <c r="U247" i="4" l="1"/>
  <c r="W248" i="4"/>
  <c r="X248" i="4"/>
  <c r="V248" i="4"/>
  <c r="R249" i="4" l="1"/>
  <c r="U248" i="4"/>
  <c r="X249" i="4" l="1"/>
  <c r="S249" i="4"/>
  <c r="V249" i="4"/>
  <c r="R250" i="4"/>
  <c r="W249" i="4"/>
  <c r="R251" i="4" l="1"/>
  <c r="S250" i="4"/>
  <c r="U249" i="4"/>
  <c r="U250" i="4"/>
  <c r="W250" i="4"/>
  <c r="X250" i="4"/>
  <c r="V250" i="4"/>
  <c r="S251" i="4" l="1"/>
  <c r="U251" i="4"/>
  <c r="V251" i="4"/>
  <c r="W251" i="4"/>
  <c r="X251" i="4"/>
  <c r="R252" i="4" l="1"/>
  <c r="S252" i="4" s="1"/>
  <c r="R253" i="4" l="1"/>
  <c r="S253" i="4" s="1"/>
  <c r="U252" i="4"/>
  <c r="V252" i="4"/>
  <c r="W252" i="4"/>
  <c r="X252" i="4"/>
  <c r="W253" i="4"/>
  <c r="V253" i="4"/>
  <c r="S254" i="4" l="1"/>
  <c r="R254" i="4"/>
  <c r="U253" i="4"/>
  <c r="X253" i="4"/>
  <c r="U254" i="4"/>
  <c r="V254" i="4"/>
  <c r="W254" i="4"/>
  <c r="X254" i="4"/>
  <c r="R255" i="4" l="1"/>
  <c r="S255" i="4" s="1"/>
  <c r="R256" i="4" l="1"/>
  <c r="S256" i="4" s="1"/>
  <c r="U255" i="4"/>
  <c r="X255" i="4"/>
  <c r="W255" i="4"/>
  <c r="V255" i="4"/>
  <c r="X256" i="4"/>
  <c r="W256" i="4"/>
  <c r="R257" i="4" l="1"/>
  <c r="S257" i="4" s="1"/>
  <c r="V256" i="4"/>
  <c r="U256" i="4"/>
  <c r="R258" i="4" l="1"/>
  <c r="S258" i="4" s="1"/>
  <c r="W257" i="4"/>
  <c r="V257" i="4"/>
  <c r="X257" i="4"/>
  <c r="R259" i="4" l="1"/>
  <c r="S259" i="4" s="1"/>
  <c r="U257" i="4"/>
  <c r="U258" i="4" l="1"/>
  <c r="X258" i="4"/>
  <c r="W258" i="4"/>
  <c r="V258" i="4"/>
  <c r="R260" i="4" l="1"/>
  <c r="S260" i="4" s="1"/>
  <c r="V259" i="4"/>
  <c r="W259" i="4"/>
  <c r="X259" i="4"/>
  <c r="U259" i="4" l="1"/>
  <c r="R261" i="4"/>
  <c r="S261" i="4" s="1"/>
  <c r="U260" i="4" l="1"/>
  <c r="R262" i="4"/>
  <c r="S262" i="4" s="1"/>
  <c r="V260" i="4"/>
  <c r="W260" i="4"/>
  <c r="X260" i="4"/>
  <c r="S263" i="4" l="1"/>
  <c r="R263" i="4"/>
  <c r="U261" i="4"/>
  <c r="W261" i="4"/>
  <c r="X261" i="4"/>
  <c r="V261" i="4"/>
  <c r="U262" i="4" l="1"/>
  <c r="X262" i="4"/>
  <c r="W262" i="4"/>
  <c r="V262" i="4"/>
  <c r="R264" i="4" l="1"/>
  <c r="S264" i="4" s="1"/>
  <c r="V263" i="4"/>
  <c r="X263" i="4"/>
  <c r="W263" i="4"/>
  <c r="X264" i="4" l="1"/>
  <c r="W264" i="4"/>
  <c r="V264" i="4"/>
  <c r="S265" i="4"/>
  <c r="U263" i="4"/>
  <c r="R265" i="4"/>
  <c r="U264" i="4" l="1"/>
  <c r="R266" i="4" l="1"/>
  <c r="S266" i="4" s="1"/>
  <c r="V265" i="4"/>
  <c r="X265" i="4"/>
  <c r="W265" i="4"/>
  <c r="S267" i="4" l="1"/>
  <c r="U265" i="4"/>
  <c r="R267" i="4"/>
  <c r="S268" i="4" l="1"/>
  <c r="U266" i="4"/>
  <c r="R268" i="4"/>
  <c r="V266" i="4"/>
  <c r="W266" i="4"/>
  <c r="X266" i="4"/>
  <c r="U267" i="4" l="1"/>
  <c r="R269" i="4"/>
  <c r="S269" i="4" s="1"/>
  <c r="W267" i="4"/>
  <c r="V267" i="4"/>
  <c r="X267" i="4"/>
  <c r="U268" i="4" l="1"/>
  <c r="V268" i="4"/>
  <c r="X268" i="4"/>
  <c r="W268" i="4"/>
  <c r="R270" i="4" l="1"/>
  <c r="S270" i="4" s="1"/>
  <c r="W269" i="4"/>
  <c r="X269" i="4"/>
  <c r="V269" i="4"/>
  <c r="R271" i="4" l="1"/>
  <c r="S271" i="4" s="1"/>
  <c r="U269" i="4"/>
  <c r="S272" i="4" l="1"/>
  <c r="R272" i="4"/>
  <c r="U270" i="4"/>
  <c r="W270" i="4"/>
  <c r="X270" i="4"/>
  <c r="V270" i="4"/>
  <c r="R273" i="4" l="1"/>
  <c r="S273" i="4" s="1"/>
  <c r="U271" i="4"/>
  <c r="X271" i="4"/>
  <c r="V271" i="4"/>
  <c r="W271" i="4"/>
  <c r="X272" i="4"/>
  <c r="V272" i="4"/>
  <c r="W272" i="4"/>
  <c r="U272" i="4" l="1"/>
  <c r="R274" i="4" l="1"/>
  <c r="S274" i="4" s="1"/>
  <c r="V273" i="4"/>
  <c r="V274" i="4" s="1"/>
  <c r="W273" i="4"/>
  <c r="X273" i="4"/>
  <c r="W274" i="4"/>
  <c r="X274" i="4"/>
  <c r="S275" i="4" l="1"/>
  <c r="R275" i="4"/>
  <c r="U273" i="4"/>
  <c r="U274" i="4" l="1"/>
  <c r="R276" i="4"/>
  <c r="S276" i="4" s="1"/>
  <c r="U275" i="4" l="1"/>
  <c r="V275" i="4"/>
  <c r="W275" i="4"/>
  <c r="X275" i="4"/>
  <c r="X276" i="4" l="1"/>
  <c r="V276" i="4"/>
  <c r="W276" i="4"/>
  <c r="R277" i="4"/>
  <c r="S277" i="4" s="1"/>
  <c r="R278" i="4" l="1"/>
  <c r="S278" i="4" s="1"/>
  <c r="U276" i="4"/>
  <c r="U277" i="4" l="1"/>
  <c r="R279" i="4"/>
  <c r="S279" i="4" s="1"/>
  <c r="W277" i="4"/>
  <c r="X277" i="4"/>
  <c r="V277" i="4"/>
  <c r="S280" i="4" l="1"/>
  <c r="R280" i="4"/>
  <c r="U278" i="4"/>
  <c r="X278" i="4"/>
  <c r="V278" i="4"/>
  <c r="W278" i="4"/>
  <c r="R281" i="4" l="1"/>
  <c r="S281" i="4" s="1"/>
  <c r="U279" i="4"/>
  <c r="X280" i="4"/>
  <c r="W280" i="4"/>
  <c r="V280" i="4"/>
  <c r="V279" i="4"/>
  <c r="X279" i="4"/>
  <c r="W279" i="4"/>
  <c r="V281" i="4" l="1"/>
  <c r="W281" i="4"/>
  <c r="X281" i="4"/>
  <c r="U280" i="4"/>
  <c r="R282" i="4"/>
  <c r="S282" i="4" s="1"/>
  <c r="U281" i="4" l="1"/>
  <c r="R283" i="4" l="1"/>
  <c r="S283" i="4" s="1"/>
  <c r="W282" i="4"/>
  <c r="X282" i="4"/>
  <c r="V282" i="4"/>
  <c r="X283" i="4"/>
  <c r="W283" i="4" l="1"/>
  <c r="V283" i="4"/>
  <c r="U282" i="4"/>
  <c r="R284" i="4"/>
  <c r="S284" i="4" s="1"/>
  <c r="U283" i="4" l="1"/>
  <c r="R285" i="4" l="1"/>
  <c r="S285" i="4" s="1"/>
  <c r="X284" i="4"/>
  <c r="V284" i="4"/>
  <c r="W284" i="4"/>
  <c r="S286" i="4" l="1"/>
  <c r="W285" i="4"/>
  <c r="U284" i="4"/>
  <c r="R286" i="4"/>
  <c r="V285" i="4" l="1"/>
  <c r="X285" i="4"/>
  <c r="U285" i="4"/>
  <c r="R287" i="4" l="1"/>
  <c r="S287" i="4" s="1"/>
  <c r="W286" i="4"/>
  <c r="V286" i="4"/>
  <c r="X286" i="4"/>
  <c r="R288" i="4" l="1"/>
  <c r="S288" i="4" s="1"/>
  <c r="U286" i="4"/>
  <c r="R289" i="4" l="1"/>
  <c r="S289" i="4" s="1"/>
  <c r="U287" i="4"/>
  <c r="X287" i="4"/>
  <c r="V287" i="4"/>
  <c r="W287" i="4"/>
  <c r="U288" i="4" l="1"/>
  <c r="X288" i="4"/>
  <c r="W288" i="4"/>
  <c r="V288" i="4"/>
  <c r="W289" i="4" l="1"/>
  <c r="V289" i="4"/>
  <c r="X289" i="4"/>
  <c r="R290" i="4"/>
  <c r="S290" i="4" s="1"/>
  <c r="U289" i="4" l="1"/>
  <c r="R291" i="4" l="1"/>
  <c r="S291" i="4" s="1"/>
  <c r="X290" i="4"/>
  <c r="W290" i="4"/>
  <c r="V290" i="4"/>
  <c r="W291" i="4"/>
  <c r="X291" i="4" l="1"/>
  <c r="V291" i="4"/>
  <c r="R292" i="4"/>
  <c r="S292" i="4" s="1"/>
  <c r="U290" i="4"/>
  <c r="X292" i="4" l="1"/>
  <c r="W292" i="4"/>
  <c r="R293" i="4"/>
  <c r="S293" i="4" s="1"/>
  <c r="U291" i="4"/>
  <c r="V292" i="4"/>
  <c r="R294" i="4" l="1"/>
  <c r="S294" i="4" s="1"/>
  <c r="U292" i="4"/>
  <c r="U293" i="4" l="1"/>
  <c r="R295" i="4"/>
  <c r="S295" i="4" s="1"/>
  <c r="X293" i="4"/>
  <c r="W293" i="4"/>
  <c r="V293" i="4"/>
  <c r="U294" i="4" l="1"/>
  <c r="W294" i="4"/>
  <c r="V294" i="4"/>
  <c r="X294" i="4"/>
  <c r="R296" i="4" l="1"/>
  <c r="S296" i="4" s="1"/>
  <c r="X295" i="4"/>
  <c r="V295" i="4"/>
  <c r="W295" i="4"/>
  <c r="R297" i="4" l="1"/>
  <c r="S297" i="4" s="1"/>
  <c r="U295" i="4"/>
  <c r="U296" i="4" l="1"/>
  <c r="R298" i="4"/>
  <c r="S298" i="4" s="1"/>
  <c r="V296" i="4"/>
  <c r="W296" i="4"/>
  <c r="X296" i="4"/>
  <c r="U297" i="4" l="1"/>
  <c r="R299" i="4"/>
  <c r="S299" i="4" s="1"/>
  <c r="X297" i="4"/>
  <c r="V297" i="4"/>
  <c r="W297" i="4"/>
  <c r="U298" i="4" l="1"/>
  <c r="R300" i="4"/>
  <c r="S300" i="4" s="1"/>
  <c r="X298" i="4"/>
  <c r="V298" i="4"/>
  <c r="W298" i="4"/>
  <c r="U299" i="4" l="1"/>
  <c r="V299" i="4"/>
  <c r="W299" i="4"/>
  <c r="X299" i="4"/>
  <c r="V300" i="4" l="1"/>
  <c r="W300" i="4"/>
  <c r="X300" i="4"/>
  <c r="R301" i="4"/>
  <c r="S301" i="4" s="1"/>
  <c r="U300" i="4" l="1"/>
  <c r="R302" i="4" l="1"/>
  <c r="S302" i="4" s="1"/>
  <c r="W301" i="4"/>
  <c r="V301" i="4"/>
  <c r="X301" i="4"/>
  <c r="R303" i="4" l="1"/>
  <c r="S303" i="4" s="1"/>
  <c r="U301" i="4"/>
  <c r="X303" i="4" l="1"/>
  <c r="W303" i="4"/>
  <c r="U302" i="4"/>
  <c r="R304" i="4"/>
  <c r="S304" i="4" s="1"/>
  <c r="X302" i="4"/>
  <c r="V302" i="4"/>
  <c r="V303" i="4" s="1"/>
  <c r="W302" i="4"/>
  <c r="R305" i="4" l="1"/>
  <c r="S305" i="4" s="1"/>
  <c r="U303" i="4"/>
  <c r="U304" i="4" l="1"/>
  <c r="R306" i="4"/>
  <c r="S306" i="4" s="1"/>
  <c r="V304" i="4"/>
  <c r="W304" i="4"/>
  <c r="X304" i="4"/>
  <c r="R307" i="4" l="1"/>
  <c r="S307" i="4" s="1"/>
  <c r="U305" i="4"/>
  <c r="W305" i="4"/>
  <c r="X305" i="4"/>
  <c r="V305" i="4"/>
  <c r="U306" i="4" l="1"/>
  <c r="X306" i="4"/>
  <c r="V306" i="4"/>
  <c r="W306" i="4"/>
  <c r="V307" i="4" l="1"/>
  <c r="W307" i="4"/>
  <c r="X307" i="4"/>
  <c r="R308" i="4"/>
  <c r="S308" i="4" s="1"/>
  <c r="V308" i="4" l="1"/>
  <c r="X308" i="4"/>
  <c r="W308" i="4"/>
  <c r="U307" i="4"/>
  <c r="R309" i="4"/>
  <c r="S309" i="4" s="1"/>
  <c r="U308" i="4" l="1"/>
  <c r="R310" i="4"/>
  <c r="S310" i="4" s="1"/>
  <c r="U309" i="4" l="1"/>
  <c r="R311" i="4"/>
  <c r="S311" i="4" s="1"/>
  <c r="V309" i="4"/>
  <c r="X309" i="4"/>
  <c r="W309" i="4"/>
  <c r="U310" i="4" l="1"/>
  <c r="R312" i="4"/>
  <c r="S312" i="4" s="1"/>
  <c r="X310" i="4"/>
  <c r="W310" i="4"/>
  <c r="V310" i="4"/>
  <c r="U311" i="4" l="1"/>
  <c r="R313" i="4"/>
  <c r="S313" i="4" s="1"/>
  <c r="V311" i="4"/>
  <c r="X311" i="4"/>
  <c r="W311" i="4"/>
  <c r="U312" i="4" l="1"/>
  <c r="R314" i="4"/>
  <c r="S314" i="4" s="1"/>
  <c r="W312" i="4"/>
  <c r="V312" i="4"/>
  <c r="X312" i="4"/>
  <c r="U313" i="4" l="1"/>
  <c r="R315" i="4"/>
  <c r="S315" i="4" s="1"/>
  <c r="W313" i="4"/>
  <c r="X313" i="4"/>
  <c r="V313" i="4"/>
  <c r="S316" i="4" l="1"/>
  <c r="R316" i="4"/>
  <c r="U314" i="4"/>
  <c r="W314" i="4"/>
  <c r="X314" i="4"/>
  <c r="V314" i="4"/>
  <c r="U315" i="4" l="1"/>
  <c r="X315" i="4"/>
  <c r="V315" i="4"/>
  <c r="W315" i="4"/>
  <c r="W316" i="4" l="1"/>
  <c r="X316" i="4"/>
  <c r="V316" i="4"/>
  <c r="R317" i="4"/>
  <c r="S317" i="4" s="1"/>
  <c r="U316" i="4" l="1"/>
  <c r="V317" i="4" l="1"/>
  <c r="X317" i="4"/>
  <c r="W317" i="4"/>
  <c r="R318" i="4"/>
  <c r="S318" i="4" s="1"/>
  <c r="U317" i="4" l="1"/>
  <c r="R319" i="4"/>
  <c r="S319" i="4" s="1"/>
  <c r="U318" i="4" l="1"/>
  <c r="R320" i="4"/>
  <c r="S320" i="4" s="1"/>
  <c r="V318" i="4"/>
  <c r="X318" i="4"/>
  <c r="W318" i="4"/>
  <c r="U319" i="4" l="1"/>
  <c r="R321" i="4"/>
  <c r="S321" i="4" s="1"/>
  <c r="X319" i="4"/>
  <c r="V319" i="4"/>
  <c r="W319" i="4"/>
  <c r="U320" i="4" l="1"/>
  <c r="R322" i="4"/>
  <c r="S322" i="4" s="1"/>
  <c r="X320" i="4"/>
  <c r="W320" i="4"/>
  <c r="V320" i="4"/>
  <c r="U321" i="4" l="1"/>
  <c r="R323" i="4"/>
  <c r="S323" i="4" s="1"/>
  <c r="X321" i="4"/>
  <c r="V321" i="4"/>
  <c r="W321" i="4"/>
  <c r="U322" i="4" l="1"/>
  <c r="R324" i="4"/>
  <c r="S324" i="4" s="1"/>
  <c r="V322" i="4"/>
  <c r="W322" i="4"/>
  <c r="X322" i="4"/>
  <c r="U323" i="4" l="1"/>
  <c r="X323" i="4"/>
  <c r="W323" i="4"/>
  <c r="V323" i="4"/>
  <c r="V324" i="4" l="1"/>
  <c r="W324" i="4"/>
  <c r="X324" i="4"/>
  <c r="R325" i="4" l="1"/>
  <c r="W325" i="4"/>
  <c r="V325" i="4"/>
  <c r="U324" i="4"/>
  <c r="X325" i="4" l="1"/>
  <c r="S325" i="4"/>
  <c r="R326" i="4" s="1"/>
  <c r="S326" i="4" l="1"/>
  <c r="U325" i="4"/>
  <c r="U326" i="4"/>
  <c r="W326" i="4"/>
  <c r="X326" i="4"/>
  <c r="V326" i="4"/>
  <c r="R327" i="4" l="1"/>
  <c r="X327" i="4" l="1"/>
  <c r="W327" i="4"/>
  <c r="S327" i="4"/>
  <c r="V327" i="4"/>
  <c r="R328" i="4" l="1"/>
  <c r="U327" i="4"/>
  <c r="X328" i="4" l="1"/>
  <c r="W328" i="4"/>
  <c r="V328" i="4"/>
  <c r="S328" i="4"/>
  <c r="R329" i="4" l="1"/>
  <c r="U328" i="4"/>
  <c r="X329" i="4" l="1"/>
  <c r="V329" i="4"/>
  <c r="W329" i="4"/>
  <c r="S329" i="4"/>
  <c r="R330" i="4" l="1"/>
  <c r="U329" i="4"/>
  <c r="W330" i="4" l="1"/>
  <c r="X330" i="4"/>
  <c r="V330" i="4"/>
  <c r="S330" i="4"/>
  <c r="R331" i="4" l="1"/>
  <c r="U330" i="4"/>
  <c r="W331" i="4" l="1"/>
  <c r="V331" i="4"/>
  <c r="X331" i="4"/>
  <c r="S331" i="4"/>
  <c r="R332" i="4" l="1"/>
  <c r="U331" i="4"/>
  <c r="X332" i="4" l="1"/>
  <c r="V332" i="4"/>
  <c r="W332" i="4"/>
  <c r="S332" i="4"/>
  <c r="R333" i="4" l="1"/>
  <c r="U332" i="4"/>
  <c r="W333" i="4" l="1"/>
  <c r="V333" i="4"/>
  <c r="X333" i="4"/>
  <c r="S333" i="4"/>
  <c r="R334" i="4" l="1"/>
  <c r="U333" i="4"/>
  <c r="W334" i="4" l="1"/>
  <c r="X334" i="4"/>
  <c r="V334" i="4"/>
  <c r="S334" i="4"/>
  <c r="R335" i="4" l="1"/>
  <c r="U334" i="4"/>
  <c r="V335" i="4"/>
  <c r="X335" i="4" l="1"/>
  <c r="W335" i="4"/>
  <c r="S335" i="4"/>
  <c r="R336" i="4" l="1"/>
  <c r="U335" i="4"/>
  <c r="X336" i="4" l="1"/>
  <c r="V336" i="4"/>
  <c r="W336" i="4"/>
  <c r="S336" i="4"/>
  <c r="R337" i="4" l="1"/>
  <c r="U336" i="4"/>
  <c r="V337" i="4" l="1"/>
  <c r="X337" i="4"/>
  <c r="W337" i="4"/>
  <c r="S337" i="4"/>
  <c r="R338" i="4" l="1"/>
  <c r="U337" i="4"/>
  <c r="W338" i="4" l="1"/>
  <c r="X338" i="4"/>
  <c r="V338" i="4"/>
  <c r="S338" i="4"/>
  <c r="R339" i="4" l="1"/>
  <c r="U338" i="4"/>
  <c r="W339" i="4" l="1"/>
  <c r="X339" i="4"/>
  <c r="V339" i="4"/>
  <c r="S339" i="4"/>
  <c r="R340" i="4" l="1"/>
  <c r="U339" i="4"/>
  <c r="X340" i="4" l="1"/>
  <c r="W340" i="4"/>
  <c r="V340" i="4"/>
  <c r="S340" i="4"/>
  <c r="R341" i="4" l="1"/>
  <c r="U340" i="4"/>
  <c r="V341" i="4" l="1"/>
  <c r="W341" i="4"/>
  <c r="X341" i="4"/>
  <c r="S341" i="4"/>
  <c r="R342" i="4" l="1"/>
  <c r="U341" i="4"/>
  <c r="X342" i="4" l="1"/>
  <c r="V342" i="4"/>
  <c r="W342" i="4"/>
  <c r="S342" i="4"/>
  <c r="R343" i="4" l="1"/>
  <c r="U342" i="4"/>
  <c r="X343" i="4" l="1"/>
  <c r="V343" i="4"/>
  <c r="W343" i="4"/>
  <c r="S343" i="4"/>
  <c r="U343" i="4" l="1"/>
  <c r="R344" i="4"/>
  <c r="V344" i="4" l="1"/>
  <c r="W344" i="4"/>
  <c r="X344" i="4"/>
  <c r="S344" i="4"/>
  <c r="R345" i="4" l="1"/>
  <c r="U344" i="4"/>
  <c r="X345" i="4" l="1"/>
  <c r="W345" i="4"/>
  <c r="V345" i="4"/>
  <c r="S345" i="4"/>
  <c r="R346" i="4" l="1"/>
  <c r="U345" i="4"/>
  <c r="W346" i="4" l="1"/>
  <c r="V346" i="4"/>
  <c r="X346" i="4"/>
  <c r="S346" i="4"/>
  <c r="R347" i="4" l="1"/>
  <c r="U346" i="4"/>
  <c r="W347" i="4" l="1"/>
  <c r="V347" i="4"/>
  <c r="X347" i="4"/>
  <c r="S347" i="4"/>
  <c r="R348" i="4" l="1"/>
  <c r="U347" i="4"/>
  <c r="V348" i="4" l="1"/>
  <c r="W348" i="4"/>
  <c r="X348" i="4"/>
  <c r="S348" i="4"/>
  <c r="R349" i="4" l="1"/>
  <c r="U348" i="4"/>
  <c r="V349" i="4"/>
  <c r="W349" i="4" l="1"/>
  <c r="X349" i="4"/>
  <c r="S349" i="4"/>
  <c r="R350" i="4" l="1"/>
  <c r="U349" i="4"/>
  <c r="W350" i="4" l="1"/>
  <c r="V350" i="4"/>
  <c r="X350" i="4"/>
  <c r="S350" i="4"/>
  <c r="R351" i="4" l="1"/>
  <c r="U350" i="4"/>
  <c r="W351" i="4" l="1"/>
  <c r="V351" i="4"/>
  <c r="X351" i="4"/>
  <c r="S351" i="4"/>
  <c r="R352" i="4" l="1"/>
  <c r="U351" i="4"/>
  <c r="V352" i="4" l="1"/>
  <c r="W352" i="4"/>
  <c r="X352" i="4"/>
  <c r="S352" i="4"/>
  <c r="R353" i="4" l="1"/>
  <c r="U352" i="4"/>
  <c r="X353" i="4" l="1"/>
  <c r="V353" i="4"/>
  <c r="W353" i="4"/>
  <c r="S353" i="4"/>
  <c r="R354" i="4" l="1"/>
  <c r="U353" i="4"/>
  <c r="X354" i="4" l="1"/>
  <c r="W354" i="4"/>
  <c r="V354" i="4"/>
  <c r="S354" i="4"/>
  <c r="R355" i="4" l="1"/>
  <c r="U354" i="4"/>
  <c r="X355" i="4" l="1"/>
  <c r="W355" i="4"/>
  <c r="V355" i="4"/>
  <c r="S355" i="4"/>
  <c r="R356" i="4" l="1"/>
  <c r="U355" i="4"/>
  <c r="X356" i="4" l="1"/>
  <c r="V356" i="4"/>
  <c r="W356" i="4"/>
  <c r="S356" i="4"/>
  <c r="R357" i="4" l="1"/>
  <c r="U356" i="4"/>
  <c r="V357" i="4" l="1"/>
  <c r="X357" i="4"/>
  <c r="W357" i="4"/>
  <c r="S357" i="4"/>
  <c r="R358" i="4" l="1"/>
  <c r="U357" i="4"/>
  <c r="V358" i="4" l="1"/>
  <c r="X358" i="4"/>
  <c r="W358" i="4"/>
  <c r="S358" i="4"/>
  <c r="R359" i="4" l="1"/>
  <c r="U358" i="4"/>
  <c r="V359" i="4" l="1"/>
  <c r="X359" i="4"/>
  <c r="W359" i="4"/>
  <c r="S359" i="4"/>
  <c r="R360" i="4" l="1"/>
  <c r="U359" i="4"/>
  <c r="X360" i="4" l="1"/>
  <c r="W360" i="4"/>
  <c r="V360" i="4"/>
  <c r="S360" i="4"/>
  <c r="R361" i="4" l="1"/>
  <c r="U360" i="4"/>
  <c r="X361" i="4" l="1"/>
  <c r="W361" i="4"/>
  <c r="V361" i="4"/>
  <c r="S361" i="4"/>
  <c r="R362" i="4" l="1"/>
  <c r="U361" i="4"/>
  <c r="V362" i="4" l="1"/>
  <c r="X362" i="4"/>
  <c r="W362" i="4"/>
  <c r="S362" i="4"/>
  <c r="R363" i="4" l="1"/>
  <c r="U362" i="4"/>
  <c r="X363" i="4" l="1"/>
  <c r="W363" i="4"/>
  <c r="V363" i="4"/>
  <c r="S363" i="4"/>
  <c r="R364" i="4" l="1"/>
  <c r="U363" i="4"/>
  <c r="W364" i="4" l="1"/>
  <c r="X364" i="4"/>
  <c r="V364" i="4"/>
  <c r="S364" i="4"/>
  <c r="R365" i="4" l="1"/>
  <c r="U364" i="4"/>
  <c r="V365" i="4" l="1"/>
  <c r="W365" i="4"/>
  <c r="X365" i="4"/>
  <c r="S365" i="4"/>
  <c r="R366" i="4" l="1"/>
  <c r="U365" i="4"/>
  <c r="W366" i="4" l="1"/>
  <c r="X366" i="4"/>
  <c r="V366" i="4"/>
  <c r="S366" i="4"/>
  <c r="R367" i="4" l="1"/>
  <c r="U366" i="4"/>
  <c r="V367" i="4" l="1"/>
  <c r="X367" i="4"/>
  <c r="W367" i="4"/>
  <c r="S367" i="4"/>
  <c r="R368" i="4" l="1"/>
  <c r="U367" i="4"/>
  <c r="X368" i="4" l="1"/>
  <c r="V368" i="4"/>
  <c r="W368" i="4"/>
  <c r="S368" i="4"/>
  <c r="R369" i="4" l="1"/>
  <c r="U368" i="4"/>
  <c r="W369" i="4" l="1"/>
  <c r="V369" i="4"/>
  <c r="X369" i="4"/>
  <c r="S369" i="4"/>
  <c r="R370" i="4" l="1"/>
  <c r="U369" i="4"/>
  <c r="V370" i="4" l="1"/>
  <c r="X370" i="4"/>
  <c r="W370" i="4"/>
  <c r="S370" i="4"/>
  <c r="R371" i="4" l="1"/>
  <c r="U370" i="4"/>
  <c r="X371" i="4" l="1"/>
  <c r="V371" i="4"/>
  <c r="W371" i="4"/>
  <c r="S371" i="4"/>
  <c r="R372" i="4" l="1"/>
  <c r="U371" i="4"/>
  <c r="V372" i="4" l="1"/>
  <c r="X372" i="4"/>
  <c r="W372" i="4"/>
  <c r="S372" i="4"/>
  <c r="R373" i="4" l="1"/>
  <c r="U372" i="4"/>
  <c r="W373" i="4" l="1"/>
  <c r="X373" i="4"/>
  <c r="V373" i="4"/>
  <c r="S373" i="4"/>
  <c r="R374" i="4" l="1"/>
  <c r="U373" i="4"/>
  <c r="X374" i="4" l="1"/>
  <c r="W374" i="4"/>
  <c r="V374" i="4"/>
  <c r="S374" i="4"/>
  <c r="R375" i="4" l="1"/>
  <c r="U374" i="4"/>
  <c r="W375" i="4" l="1"/>
  <c r="X375" i="4"/>
  <c r="V375" i="4"/>
  <c r="S375" i="4"/>
  <c r="R376" i="4" l="1"/>
  <c r="U375" i="4"/>
  <c r="V376" i="4" l="1"/>
  <c r="X376" i="4"/>
  <c r="W376" i="4"/>
  <c r="S376" i="4"/>
  <c r="U376" i="4" l="1"/>
  <c r="R377" i="4"/>
  <c r="W377" i="4" l="1"/>
  <c r="X377" i="4"/>
  <c r="V377" i="4"/>
  <c r="S377" i="4"/>
  <c r="R378" i="4" l="1"/>
  <c r="U377" i="4"/>
  <c r="V378" i="4" l="1"/>
  <c r="W378" i="4"/>
  <c r="X378" i="4"/>
  <c r="S378" i="4"/>
  <c r="R379" i="4" l="1"/>
  <c r="U378" i="4"/>
  <c r="V379" i="4" l="1"/>
  <c r="W379" i="4"/>
  <c r="X379" i="4"/>
  <c r="S379" i="4"/>
  <c r="R380" i="4" l="1"/>
  <c r="U379" i="4"/>
  <c r="V380" i="4"/>
  <c r="W380" i="4" l="1"/>
  <c r="X380" i="4"/>
  <c r="S380" i="4"/>
  <c r="R381" i="4" l="1"/>
  <c r="U380" i="4"/>
  <c r="X381" i="4" l="1"/>
  <c r="W381" i="4"/>
  <c r="V381" i="4"/>
  <c r="S381" i="4"/>
  <c r="R382" i="4" l="1"/>
  <c r="U381" i="4"/>
  <c r="W382" i="4" l="1"/>
  <c r="V382" i="4"/>
  <c r="X382" i="4"/>
  <c r="S382" i="4"/>
  <c r="R383" i="4" l="1"/>
  <c r="U382" i="4"/>
  <c r="W383" i="4" l="1"/>
  <c r="V383" i="4"/>
  <c r="X383" i="4"/>
  <c r="S383" i="4"/>
  <c r="R384" i="4" l="1"/>
  <c r="U383" i="4"/>
  <c r="V384" i="4" l="1"/>
  <c r="X384" i="4"/>
  <c r="W384" i="4"/>
  <c r="S384" i="4"/>
  <c r="R385" i="4" l="1"/>
  <c r="U384" i="4"/>
  <c r="V385" i="4" l="1"/>
  <c r="X385" i="4"/>
  <c r="W385" i="4"/>
  <c r="S385" i="4"/>
  <c r="R386" i="4" l="1"/>
  <c r="U385" i="4"/>
  <c r="W386" i="4" l="1"/>
  <c r="V386" i="4"/>
  <c r="X386" i="4"/>
  <c r="S386" i="4"/>
  <c r="R387" i="4" l="1"/>
  <c r="U386" i="4"/>
  <c r="W387" i="4" l="1"/>
  <c r="X387" i="4"/>
  <c r="V387" i="4"/>
  <c r="S387" i="4"/>
  <c r="R388" i="4" l="1"/>
  <c r="U387" i="4"/>
  <c r="X388" i="4" l="1"/>
  <c r="V388" i="4"/>
  <c r="W388" i="4"/>
  <c r="S388" i="4"/>
  <c r="R389" i="4" l="1"/>
  <c r="U388" i="4"/>
  <c r="X389" i="4" l="1"/>
  <c r="W389" i="4"/>
  <c r="V389" i="4"/>
  <c r="S389" i="4"/>
  <c r="R390" i="4" l="1"/>
  <c r="U389" i="4"/>
  <c r="W390" i="4" l="1"/>
  <c r="X390" i="4"/>
  <c r="S390" i="4"/>
  <c r="V390" i="4"/>
  <c r="R391" i="4" l="1"/>
  <c r="U390" i="4"/>
  <c r="X391" i="4" l="1"/>
  <c r="V391" i="4"/>
  <c r="W391" i="4"/>
  <c r="S391" i="4"/>
  <c r="R392" i="4" l="1"/>
  <c r="U391" i="4"/>
  <c r="X392" i="4" l="1"/>
  <c r="W392" i="4"/>
  <c r="V392" i="4"/>
  <c r="S392" i="4"/>
  <c r="R393" i="4" l="1"/>
  <c r="U392" i="4"/>
  <c r="X393" i="4" l="1"/>
  <c r="W393" i="4"/>
  <c r="V393" i="4"/>
  <c r="S393" i="4"/>
  <c r="R394" i="4" l="1"/>
  <c r="U393" i="4"/>
  <c r="W394" i="4" l="1"/>
  <c r="V394" i="4"/>
  <c r="X394" i="4"/>
  <c r="S394" i="4"/>
  <c r="R395" i="4" l="1"/>
  <c r="U394" i="4"/>
  <c r="X395" i="4" l="1"/>
  <c r="W395" i="4"/>
  <c r="V395" i="4"/>
  <c r="S395" i="4"/>
  <c r="R396" i="4" l="1"/>
  <c r="U395" i="4"/>
  <c r="V396" i="4" l="1"/>
  <c r="X396" i="4"/>
  <c r="W396" i="4"/>
  <c r="S396" i="4"/>
  <c r="R397" i="4" l="1"/>
  <c r="U396" i="4"/>
  <c r="X397" i="4" l="1"/>
  <c r="V397" i="4"/>
  <c r="W397" i="4"/>
  <c r="S397" i="4"/>
  <c r="R398" i="4" l="1"/>
  <c r="U397" i="4"/>
  <c r="V398" i="4" l="1"/>
  <c r="X398" i="4"/>
  <c r="W398" i="4"/>
  <c r="S398" i="4"/>
  <c r="R399" i="4" l="1"/>
  <c r="U398" i="4"/>
  <c r="W399" i="4" l="1"/>
  <c r="X399" i="4"/>
  <c r="V399" i="4"/>
  <c r="S399" i="4"/>
  <c r="R400" i="4" l="1"/>
  <c r="U399" i="4"/>
  <c r="V400" i="4" l="1"/>
  <c r="W400" i="4"/>
  <c r="X400" i="4"/>
  <c r="S400" i="4"/>
  <c r="R401" i="4" l="1"/>
  <c r="U400" i="4"/>
  <c r="V401" i="4" l="1"/>
  <c r="X401" i="4"/>
  <c r="W401" i="4"/>
  <c r="S401" i="4"/>
  <c r="R402" i="4" l="1"/>
  <c r="U401" i="4"/>
  <c r="X402" i="4" l="1"/>
  <c r="W402" i="4"/>
  <c r="V402" i="4"/>
  <c r="S402" i="4"/>
  <c r="R403" i="4" l="1"/>
  <c r="U402" i="4"/>
  <c r="W403" i="4" l="1"/>
  <c r="V403" i="4"/>
  <c r="X403" i="4"/>
  <c r="S403" i="4"/>
  <c r="R404" i="4" l="1"/>
  <c r="U403" i="4"/>
  <c r="V404" i="4" l="1"/>
  <c r="X404" i="4"/>
  <c r="S404" i="4"/>
  <c r="R405" i="4" l="1"/>
  <c r="U404" i="4"/>
  <c r="V405" i="4" l="1"/>
  <c r="X405" i="4"/>
  <c r="S405" i="4"/>
  <c r="R406" i="4" l="1"/>
  <c r="U405" i="4"/>
  <c r="V406" i="4" l="1"/>
  <c r="X406" i="4"/>
  <c r="S406" i="4"/>
  <c r="R407" i="4" l="1"/>
  <c r="U406" i="4"/>
  <c r="X407" i="4" l="1"/>
  <c r="V407" i="4"/>
  <c r="S407" i="4"/>
  <c r="R408" i="4" l="1"/>
  <c r="U407" i="4"/>
  <c r="V408" i="4" l="1"/>
  <c r="X408" i="4"/>
  <c r="S408" i="4"/>
  <c r="R409" i="4" l="1"/>
  <c r="U408" i="4"/>
  <c r="X409" i="4" l="1"/>
  <c r="V409" i="4"/>
  <c r="S409" i="4"/>
  <c r="R410" i="4" l="1"/>
  <c r="U409" i="4"/>
  <c r="X410" i="4" l="1"/>
  <c r="V410" i="4"/>
  <c r="S410" i="4"/>
  <c r="R411" i="4" l="1"/>
  <c r="U410" i="4"/>
  <c r="V411" i="4" l="1"/>
  <c r="G4" i="4" s="1"/>
  <c r="X411" i="4"/>
  <c r="N4" i="4" a="1"/>
  <c r="N4" i="4" s="1"/>
  <c r="Q4" i="4"/>
  <c r="O4" i="4"/>
  <c r="K4" i="4"/>
  <c r="J4" i="4"/>
  <c r="S411" i="4"/>
  <c r="U411" i="4" s="1"/>
  <c r="H4" i="4" s="1"/>
  <c r="L4" i="4" l="1"/>
  <c r="R4" i="4"/>
  <c r="P4" i="4"/>
  <c r="M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<sst xmlns="http://schemas.openxmlformats.org/spreadsheetml/2006/main" count="2569" uniqueCount="561">
  <si>
    <t>COPPIA</t>
  </si>
  <si>
    <t>SEGNALE</t>
  </si>
  <si>
    <t>TF</t>
  </si>
  <si>
    <t>Trade Totali</t>
  </si>
  <si>
    <t>Trade Vincenti</t>
  </si>
  <si>
    <t>Trade Perdenti</t>
  </si>
  <si>
    <t>Winrate %</t>
  </si>
  <si>
    <t>Aspettativa</t>
  </si>
  <si>
    <t>Guadagno Medio</t>
  </si>
  <si>
    <t>Perdita Media</t>
  </si>
  <si>
    <t>Max DD%</t>
  </si>
  <si>
    <t>Pips Totali</t>
  </si>
  <si>
    <t>Utile Netto %</t>
  </si>
  <si>
    <t>Utile Netto €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</si>
  <si>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</si>
  <si>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</si>
  <si>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</si>
  <si>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</si>
  <si>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</si>
  <si>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</si>
  <si>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</si>
  <si>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</si>
  <si>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</si>
  <si>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</si>
  <si>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</si>
  <si>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</si>
  <si>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</si>
  <si>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</si>
  <si>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</si>
  <si>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</si>
  <si>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</si>
  <si>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</si>
  <si>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</si>
  <si>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</si>
  <si>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</si>
  <si>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</si>
  <si>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</si>
  <si>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</si>
  <si>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</si>
  <si>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</si>
  <si>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</si>
  <si>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</si>
  <si>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</si>
  <si>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</si>
  <si>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</si>
  <si>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</si>
  <si>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</si>
  <si>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</si>
  <si>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</si>
  <si>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</si>
  <si>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</si>
  <si>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</si>
  <si>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</si>
  <si>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</si>
  <si>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</si>
  <si>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</si>
  <si>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</si>
  <si>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</si>
  <si>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</si>
  <si>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</si>
  <si>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</si>
  <si>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</si>
  <si>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</si>
  <si>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</si>
  <si>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</si>
  <si>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</si>
  <si>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</si>
  <si>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</si>
  <si>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</si>
  <si>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</si>
  <si>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</si>
  <si>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</si>
  <si>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</si>
  <si>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</si>
  <si>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</si>
  <si>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</si>
  <si>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</si>
  <si>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</si>
  <si>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</si>
  <si>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</si>
  <si>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</si>
  <si>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</si>
  <si>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</si>
  <si>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</si>
  <si>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</si>
  <si>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</si>
  <si>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</si>
  <si>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</si>
  <si>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</si>
  <si>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</si>
  <si>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</si>
  <si>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</si>
  <si>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</si>
  <si>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</si>
  <si>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</si>
  <si>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</si>
  <si>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</si>
  <si>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</si>
  <si>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</si>
  <si>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</si>
  <si>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</si>
  <si>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</si>
  <si>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</si>
  <si>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</si>
  <si>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</si>
  <si>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</si>
  <si>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</si>
  <si>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#94</t>
  </si>
  <si>
    <t>#95</t>
  </si>
  <si>
    <t>#96</t>
  </si>
  <si>
    <t>#97</t>
  </si>
  <si>
    <t>#98</t>
  </si>
  <si>
    <t>#99</t>
  </si>
  <si>
    <t>#100</t>
  </si>
  <si>
    <t>#101</t>
  </si>
  <si>
    <t>#102</t>
  </si>
  <si>
    <t>#103</t>
  </si>
  <si>
    <t>#104</t>
  </si>
  <si>
    <t>#105</t>
  </si>
  <si>
    <t>#106</t>
  </si>
  <si>
    <t>#107</t>
  </si>
  <si>
    <t>#108</t>
  </si>
  <si>
    <t>#109</t>
  </si>
  <si>
    <t>#110</t>
  </si>
  <si>
    <t>#111</t>
  </si>
  <si>
    <t>#112</t>
  </si>
  <si>
    <t>#113</t>
  </si>
  <si>
    <t>#114</t>
  </si>
  <si>
    <t>#115</t>
  </si>
  <si>
    <t>#116</t>
  </si>
  <si>
    <t>#117</t>
  </si>
  <si>
    <t>#118</t>
  </si>
  <si>
    <t>#119</t>
  </si>
  <si>
    <t>#120</t>
  </si>
  <si>
    <t>#121</t>
  </si>
  <si>
    <t>#122</t>
  </si>
  <si>
    <t>#123</t>
  </si>
  <si>
    <t>#124</t>
  </si>
  <si>
    <t>#125</t>
  </si>
  <si>
    <t>#126</t>
  </si>
  <si>
    <t>#127</t>
  </si>
  <si>
    <t>#128</t>
  </si>
  <si>
    <t>#129</t>
  </si>
  <si>
    <t>#130</t>
  </si>
  <si>
    <t>#131</t>
  </si>
  <si>
    <t>#132</t>
  </si>
  <si>
    <t>#133</t>
  </si>
  <si>
    <t>#134</t>
  </si>
  <si>
    <t>#135</t>
  </si>
  <si>
    <t>#136</t>
  </si>
  <si>
    <t>#137</t>
  </si>
  <si>
    <t>#138</t>
  </si>
  <si>
    <t>#139</t>
  </si>
  <si>
    <t>#140</t>
  </si>
  <si>
    <t>#141</t>
  </si>
  <si>
    <t>#142</t>
  </si>
  <si>
    <t>#143</t>
  </si>
  <si>
    <t>#144</t>
  </si>
  <si>
    <t>#145</t>
  </si>
  <si>
    <t>#146</t>
  </si>
  <si>
    <t>#147</t>
  </si>
  <si>
    <t>#148</t>
  </si>
  <si>
    <t>#149</t>
  </si>
  <si>
    <t>#150</t>
  </si>
  <si>
    <t>#151</t>
  </si>
  <si>
    <t>#152</t>
  </si>
  <si>
    <t>#153</t>
  </si>
  <si>
    <t>#154</t>
  </si>
  <si>
    <t>#155</t>
  </si>
  <si>
    <t>#156</t>
  </si>
  <si>
    <t>#157</t>
  </si>
  <si>
    <t>#158</t>
  </si>
  <si>
    <t>#159</t>
  </si>
  <si>
    <t>#160</t>
  </si>
  <si>
    <t>#161</t>
  </si>
  <si>
    <t>#162</t>
  </si>
  <si>
    <t>#163</t>
  </si>
  <si>
    <t>#164</t>
  </si>
  <si>
    <t>#165</t>
  </si>
  <si>
    <t>#166</t>
  </si>
  <si>
    <t>#167</t>
  </si>
  <si>
    <t>#168</t>
  </si>
  <si>
    <t>#169</t>
  </si>
  <si>
    <t>#170</t>
  </si>
  <si>
    <t>#171</t>
  </si>
  <si>
    <t>#172</t>
  </si>
  <si>
    <t>#173</t>
  </si>
  <si>
    <t>#174</t>
  </si>
  <si>
    <t>#175</t>
  </si>
  <si>
    <t>#176</t>
  </si>
  <si>
    <t>#177</t>
  </si>
  <si>
    <t>#178</t>
  </si>
  <si>
    <t>#179</t>
  </si>
  <si>
    <t>#180</t>
  </si>
  <si>
    <t>#181</t>
  </si>
  <si>
    <t>#182</t>
  </si>
  <si>
    <t>#183</t>
  </si>
  <si>
    <t>#184</t>
  </si>
  <si>
    <t>#185</t>
  </si>
  <si>
    <t>#186</t>
  </si>
  <si>
    <t>#187</t>
  </si>
  <si>
    <t>#188</t>
  </si>
  <si>
    <t>#189</t>
  </si>
  <si>
    <t>#190</t>
  </si>
  <si>
    <t>#191</t>
  </si>
  <si>
    <t>#192</t>
  </si>
  <si>
    <t>#193</t>
  </si>
  <si>
    <t>#194</t>
  </si>
  <si>
    <t>#195</t>
  </si>
  <si>
    <t>#196</t>
  </si>
  <si>
    <t>#197</t>
  </si>
  <si>
    <t>#198</t>
  </si>
  <si>
    <t>#199</t>
  </si>
  <si>
    <t>#200</t>
  </si>
  <si>
    <t>#201</t>
  </si>
  <si>
    <t>#202</t>
  </si>
  <si>
    <t>#203</t>
  </si>
  <si>
    <t>#204</t>
  </si>
  <si>
    <t>#205</t>
  </si>
  <si>
    <t>#206</t>
  </si>
  <si>
    <t>#207</t>
  </si>
  <si>
    <t>#208</t>
  </si>
  <si>
    <t>#209</t>
  </si>
  <si>
    <t>#210</t>
  </si>
  <si>
    <t>#211</t>
  </si>
  <si>
    <t>#212</t>
  </si>
  <si>
    <t>#213</t>
  </si>
  <si>
    <t>#214</t>
  </si>
  <si>
    <t>#215</t>
  </si>
  <si>
    <t>#216</t>
  </si>
  <si>
    <t>#217</t>
  </si>
  <si>
    <t>#218</t>
  </si>
  <si>
    <t>#219</t>
  </si>
  <si>
    <t>#220</t>
  </si>
  <si>
    <t>#221</t>
  </si>
  <si>
    <t>#222</t>
  </si>
  <si>
    <t>#223</t>
  </si>
  <si>
    <t>#224</t>
  </si>
  <si>
    <t>#225</t>
  </si>
  <si>
    <t>#226</t>
  </si>
  <si>
    <t>#227</t>
  </si>
  <si>
    <t>#228</t>
  </si>
  <si>
    <t>#229</t>
  </si>
  <si>
    <t>#230</t>
  </si>
  <si>
    <t>#231</t>
  </si>
  <si>
    <t>#232</t>
  </si>
  <si>
    <t>#233</t>
  </si>
  <si>
    <t>#234</t>
  </si>
  <si>
    <t>#235</t>
  </si>
  <si>
    <t>#236</t>
  </si>
  <si>
    <t>#237</t>
  </si>
  <si>
    <t>#238</t>
  </si>
  <si>
    <t>#239</t>
  </si>
  <si>
    <t>#240</t>
  </si>
  <si>
    <t>#241</t>
  </si>
  <si>
    <t>#242</t>
  </si>
  <si>
    <t>#243</t>
  </si>
  <si>
    <t>#244</t>
  </si>
  <si>
    <t>#245</t>
  </si>
  <si>
    <t>#246</t>
  </si>
  <si>
    <t>#247</t>
  </si>
  <si>
    <t>#248</t>
  </si>
  <si>
    <t>#249</t>
  </si>
  <si>
    <t>#250</t>
  </si>
  <si>
    <t>#251</t>
  </si>
  <si>
    <t>#252</t>
  </si>
  <si>
    <t>#253</t>
  </si>
  <si>
    <t>#254</t>
  </si>
  <si>
    <t>#255</t>
  </si>
  <si>
    <t>#256</t>
  </si>
  <si>
    <t>#257</t>
  </si>
  <si>
    <t>#258</t>
  </si>
  <si>
    <t>#259</t>
  </si>
  <si>
    <t>#260</t>
  </si>
  <si>
    <t>#261</t>
  </si>
  <si>
    <t>#262</t>
  </si>
  <si>
    <t>#263</t>
  </si>
  <si>
    <t>#264</t>
  </si>
  <si>
    <t>#265</t>
  </si>
  <si>
    <t>#266</t>
  </si>
  <si>
    <t>#267</t>
  </si>
  <si>
    <t>#268</t>
  </si>
  <si>
    <t>#269</t>
  </si>
  <si>
    <t>#270</t>
  </si>
  <si>
    <t>#271</t>
  </si>
  <si>
    <t>#272</t>
  </si>
  <si>
    <t>#273</t>
  </si>
  <si>
    <t>#274</t>
  </si>
  <si>
    <t>#275</t>
  </si>
  <si>
    <t>#276</t>
  </si>
  <si>
    <t>#277</t>
  </si>
  <si>
    <t>#278</t>
  </si>
  <si>
    <t>#279</t>
  </si>
  <si>
    <t>#280</t>
  </si>
  <si>
    <t>#281</t>
  </si>
  <si>
    <t>#282</t>
  </si>
  <si>
    <t>#283</t>
  </si>
  <si>
    <t>#284</t>
  </si>
  <si>
    <t>#285</t>
  </si>
  <si>
    <t>#286</t>
  </si>
  <si>
    <t>#287</t>
  </si>
  <si>
    <t>#288</t>
  </si>
  <si>
    <t>#289</t>
  </si>
  <si>
    <t>#290</t>
  </si>
  <si>
    <t>#291</t>
  </si>
  <si>
    <t>#292</t>
  </si>
  <si>
    <t>#293</t>
  </si>
  <si>
    <t>#294</t>
  </si>
  <si>
    <t>#295</t>
  </si>
  <si>
    <t>#296</t>
  </si>
  <si>
    <t>#297</t>
  </si>
  <si>
    <t>#298</t>
  </si>
  <si>
    <t>#299</t>
  </si>
  <si>
    <t>#300</t>
  </si>
  <si>
    <t>#301</t>
  </si>
  <si>
    <t>#302</t>
  </si>
  <si>
    <t>#303</t>
  </si>
  <si>
    <t>#304</t>
  </si>
  <si>
    <t>#305</t>
  </si>
  <si>
    <t>#306</t>
  </si>
  <si>
    <t>#307</t>
  </si>
  <si>
    <t>#308</t>
  </si>
  <si>
    <t>#309</t>
  </si>
  <si>
    <t>#310</t>
  </si>
  <si>
    <t>#311</t>
  </si>
  <si>
    <t>#312</t>
  </si>
  <si>
    <t>#313</t>
  </si>
  <si>
    <t>#314</t>
  </si>
  <si>
    <t>#315</t>
  </si>
  <si>
    <t>#316</t>
  </si>
  <si>
    <t>#317</t>
  </si>
  <si>
    <t>#318</t>
  </si>
  <si>
    <t>#319</t>
  </si>
  <si>
    <t>#320</t>
  </si>
  <si>
    <t>#321</t>
  </si>
  <si>
    <t>#322</t>
  </si>
  <si>
    <t>#323</t>
  </si>
  <si>
    <t>#324</t>
  </si>
  <si>
    <t>#325</t>
  </si>
  <si>
    <t>#326</t>
  </si>
  <si>
    <t>#327</t>
  </si>
  <si>
    <t>#328</t>
  </si>
  <si>
    <t>#329</t>
  </si>
  <si>
    <t>#330</t>
  </si>
  <si>
    <t>#331</t>
  </si>
  <si>
    <t>#332</t>
  </si>
  <si>
    <t>#333</t>
  </si>
  <si>
    <t>#334</t>
  </si>
  <si>
    <t>#335</t>
  </si>
  <si>
    <t>#336</t>
  </si>
  <si>
    <t>#337</t>
  </si>
  <si>
    <t>#338</t>
  </si>
  <si>
    <t>#339</t>
  </si>
  <si>
    <t>#340</t>
  </si>
  <si>
    <t>#341</t>
  </si>
  <si>
    <t>#342</t>
  </si>
  <si>
    <t>#343</t>
  </si>
  <si>
    <t>#344</t>
  </si>
  <si>
    <t>#345</t>
  </si>
  <si>
    <t>#346</t>
  </si>
  <si>
    <t>#347</t>
  </si>
  <si>
    <t>#348</t>
  </si>
  <si>
    <t>#349</t>
  </si>
  <si>
    <t>#350</t>
  </si>
  <si>
    <t>#351</t>
  </si>
  <si>
    <t>#352</t>
  </si>
  <si>
    <t>#353</t>
  </si>
  <si>
    <t>#354</t>
  </si>
  <si>
    <t>#355</t>
  </si>
  <si>
    <t>#356</t>
  </si>
  <si>
    <t>#357</t>
  </si>
  <si>
    <t>#358</t>
  </si>
  <si>
    <t>#359</t>
  </si>
  <si>
    <t>#360</t>
  </si>
  <si>
    <t>#361</t>
  </si>
  <si>
    <t>#362</t>
  </si>
  <si>
    <t>#363</t>
  </si>
  <si>
    <t>#364</t>
  </si>
  <si>
    <t>#365</t>
  </si>
  <si>
    <t>#366</t>
  </si>
  <si>
    <t>#367</t>
  </si>
  <si>
    <t>#368</t>
  </si>
  <si>
    <t>#369</t>
  </si>
  <si>
    <t>#370</t>
  </si>
  <si>
    <t>#371</t>
  </si>
  <si>
    <t>#372</t>
  </si>
  <si>
    <t>#373</t>
  </si>
  <si>
    <t>#374</t>
  </si>
  <si>
    <t>#375</t>
  </si>
  <si>
    <t>#376</t>
  </si>
  <si>
    <t>#377</t>
  </si>
  <si>
    <t>#378</t>
  </si>
  <si>
    <t>#379</t>
  </si>
  <si>
    <t>#380</t>
  </si>
  <si>
    <t>#381</t>
  </si>
  <si>
    <t>#382</t>
  </si>
  <si>
    <t>#383</t>
  </si>
  <si>
    <t>#384</t>
  </si>
  <si>
    <t>#385</t>
  </si>
  <si>
    <t>#386</t>
  </si>
  <si>
    <t>#387</t>
  </si>
  <si>
    <t>#388</t>
  </si>
  <si>
    <t>#389</t>
  </si>
  <si>
    <t>#390</t>
  </si>
  <si>
    <t>#391</t>
  </si>
  <si>
    <t>#392</t>
  </si>
  <si>
    <t>#393</t>
  </si>
  <si>
    <t>#394</t>
  </si>
  <si>
    <t>#395</t>
  </si>
  <si>
    <t>#396</t>
  </si>
  <si>
    <t>#397</t>
  </si>
  <si>
    <t>#398</t>
  </si>
  <si>
    <t>#399</t>
  </si>
  <si>
    <t>#400</t>
  </si>
  <si>
    <t>#401</t>
  </si>
  <si>
    <t>#402</t>
  </si>
  <si>
    <t>#403</t>
  </si>
  <si>
    <t>#404</t>
  </si>
  <si>
    <t>#405</t>
  </si>
  <si>
    <t>#406</t>
  </si>
  <si>
    <t>#407</t>
  </si>
  <si>
    <t>#408</t>
  </si>
  <si>
    <t>#409</t>
  </si>
  <si>
    <t>#410</t>
  </si>
  <si>
    <t>#411</t>
  </si>
  <si>
    <t>#412</t>
  </si>
  <si>
    <t>#413</t>
  </si>
  <si>
    <t>#414</t>
  </si>
  <si>
    <t>#415</t>
  </si>
  <si>
    <t>#416</t>
  </si>
  <si>
    <t>#417</t>
  </si>
  <si>
    <t>#418</t>
  </si>
  <si>
    <t>#419</t>
  </si>
  <si>
    <t>#420</t>
  </si>
  <si>
    <t>#421</t>
  </si>
  <si>
    <t>#422</t>
  </si>
  <si>
    <t>#423</t>
  </si>
  <si>
    <t>#424</t>
  </si>
  <si>
    <t>#425</t>
  </si>
  <si>
    <t>#426</t>
  </si>
  <si>
    <t>#427</t>
  </si>
  <si>
    <t>#428</t>
  </si>
  <si>
    <t>#429</t>
  </si>
  <si>
    <t>#430</t>
  </si>
  <si>
    <t>#431</t>
  </si>
  <si>
    <t>#432</t>
  </si>
  <si>
    <t>#433</t>
  </si>
  <si>
    <t>#434</t>
  </si>
  <si>
    <t>#435</t>
  </si>
  <si>
    <t>#436</t>
  </si>
  <si>
    <t>#437</t>
  </si>
  <si>
    <t>#438</t>
  </si>
  <si>
    <t>#439</t>
  </si>
  <si>
    <t>#440</t>
  </si>
  <si>
    <t>#441</t>
  </si>
  <si>
    <t>#442</t>
  </si>
  <si>
    <t>#443</t>
  </si>
  <si>
    <t>#444</t>
  </si>
  <si>
    <t>#445</t>
  </si>
  <si>
    <t>#446</t>
  </si>
  <si>
    <t>#447</t>
  </si>
  <si>
    <t>#448</t>
  </si>
  <si>
    <t>#449</t>
  </si>
  <si>
    <t>#450</t>
  </si>
  <si>
    <t>#451</t>
  </si>
  <si>
    <t>#452</t>
  </si>
  <si>
    <t>#453</t>
  </si>
  <si>
    <t>#454</t>
  </si>
  <si>
    <t>#455</t>
  </si>
  <si>
    <t>#456</t>
  </si>
  <si>
    <t>#457</t>
  </si>
  <si>
    <t>#458</t>
  </si>
  <si>
    <t>#459</t>
  </si>
  <si>
    <t>#460</t>
  </si>
  <si>
    <t>#461</t>
  </si>
  <si>
    <t>#462</t>
  </si>
  <si>
    <t>#463</t>
  </si>
  <si>
    <t>#464</t>
  </si>
  <si>
    <t>#465</t>
  </si>
  <si>
    <t>#466</t>
  </si>
  <si>
    <t>#467</t>
  </si>
  <si>
    <t>#468</t>
  </si>
  <si>
    <t>#469</t>
  </si>
  <si>
    <t>#470</t>
  </si>
  <si>
    <t>#471</t>
  </si>
  <si>
    <t>#472</t>
  </si>
  <si>
    <t>#473</t>
  </si>
  <si>
    <t>#474</t>
  </si>
  <si>
    <t>#475</t>
  </si>
  <si>
    <t>#476</t>
  </si>
  <si>
    <t>#477</t>
  </si>
  <si>
    <t>#478</t>
  </si>
  <si>
    <t>#479</t>
  </si>
  <si>
    <t>#480</t>
  </si>
  <si>
    <t>#481</t>
  </si>
  <si>
    <t>#482</t>
  </si>
  <si>
    <t>#483</t>
  </si>
  <si>
    <t>#484</t>
  </si>
  <si>
    <t>#485</t>
  </si>
  <si>
    <t>#486</t>
  </si>
  <si>
    <t>#487</t>
  </si>
  <si>
    <t>#488</t>
  </si>
  <si>
    <t>#489</t>
  </si>
  <si>
    <t>#490</t>
  </si>
  <si>
    <t>#491</t>
  </si>
  <si>
    <t>#492</t>
  </si>
  <si>
    <t>#493</t>
  </si>
  <si>
    <t>#494</t>
  </si>
  <si>
    <t>N#</t>
  </si>
  <si>
    <t>Capitale  Iniziale</t>
  </si>
  <si>
    <t>EQUITY</t>
  </si>
  <si>
    <t>Win/Loss Ratio</t>
  </si>
  <si>
    <t>PIPS STOP</t>
  </si>
  <si>
    <t>PIPS P2</t>
  </si>
  <si>
    <t>PIPS TOT.</t>
  </si>
  <si>
    <t>RISCHIO %</t>
  </si>
  <si>
    <t>PREZZO DI ENTRATA</t>
  </si>
  <si>
    <t>PREZZO DI USCITA</t>
  </si>
  <si>
    <t>NOTE / APPUNTI / SCREENSHOT</t>
  </si>
  <si>
    <t>EXTRA</t>
  </si>
  <si>
    <t>Profit Factor</t>
  </si>
  <si>
    <t>Guadagno Totale</t>
  </si>
  <si>
    <t>Perdita Totale</t>
  </si>
  <si>
    <t>DATA ENTRATA</t>
  </si>
  <si>
    <t>AUDCAD</t>
  </si>
  <si>
    <t>H4</t>
  </si>
  <si>
    <t>ENGULFING</t>
  </si>
  <si>
    <t>LONG</t>
  </si>
  <si>
    <t>H3C</t>
  </si>
  <si>
    <t>#495</t>
  </si>
  <si>
    <t>#496</t>
  </si>
  <si>
    <t>#497</t>
  </si>
  <si>
    <t>#498</t>
  </si>
  <si>
    <t>Max DD PIPS</t>
  </si>
  <si>
    <t>SHORT</t>
  </si>
  <si>
    <t>Max DD €</t>
  </si>
  <si>
    <t>TREND</t>
  </si>
  <si>
    <t>BAT</t>
  </si>
  <si>
    <t>IMPULSE</t>
  </si>
  <si>
    <t>AUDUSD</t>
  </si>
  <si>
    <t>H1</t>
  </si>
  <si>
    <t>CYPHER</t>
  </si>
  <si>
    <t>GARTLEY</t>
  </si>
  <si>
    <t>H1-M15</t>
  </si>
  <si>
    <t>EURCAD</t>
  </si>
  <si>
    <t>iMPULSE</t>
  </si>
  <si>
    <t>GBPJPY</t>
  </si>
  <si>
    <t>USDCHF</t>
  </si>
  <si>
    <t>H1-H4</t>
  </si>
  <si>
    <t>L3C</t>
  </si>
  <si>
    <t>EURUSD</t>
  </si>
  <si>
    <t>GOLD</t>
  </si>
  <si>
    <t>ANCHOR</t>
  </si>
  <si>
    <t>LONG/SHORT</t>
  </si>
  <si>
    <t>PIPS P1</t>
  </si>
  <si>
    <t>€ x TRADE</t>
  </si>
  <si>
    <t>GIORNO</t>
  </si>
  <si>
    <t>ORARIO APERTURA</t>
  </si>
  <si>
    <t>#499</t>
  </si>
  <si>
    <t>#500</t>
  </si>
  <si>
    <t>FOGLIO BACKTESTING - TRADING GYM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</si>
</sst>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 &quot;#,##0.00"/>
    <numFmt numFmtId="165" formatCode="0.000"/>
    <numFmt numFmtId="166" formatCode="&quot;€&quot;\ #,##0.00"/>
    <numFmt numFmtId="167" formatCode="0.00;[Black]0.00"/>
  </numFmts>
  <fonts count="15" x14ac:knownFonts="1">
    <font>
      <sz val="11"/>
      <color rgb="FF000000"/>
      <name val="Calibri"/>
      <family val="2"/>
      <charset val="1"/>
    </font>
    <font>
      <sz val="11"/>
      <color rgb="FF9C65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color rgb="FF9C6500"/>
      <name val="Calibri"/>
      <family val="2"/>
      <charset val="1"/>
    </font>
    <font>
      <b/>
      <sz val="36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1"/>
      <color rgb="FF9C5700"/>
      <name val="Calibri"/>
      <family val="2"/>
      <scheme val="minor"/>
    </font>
    <font>
      <sz val="28"/>
      <color rgb="FF000000"/>
      <name val="Calibri"/>
      <family val="2"/>
      <charset val="1"/>
    </font>
    <font>
      <b/>
      <sz val="36"/>
      <color rgb="FF000000"/>
      <name val="Calibri"/>
      <family val="2"/>
    </font>
    <font>
      <sz val="12"/>
      <color theme="3"/>
      <name val="Calibri"/>
      <family val="2"/>
      <charset val="1"/>
    </font>
    <font>
      <sz val="11"/>
      <color theme="3"/>
      <name val="Calibri"/>
      <family val="2"/>
      <charset val="1"/>
    </font>
    <font>
      <b/>
      <sz val="12"/>
      <color rgb="FF000000"/>
      <name val="Calibri"/>
      <family val="2"/>
      <scheme val="minor"/>
    </font>
    <font>
      <b/>
      <sz val="36"/>
      <color theme="3"/>
      <name val="Bahnschrift SemiLight"/>
      <family val="2"/>
    </font>
    <font>
      <sz val="8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EB9C"/>
        <bgColor rgb="FFFCD5B5"/>
      </patternFill>
    </fill>
    <fill>
      <patternFill patternType="solid">
        <fgColor rgb="FFDBEEF4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969696"/>
      </patternFill>
    </fill>
    <fill>
      <patternFill patternType="solid">
        <fgColor theme="0" tint="-0.249977111117893"/>
        <bgColor rgb="FFC6D9F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rgb="FFFFC7CE"/>
      </patternFill>
    </fill>
    <fill>
      <patternFill patternType="solid">
        <fgColor theme="2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1D1EC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FFC7CE"/>
      </patternFill>
    </fill>
    <fill>
      <patternFill patternType="solid">
        <fgColor theme="4" tint="0.79998168889431442"/>
        <bgColor rgb="FFC1D1E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Protection="0"/>
    <xf numFmtId="0" fontId="7" fillId="9" borderId="0" applyNumberFormat="0" applyBorder="0" applyAlignment="0" applyProtection="0"/>
  </cellStyleXfs>
  <cellXfs count="57">
    <xf numFmtId="0" fontId="0" fillId="0" borderId="0" xfId="0"/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4" fillId="5" borderId="1" xfId="1" applyNumberFormat="1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6" borderId="1" xfId="1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8" borderId="0" xfId="0" applyFill="1" applyProtection="1">
      <protection locked="0"/>
    </xf>
    <xf numFmtId="0" fontId="2" fillId="0" borderId="0" xfId="0" applyFont="1"/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2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2" fillId="3" borderId="0" xfId="0" applyNumberFormat="1" applyFont="1" applyFill="1" applyAlignment="1" applyProtection="1">
      <alignment horizontal="center" vertical="center"/>
      <protection hidden="1"/>
    </xf>
    <xf numFmtId="165" fontId="2" fillId="4" borderId="0" xfId="0" applyNumberFormat="1" applyFont="1" applyFill="1" applyAlignment="1" applyProtection="1">
      <alignment horizontal="center" vertical="center"/>
      <protection hidden="1"/>
    </xf>
    <xf numFmtId="0" fontId="0" fillId="8" borderId="0" xfId="0" applyFill="1" applyProtection="1">
      <protection locked="0" hidden="1"/>
    </xf>
    <xf numFmtId="0" fontId="7" fillId="8" borderId="0" xfId="2" applyFill="1" applyAlignment="1" applyProtection="1">
      <protection locked="0"/>
    </xf>
    <xf numFmtId="0" fontId="7" fillId="12" borderId="0" xfId="2" applyFill="1" applyAlignment="1" applyProtection="1">
      <protection locked="0"/>
    </xf>
    <xf numFmtId="0" fontId="0" fillId="12" borderId="0" xfId="0" applyFill="1"/>
    <xf numFmtId="2" fontId="7" fillId="12" borderId="0" xfId="2" applyNumberFormat="1" applyFill="1" applyAlignment="1" applyProtection="1">
      <protection locked="0"/>
    </xf>
    <xf numFmtId="0" fontId="2" fillId="12" borderId="0" xfId="0" applyFont="1" applyFill="1"/>
    <xf numFmtId="0" fontId="0" fillId="12" borderId="3" xfId="0" applyFill="1" applyBorder="1" applyProtection="1">
      <protection locked="0"/>
    </xf>
    <xf numFmtId="0" fontId="0" fillId="12" borderId="4" xfId="0" applyFill="1" applyBorder="1" applyProtection="1">
      <protection locked="0"/>
    </xf>
    <xf numFmtId="0" fontId="0" fillId="12" borderId="5" xfId="0" applyFill="1" applyBorder="1" applyProtection="1">
      <protection locked="0"/>
    </xf>
    <xf numFmtId="0" fontId="9" fillId="10" borderId="0" xfId="0" applyFont="1" applyFill="1" applyAlignment="1">
      <alignment horizontal="center" vertical="center"/>
    </xf>
    <xf numFmtId="0" fontId="5" fillId="10" borderId="0" xfId="0" applyFont="1" applyFill="1" applyAlignment="1" applyProtection="1">
      <alignment horizontal="center" vertical="center"/>
      <protection locked="0"/>
    </xf>
    <xf numFmtId="0" fontId="2" fillId="11" borderId="0" xfId="0" applyFont="1" applyFill="1" applyAlignment="1">
      <alignment horizontal="center" vertical="center" wrapText="1"/>
    </xf>
    <xf numFmtId="164" fontId="2" fillId="11" borderId="0" xfId="0" applyNumberFormat="1" applyFont="1" applyFill="1" applyAlignment="1" applyProtection="1">
      <alignment horizontal="center" vertic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6" fillId="13" borderId="1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10" fillId="12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 applyProtection="1">
      <alignment horizontal="center" vertical="center"/>
      <protection hidden="1"/>
    </xf>
    <xf numFmtId="10" fontId="10" fillId="14" borderId="1" xfId="0" applyNumberFormat="1" applyFont="1" applyFill="1" applyBorder="1" applyAlignment="1" applyProtection="1">
      <alignment horizontal="center" vertical="center"/>
      <protection hidden="1"/>
    </xf>
    <xf numFmtId="166" fontId="10" fillId="14" borderId="1" xfId="0" applyNumberFormat="1" applyFont="1" applyFill="1" applyBorder="1" applyAlignment="1" applyProtection="1">
      <alignment horizontal="center" vertical="center"/>
      <protection hidden="1"/>
    </xf>
    <xf numFmtId="167" fontId="10" fillId="14" borderId="1" xfId="0" applyNumberFormat="1" applyFont="1" applyFill="1" applyBorder="1" applyAlignment="1" applyProtection="1">
      <alignment horizontal="center" vertical="center"/>
      <protection hidden="1"/>
    </xf>
    <xf numFmtId="2" fontId="10" fillId="14" borderId="1" xfId="0" applyNumberFormat="1" applyFont="1" applyFill="1" applyBorder="1" applyAlignment="1" applyProtection="1">
      <alignment horizontal="center" vertical="center"/>
      <protection hidden="1"/>
    </xf>
    <xf numFmtId="10" fontId="11" fillId="12" borderId="1" xfId="0" applyNumberFormat="1" applyFont="1" applyFill="1" applyBorder="1" applyAlignment="1" applyProtection="1">
      <alignment horizontal="center" vertical="center"/>
      <protection hidden="1"/>
    </xf>
    <xf numFmtId="164" fontId="10" fillId="14" borderId="1" xfId="0" applyNumberFormat="1" applyFont="1" applyFill="1" applyBorder="1" applyAlignment="1" applyProtection="1">
      <alignment horizontal="center" vertical="center"/>
      <protection locked="0"/>
    </xf>
    <xf numFmtId="0" fontId="6" fillId="16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13" fillId="15" borderId="0" xfId="0" applyFont="1" applyFill="1" applyAlignment="1">
      <alignment horizontal="center" vertical="center"/>
    </xf>
    <xf numFmtId="0" fontId="8" fillId="12" borderId="1" xfId="0" applyFont="1" applyFill="1" applyBorder="1" applyAlignment="1" applyProtection="1">
      <alignment horizontal="center" vertical="center"/>
      <protection locked="0"/>
    </xf>
    <xf numFmtId="0" fontId="0" fillId="12" borderId="0" xfId="0" applyFill="1" applyAlignment="1" applyProtection="1">
      <alignment horizontal="center"/>
      <protection locked="0"/>
    </xf>
    <xf numFmtId="0" fontId="5" fillId="10" borderId="0" xfId="0" applyFont="1" applyFill="1" applyAlignment="1" applyProtection="1">
      <alignment horizontal="center" vertical="center"/>
      <protection locked="0"/>
    </xf>
    <xf numFmtId="0" fontId="12" fillId="16" borderId="3" xfId="0" applyFont="1" applyFill="1" applyBorder="1" applyAlignment="1">
      <alignment horizontal="center" vertical="center"/>
    </xf>
    <xf numFmtId="0" fontId="12" fillId="16" borderId="4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</cellXfs>
  <cellStyles count="3">
    <cellStyle name="Neutrale" xfId="2" builtinId="28"/>
    <cellStyle name="Normale" xfId="0" builtinId="0"/>
    <cellStyle name="Testo descrittivo" xfId="1" builtinId="53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6D9F1"/>
      <rgbColor rgb="FF878787"/>
      <rgbColor rgb="FF9999FF"/>
      <rgbColor rgb="FF993366"/>
      <rgbColor rgb="FFFFFFCC"/>
      <rgbColor rgb="FFDBEEF4"/>
      <rgbColor rgb="FF660066"/>
      <rgbColor rgb="FFFF8080"/>
      <rgbColor rgb="FF0066CC"/>
      <rgbColor rgb="FFC1D1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6EFCE"/>
      <rgbColor rgb="FFFFEB9C"/>
      <rgbColor rgb="FF9AB4E4"/>
      <rgbColor rgb="FFFFC7CE"/>
      <rgbColor rgb="FFCC99FF"/>
      <rgbColor rgb="FFFCD5B5"/>
      <rgbColor rgb="FF3465A4"/>
      <rgbColor rgb="FF33CCCC"/>
      <rgbColor rgb="FF92D050"/>
      <rgbColor rgb="FFFFC000"/>
      <rgbColor rgb="FFFF9900"/>
      <rgbColor rgb="FFFF6600"/>
      <rgbColor rgb="FF4A7EBB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B03"/>
      <color rgb="FFFFCC00"/>
      <color rgb="FFFEDA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[0]!Valori20198</c:f>
              <c:numCache>
                <c:formatCode>"€ "#,##0.00</c:formatCode>
                <c:ptCount val="406"/>
                <c:pt idx="0">
                  <c:v>10100</c:v>
                </c:pt>
                <c:pt idx="1">
                  <c:v>10201</c:v>
                </c:pt>
                <c:pt idx="2">
                  <c:v>10303.01</c:v>
                </c:pt>
                <c:pt idx="3">
                  <c:v>10406.0401</c:v>
                </c:pt>
                <c:pt idx="4">
                  <c:v>10301.979699</c:v>
                </c:pt>
                <c:pt idx="5">
                  <c:v>10404.99949599</c:v>
                </c:pt>
                <c:pt idx="6">
                  <c:v>10509.049490949899</c:v>
                </c:pt>
                <c:pt idx="7">
                  <c:v>10614.139985859398</c:v>
                </c:pt>
                <c:pt idx="8">
                  <c:v>10720.281385717992</c:v>
                </c:pt>
                <c:pt idx="9">
                  <c:v>10613.078571860811</c:v>
                </c:pt>
                <c:pt idx="10">
                  <c:v>10719.209357579419</c:v>
                </c:pt>
                <c:pt idx="11">
                  <c:v>10826.401451155212</c:v>
                </c:pt>
                <c:pt idx="12">
                  <c:v>10718.137436643659</c:v>
                </c:pt>
                <c:pt idx="13">
                  <c:v>10825.318811010096</c:v>
                </c:pt>
                <c:pt idx="14">
                  <c:v>10717.065622899996</c:v>
                </c:pt>
                <c:pt idx="15">
                  <c:v>10824.236279128996</c:v>
                </c:pt>
                <c:pt idx="16">
                  <c:v>10715.993916337706</c:v>
                </c:pt>
                <c:pt idx="17">
                  <c:v>10823.153855501083</c:v>
                </c:pt>
                <c:pt idx="18">
                  <c:v>10931.385394056093</c:v>
                </c:pt>
                <c:pt idx="19">
                  <c:v>10822.071540115532</c:v>
                </c:pt>
                <c:pt idx="20">
                  <c:v>10713.850824714376</c:v>
                </c:pt>
                <c:pt idx="21">
                  <c:v>10606.712316467232</c:v>
                </c:pt>
                <c:pt idx="22">
                  <c:v>10500.64519330256</c:v>
                </c:pt>
                <c:pt idx="23">
                  <c:v>10395.638741369534</c:v>
                </c:pt>
                <c:pt idx="24">
                  <c:v>10499.595128783229</c:v>
                </c:pt>
                <c:pt idx="25">
                  <c:v>10394.599177495396</c:v>
                </c:pt>
                <c:pt idx="26">
                  <c:v>10537.222747605218</c:v>
                </c:pt>
                <c:pt idx="27">
                  <c:v>10642.594975081271</c:v>
                </c:pt>
                <c:pt idx="28">
                  <c:v>10690.561600321074</c:v>
                </c:pt>
                <c:pt idx="29">
                  <c:v>10756.86600228325</c:v>
                </c:pt>
                <c:pt idx="30">
                  <c:v>10649.297342260417</c:v>
                </c:pt>
                <c:pt idx="31">
                  <c:v>10755.790315683022</c:v>
                </c:pt>
                <c:pt idx="32">
                  <c:v>10648.232412526191</c:v>
                </c:pt>
                <c:pt idx="33">
                  <c:v>10695.557889915197</c:v>
                </c:pt>
                <c:pt idx="34">
                  <c:v>10588.602311016046</c:v>
                </c:pt>
                <c:pt idx="35">
                  <c:v>10649.409751546384</c:v>
                </c:pt>
                <c:pt idx="36">
                  <c:v>10713.683180312353</c:v>
                </c:pt>
                <c:pt idx="37">
                  <c:v>10883.383124716927</c:v>
                </c:pt>
                <c:pt idx="38">
                  <c:v>11054.150363357605</c:v>
                </c:pt>
                <c:pt idx="39">
                  <c:v>10943.608859724029</c:v>
                </c:pt>
                <c:pt idx="40">
                  <c:v>11118.244695910858</c:v>
                </c:pt>
                <c:pt idx="41">
                  <c:v>11007.06224895175</c:v>
                </c:pt>
                <c:pt idx="42">
                  <c:v>11178.439213048949</c:v>
                </c:pt>
                <c:pt idx="43">
                  <c:v>11343.270988870105</c:v>
                </c:pt>
                <c:pt idx="44">
                  <c:v>11502.168631062374</c:v>
                </c:pt>
                <c:pt idx="45">
                  <c:v>11736.037558660693</c:v>
                </c:pt>
                <c:pt idx="46">
                  <c:v>11853.397934247299</c:v>
                </c:pt>
                <c:pt idx="47">
                  <c:v>12055.358695228901</c:v>
                </c:pt>
                <c:pt idx="48">
                  <c:v>11934.805108276612</c:v>
                </c:pt>
                <c:pt idx="49">
                  <c:v>11815.457057193846</c:v>
                </c:pt>
                <c:pt idx="50">
                  <c:v>11996.19845475191</c:v>
                </c:pt>
                <c:pt idx="51">
                  <c:v>12065.454858202023</c:v>
                </c:pt>
                <c:pt idx="52">
                  <c:v>12270.20520080455</c:v>
                </c:pt>
                <c:pt idx="53">
                  <c:v>12147.503148796504</c:v>
                </c:pt>
                <c:pt idx="54">
                  <c:v>12320.299026920859</c:v>
                </c:pt>
                <c:pt idx="55">
                  <c:v>12393.591316752541</c:v>
                </c:pt>
                <c:pt idx="56">
                  <c:v>12538.387730156184</c:v>
                </c:pt>
                <c:pt idx="57">
                  <c:v>12636.903633750269</c:v>
                </c:pt>
                <c:pt idx="58">
                  <c:v>12702.00283428777</c:v>
                </c:pt>
                <c:pt idx="59">
                  <c:v>12880.73970551642</c:v>
                </c:pt>
                <c:pt idx="60">
                  <c:v>12945.143404044002</c:v>
                </c:pt>
                <c:pt idx="61">
                  <c:v>12815.691970003561</c:v>
                </c:pt>
                <c:pt idx="62">
                  <c:v>12687.535050303526</c:v>
                </c:pt>
                <c:pt idx="63">
                  <c:v>12814.410400806561</c:v>
                </c:pt>
                <c:pt idx="64">
                  <c:v>12686.266296798494</c:v>
                </c:pt>
                <c:pt idx="65">
                  <c:v>12559.403633830509</c:v>
                </c:pt>
                <c:pt idx="66">
                  <c:v>12433.809597492203</c:v>
                </c:pt>
                <c:pt idx="67">
                  <c:v>12309.471501517281</c:v>
                </c:pt>
                <c:pt idx="68">
                  <c:v>12485.94758557466</c:v>
                </c:pt>
                <c:pt idx="69">
                  <c:v>12553.602720069184</c:v>
                </c:pt>
                <c:pt idx="70">
                  <c:v>12745.119296999374</c:v>
                </c:pt>
                <c:pt idx="71">
                  <c:v>12975.33923359658</c:v>
                </c:pt>
                <c:pt idx="72">
                  <c:v>13105.092625932546</c:v>
                </c:pt>
                <c:pt idx="73">
                  <c:v>13286.728037886603</c:v>
                </c:pt>
                <c:pt idx="74">
                  <c:v>13419.59531826547</c:v>
                </c:pt>
                <c:pt idx="75">
                  <c:v>13647.303383620654</c:v>
                </c:pt>
                <c:pt idx="76">
                  <c:v>13510.830349784448</c:v>
                </c:pt>
                <c:pt idx="77">
                  <c:v>13784.720954506833</c:v>
                </c:pt>
                <c:pt idx="78">
                  <c:v>13646.873744961764</c:v>
                </c:pt>
                <c:pt idx="79">
                  <c:v>13510.405007512147</c:v>
                </c:pt>
                <c:pt idx="80">
                  <c:v>13645.509057587269</c:v>
                </c:pt>
                <c:pt idx="81">
                  <c:v>13509.053967011396</c:v>
                </c:pt>
                <c:pt idx="82">
                  <c:v>13697.481978378848</c:v>
                </c:pt>
                <c:pt idx="83">
                  <c:v>13560.507158595059</c:v>
                </c:pt>
                <c:pt idx="84">
                  <c:v>13424.902087009108</c:v>
                </c:pt>
                <c:pt idx="85">
                  <c:v>13559.151107879199</c:v>
                </c:pt>
                <c:pt idx="86">
                  <c:v>13718.970137688821</c:v>
                </c:pt>
                <c:pt idx="87">
                  <c:v>13581.780436311932</c:v>
                </c:pt>
                <c:pt idx="88">
                  <c:v>13445.962631948812</c:v>
                </c:pt>
                <c:pt idx="89">
                  <c:v>13502.516466194778</c:v>
                </c:pt>
                <c:pt idx="90">
                  <c:v>13637.541630856726</c:v>
                </c:pt>
                <c:pt idx="91">
                  <c:v>13867.764866546057</c:v>
                </c:pt>
                <c:pt idx="92">
                  <c:v>14112.790405292391</c:v>
                </c:pt>
                <c:pt idx="93">
                  <c:v>14332.878478448343</c:v>
                </c:pt>
                <c:pt idx="94">
                  <c:v>14189.549693663859</c:v>
                </c:pt>
                <c:pt idx="95">
                  <c:v>14388.425101089117</c:v>
                </c:pt>
                <c:pt idx="96">
                  <c:v>14244.540850078225</c:v>
                </c:pt>
                <c:pt idx="97">
                  <c:v>14326.72089344406</c:v>
                </c:pt>
                <c:pt idx="98">
                  <c:v>14183.453684509619</c:v>
                </c:pt>
                <c:pt idx="99">
                  <c:v>14432.713196006622</c:v>
                </c:pt>
                <c:pt idx="100">
                  <c:v>14649.856957892242</c:v>
                </c:pt>
                <c:pt idx="101">
                  <c:v>14843.737903110552</c:v>
                </c:pt>
                <c:pt idx="102">
                  <c:v>14695.300524079446</c:v>
                </c:pt>
                <c:pt idx="103">
                  <c:v>14896.067305887293</c:v>
                </c:pt>
                <c:pt idx="104">
                  <c:v>14961.588607322525</c:v>
                </c:pt>
                <c:pt idx="105">
                  <c:v>14811.9727212493</c:v>
                </c:pt>
                <c:pt idx="106">
                  <c:v>14663.852994036806</c:v>
                </c:pt>
                <c:pt idx="107">
                  <c:v>14908.767240660254</c:v>
                </c:pt>
                <c:pt idx="108">
                  <c:v>14759.679568253652</c:v>
                </c:pt>
                <c:pt idx="109">
                  <c:v>15002.599294481161</c:v>
                </c:pt>
                <c:pt idx="110">
                  <c:v>14852.573301536349</c:v>
                </c:pt>
                <c:pt idx="111">
                  <c:v>15041.770715321996</c:v>
                </c:pt>
                <c:pt idx="112">
                  <c:v>14891.353008168777</c:v>
                </c:pt>
                <c:pt idx="113">
                  <c:v>14742.43947808709</c:v>
                </c:pt>
                <c:pt idx="114">
                  <c:v>14595.015083306218</c:v>
                </c:pt>
                <c:pt idx="115">
                  <c:v>14801.553396385478</c:v>
                </c:pt>
                <c:pt idx="116">
                  <c:v>15023.273386810843</c:v>
                </c:pt>
                <c:pt idx="117">
                  <c:v>15273.265093221118</c:v>
                </c:pt>
                <c:pt idx="118">
                  <c:v>15474.229107605606</c:v>
                </c:pt>
                <c:pt idx="119">
                  <c:v>15717.575106465312</c:v>
                </c:pt>
                <c:pt idx="120">
                  <c:v>15560.399355400659</c:v>
                </c:pt>
                <c:pt idx="121">
                  <c:v>15745.484271356845</c:v>
                </c:pt>
                <c:pt idx="122">
                  <c:v>15588.029428643276</c:v>
                </c:pt>
                <c:pt idx="123">
                  <c:v>15432.149134356843</c:v>
                </c:pt>
                <c:pt idx="124">
                  <c:v>15586.470625700411</c:v>
                </c:pt>
                <c:pt idx="125">
                  <c:v>15649.136379801874</c:v>
                </c:pt>
                <c:pt idx="126">
                  <c:v>15807.2005211255</c:v>
                </c:pt>
                <c:pt idx="127">
                  <c:v>15649.128515914244</c:v>
                </c:pt>
                <c:pt idx="128">
                  <c:v>15492.637230755103</c:v>
                </c:pt>
                <c:pt idx="129">
                  <c:v>15337.710858447552</c:v>
                </c:pt>
                <c:pt idx="130">
                  <c:v>15184.333749863077</c:v>
                </c:pt>
                <c:pt idx="131">
                  <c:v>15032.490412364446</c:v>
                </c:pt>
                <c:pt idx="132">
                  <c:v>15283.173788720127</c:v>
                </c:pt>
                <c:pt idx="133">
                  <c:v>15130.342050832925</c:v>
                </c:pt>
                <c:pt idx="134">
                  <c:v>15208.503943692778</c:v>
                </c:pt>
                <c:pt idx="135">
                  <c:v>15056.41890425585</c:v>
                </c:pt>
                <c:pt idx="136">
                  <c:v>15282.156555648662</c:v>
                </c:pt>
                <c:pt idx="137">
                  <c:v>15460.119398475488</c:v>
                </c:pt>
                <c:pt idx="138">
                  <c:v>15305.518204490734</c:v>
                </c:pt>
                <c:pt idx="139">
                  <c:v>15152.463022445827</c:v>
                </c:pt>
                <c:pt idx="140">
                  <c:v>15326.184784314577</c:v>
                </c:pt>
                <c:pt idx="141">
                  <c:v>15172.922936471432</c:v>
                </c:pt>
                <c:pt idx="142">
                  <c:v>15257.651458023893</c:v>
                </c:pt>
                <c:pt idx="143">
                  <c:v>15465.710341542401</c:v>
                </c:pt>
                <c:pt idx="144">
                  <c:v>15311.053238126977</c:v>
                </c:pt>
                <c:pt idx="145">
                  <c:v>15588.990337548148</c:v>
                </c:pt>
                <c:pt idx="146">
                  <c:v>15783.414823780489</c:v>
                </c:pt>
                <c:pt idx="147">
                  <c:v>15625.580675542684</c:v>
                </c:pt>
                <c:pt idx="148">
                  <c:v>15695.606425977523</c:v>
                </c:pt>
                <c:pt idx="149">
                  <c:v>15538.650361717748</c:v>
                </c:pt>
                <c:pt idx="150">
                  <c:v>15661.560009498078</c:v>
                </c:pt>
                <c:pt idx="151">
                  <c:v>15935.637309664295</c:v>
                </c:pt>
                <c:pt idx="152">
                  <c:v>15776.280936567651</c:v>
                </c:pt>
                <c:pt idx="153">
                  <c:v>15618.518127201974</c:v>
                </c:pt>
                <c:pt idx="154">
                  <c:v>15820.614886485275</c:v>
                </c:pt>
                <c:pt idx="155">
                  <c:v>16045.332191811678</c:v>
                </c:pt>
                <c:pt idx="156">
                  <c:v>16286.298698477993</c:v>
                </c:pt>
                <c:pt idx="157">
                  <c:v>16728.234199618983</c:v>
                </c:pt>
                <c:pt idx="158">
                  <c:v>16935.909622931573</c:v>
                </c:pt>
                <c:pt idx="159">
                  <c:v>16766.550526702256</c:v>
                </c:pt>
                <c:pt idx="160">
                  <c:v>16598.885021435235</c:v>
                </c:pt>
                <c:pt idx="161">
                  <c:v>16691.101049332097</c:v>
                </c:pt>
                <c:pt idx="162">
                  <c:v>16524.190038838777</c:v>
                </c:pt>
                <c:pt idx="163">
                  <c:v>16781.709883599902</c:v>
                </c:pt>
                <c:pt idx="164">
                  <c:v>16613.892784763902</c:v>
                </c:pt>
                <c:pt idx="165">
                  <c:v>16744.792448340715</c:v>
                </c:pt>
                <c:pt idx="166">
                  <c:v>16823.205562231266</c:v>
                </c:pt>
                <c:pt idx="167">
                  <c:v>16991.437617853579</c:v>
                </c:pt>
                <c:pt idx="168">
                  <c:v>17067.522694528459</c:v>
                </c:pt>
                <c:pt idx="169">
                  <c:v>16896.847467583175</c:v>
                </c:pt>
                <c:pt idx="170">
                  <c:v>17175.925730258659</c:v>
                </c:pt>
                <c:pt idx="171">
                  <c:v>17435.254555237876</c:v>
                </c:pt>
                <c:pt idx="172">
                  <c:v>17612.301290235875</c:v>
                </c:pt>
                <c:pt idx="173">
                  <c:v>17436.178277333518</c:v>
                </c:pt>
                <c:pt idx="174">
                  <c:v>17650.034054277199</c:v>
                </c:pt>
                <c:pt idx="175">
                  <c:v>17826.53439481997</c:v>
                </c:pt>
                <c:pt idx="176">
                  <c:v>17648.269050871771</c:v>
                </c:pt>
                <c:pt idx="177">
                  <c:v>17835.881280421578</c:v>
                </c:pt>
                <c:pt idx="178">
                  <c:v>18064.949951768169</c:v>
                </c:pt>
                <c:pt idx="179">
                  <c:v>17884.300452250489</c:v>
                </c:pt>
                <c:pt idx="180">
                  <c:v>18063.143456772992</c:v>
                </c:pt>
                <c:pt idx="181">
                  <c:v>17882.512022205261</c:v>
                </c:pt>
                <c:pt idx="182">
                  <c:v>17993.333223469632</c:v>
                </c:pt>
                <c:pt idx="183">
                  <c:v>17813.399891234934</c:v>
                </c:pt>
                <c:pt idx="184">
                  <c:v>18083.036729065399</c:v>
                </c:pt>
                <c:pt idx="185">
                  <c:v>18325.837053685998</c:v>
                </c:pt>
                <c:pt idx="186">
                  <c:v>18411.770823416718</c:v>
                </c:pt>
                <c:pt idx="187">
                  <c:v>18681.301047605906</c:v>
                </c:pt>
                <c:pt idx="188">
                  <c:v>18937.864085492085</c:v>
                </c:pt>
                <c:pt idx="189">
                  <c:v>19012.632084178484</c:v>
                </c:pt>
                <c:pt idx="190">
                  <c:v>18822.5057633367</c:v>
                </c:pt>
                <c:pt idx="191">
                  <c:v>19010.730820970068</c:v>
                </c:pt>
                <c:pt idx="192">
                  <c:v>18820.623512760369</c:v>
                </c:pt>
                <c:pt idx="193">
                  <c:v>18632.417277632765</c:v>
                </c:pt>
                <c:pt idx="194">
                  <c:v>18446.093104856438</c:v>
                </c:pt>
                <c:pt idx="195">
                  <c:v>18630.554035905003</c:v>
                </c:pt>
                <c:pt idx="196">
                  <c:v>18444.248495545951</c:v>
                </c:pt>
                <c:pt idx="197">
                  <c:v>18259.806010590491</c:v>
                </c:pt>
                <c:pt idx="198">
                  <c:v>18077.207950484586</c:v>
                </c:pt>
                <c:pt idx="199">
                  <c:v>18301.796308862791</c:v>
                </c:pt>
                <c:pt idx="200">
                  <c:v>18562.520222759998</c:v>
                </c:pt>
                <c:pt idx="201">
                  <c:v>18855.808042279605</c:v>
                </c:pt>
                <c:pt idx="202">
                  <c:v>18667.249961856807</c:v>
                </c:pt>
                <c:pt idx="203">
                  <c:v>18853.922461475377</c:v>
                </c:pt>
                <c:pt idx="204">
                  <c:v>19116.650197550967</c:v>
                </c:pt>
                <c:pt idx="205">
                  <c:v>18925.483695575458</c:v>
                </c:pt>
                <c:pt idx="206">
                  <c:v>18736.228858619703</c:v>
                </c:pt>
                <c:pt idx="207">
                  <c:v>19034.620651553276</c:v>
                </c:pt>
                <c:pt idx="208">
                  <c:v>18844.274445037743</c:v>
                </c:pt>
                <c:pt idx="209">
                  <c:v>19162.346593313858</c:v>
                </c:pt>
                <c:pt idx="210">
                  <c:v>18970.723127380719</c:v>
                </c:pt>
                <c:pt idx="211">
                  <c:v>19160.430358654525</c:v>
                </c:pt>
                <c:pt idx="212">
                  <c:v>19460.082201857542</c:v>
                </c:pt>
                <c:pt idx="213">
                  <c:v>19591.884544321652</c:v>
                </c:pt>
                <c:pt idx="214">
                  <c:v>19924.402362560002</c:v>
                </c:pt>
                <c:pt idx="215">
                  <c:v>19725.158338934401</c:v>
                </c:pt>
                <c:pt idx="216">
                  <c:v>19794.047711022638</c:v>
                </c:pt>
                <c:pt idx="217">
                  <c:v>19991.988188132866</c:v>
                </c:pt>
                <c:pt idx="218">
                  <c:v>20299.072331022653</c:v>
                </c:pt>
                <c:pt idx="219">
                  <c:v>20619.23656128431</c:v>
                </c:pt>
                <c:pt idx="220">
                  <c:v>20413.044195671468</c:v>
                </c:pt>
                <c:pt idx="221">
                  <c:v>20776.876689276673</c:v>
                </c:pt>
                <c:pt idx="222">
                  <c:v>20867.172065594095</c:v>
                </c:pt>
                <c:pt idx="223">
                  <c:v>21101.285864048132</c:v>
                </c:pt>
                <c:pt idx="224">
                  <c:v>21218.029664538575</c:v>
                </c:pt>
                <c:pt idx="225">
                  <c:v>21521.72283721804</c:v>
                </c:pt>
                <c:pt idx="226">
                  <c:v>21306.505608845859</c:v>
                </c:pt>
                <c:pt idx="227">
                  <c:v>21550.642652280552</c:v>
                </c:pt>
                <c:pt idx="228">
                  <c:v>21667.180094883915</c:v>
                </c:pt>
                <c:pt idx="229">
                  <c:v>21710.514455073684</c:v>
                </c:pt>
                <c:pt idx="230">
                  <c:v>21986.568678608397</c:v>
                </c:pt>
                <c:pt idx="231">
                  <c:v>22212.704299428304</c:v>
                </c:pt>
                <c:pt idx="232">
                  <c:v>22615.604946561551</c:v>
                </c:pt>
                <c:pt idx="233">
                  <c:v>22389.448897095936</c:v>
                </c:pt>
                <c:pt idx="234">
                  <c:v>22165.554408124975</c:v>
                </c:pt>
                <c:pt idx="235">
                  <c:v>21943.898864043727</c:v>
                </c:pt>
                <c:pt idx="236">
                  <c:v>22053.618358363947</c:v>
                </c:pt>
                <c:pt idx="237">
                  <c:v>22170.924838993542</c:v>
                </c:pt>
                <c:pt idx="238">
                  <c:v>21949.215590603606</c:v>
                </c:pt>
                <c:pt idx="239">
                  <c:v>21729.723434697571</c:v>
                </c:pt>
                <c:pt idx="240">
                  <c:v>21851.744189369336</c:v>
                </c:pt>
                <c:pt idx="241">
                  <c:v>22200.839127028772</c:v>
                </c:pt>
                <c:pt idx="242">
                  <c:v>22645.9232576043</c:v>
                </c:pt>
                <c:pt idx="243">
                  <c:v>22419.464025028257</c:v>
                </c:pt>
                <c:pt idx="244">
                  <c:v>22195.269384777974</c:v>
                </c:pt>
                <c:pt idx="245">
                  <c:v>22329.055099449066</c:v>
                </c:pt>
                <c:pt idx="246">
                  <c:v>22730.586353430386</c:v>
                </c:pt>
                <c:pt idx="247">
                  <c:v>22871.705410374601</c:v>
                </c:pt>
                <c:pt idx="248">
                  <c:v>22642.988356270856</c:v>
                </c:pt>
                <c:pt idx="249">
                  <c:v>23024.589307098599</c:v>
                </c:pt>
                <c:pt idx="250">
                  <c:v>23142.442442089479</c:v>
                </c:pt>
                <c:pt idx="251">
                  <c:v>23302.640651851423</c:v>
                </c:pt>
                <c:pt idx="252">
                  <c:v>23069.614245332908</c:v>
                </c:pt>
                <c:pt idx="253">
                  <c:v>23256.004506123016</c:v>
                </c:pt>
                <c:pt idx="254">
                  <c:v>23636.32369583641</c:v>
                </c:pt>
                <c:pt idx="255">
                  <c:v>23772.804403628499</c:v>
                </c:pt>
                <c:pt idx="256">
                  <c:v>24010.532447664784</c:v>
                </c:pt>
                <c:pt idx="257">
                  <c:v>24272.921328937409</c:v>
                </c:pt>
                <c:pt idx="258">
                  <c:v>24030.192115648035</c:v>
                </c:pt>
                <c:pt idx="259">
                  <c:v>24393.668663940352</c:v>
                </c:pt>
                <c:pt idx="260">
                  <c:v>24756.669685725181</c:v>
                </c:pt>
                <c:pt idx="261">
                  <c:v>24509.10298886793</c:v>
                </c:pt>
                <c:pt idx="262">
                  <c:v>24622.074635457244</c:v>
                </c:pt>
                <c:pt idx="263">
                  <c:v>24773.676266426988</c:v>
                </c:pt>
                <c:pt idx="264">
                  <c:v>24525.939503762718</c:v>
                </c:pt>
                <c:pt idx="265">
                  <c:v>24771.198898800347</c:v>
                </c:pt>
                <c:pt idx="266">
                  <c:v>25192.358872069741</c:v>
                </c:pt>
                <c:pt idx="267">
                  <c:v>25396.749708201627</c:v>
                </c:pt>
                <c:pt idx="268">
                  <c:v>25142.782211119611</c:v>
                </c:pt>
                <c:pt idx="269">
                  <c:v>25267.426216549204</c:v>
                </c:pt>
                <c:pt idx="270">
                  <c:v>25640.385531661741</c:v>
                </c:pt>
                <c:pt idx="271">
                  <c:v>25383.981676345124</c:v>
                </c:pt>
                <c:pt idx="272">
                  <c:v>25130.141859581672</c:v>
                </c:pt>
                <c:pt idx="273">
                  <c:v>25356.987770998701</c:v>
                </c:pt>
                <c:pt idx="274">
                  <c:v>25797.277285931497</c:v>
                </c:pt>
                <c:pt idx="275">
                  <c:v>25539.304513072184</c:v>
                </c:pt>
                <c:pt idx="276">
                  <c:v>25872.03488877066</c:v>
                </c:pt>
                <c:pt idx="277">
                  <c:v>25613.314539882955</c:v>
                </c:pt>
                <c:pt idx="278">
                  <c:v>25357.181394484127</c:v>
                </c:pt>
                <c:pt idx="279">
                  <c:v>25103.609580539287</c:v>
                </c:pt>
                <c:pt idx="280">
                  <c:v>25240.875623073269</c:v>
                </c:pt>
                <c:pt idx="281">
                  <c:v>24988.466866842537</c:v>
                </c:pt>
                <c:pt idx="282">
                  <c:v>25238.351535510963</c:v>
                </c:pt>
                <c:pt idx="283">
                  <c:v>24985.968020155855</c:v>
                </c:pt>
                <c:pt idx="284">
                  <c:v>25235.827700357415</c:v>
                </c:pt>
                <c:pt idx="285">
                  <c:v>24983.469423353839</c:v>
                </c:pt>
                <c:pt idx="286">
                  <c:v>25359.080003172305</c:v>
                </c:pt>
                <c:pt idx="287">
                  <c:v>25464.278384504145</c:v>
                </c:pt>
                <c:pt idx="288">
                  <c:v>25209.635600659105</c:v>
                </c:pt>
                <c:pt idx="289">
                  <c:v>24957.539244652515</c:v>
                </c:pt>
                <c:pt idx="290">
                  <c:v>25091.280318183275</c:v>
                </c:pt>
                <c:pt idx="291">
                  <c:v>24840.367515001442</c:v>
                </c:pt>
                <c:pt idx="292">
                  <c:v>24591.963839851429</c:v>
                </c:pt>
                <c:pt idx="293">
                  <c:v>24381.997364961469</c:v>
                </c:pt>
                <c:pt idx="294">
                  <c:v>24625.817338611083</c:v>
                </c:pt>
                <c:pt idx="295">
                  <c:v>24949.368223351958</c:v>
                </c:pt>
                <c:pt idx="296">
                  <c:v>25276.5631010256</c:v>
                </c:pt>
                <c:pt idx="297">
                  <c:v>25671.616286163415</c:v>
                </c:pt>
                <c:pt idx="298">
                  <c:v>26026.974190060308</c:v>
                </c:pt>
                <c:pt idx="299">
                  <c:v>26385.786575397553</c:v>
                </c:pt>
                <c:pt idx="300">
                  <c:v>26121.928709643576</c:v>
                </c:pt>
                <c:pt idx="301">
                  <c:v>26268.00528466461</c:v>
                </c:pt>
                <c:pt idx="302">
                  <c:v>26637.801266842092</c:v>
                </c:pt>
                <c:pt idx="303">
                  <c:v>27012.495640083514</c:v>
                </c:pt>
                <c:pt idx="304">
                  <c:v>26742.370683682679</c:v>
                </c:pt>
                <c:pt idx="305">
                  <c:v>26474.946976845851</c:v>
                </c:pt>
                <c:pt idx="306">
                  <c:v>26210.197507077391</c:v>
                </c:pt>
                <c:pt idx="307">
                  <c:v>26370.170091861968</c:v>
                </c:pt>
                <c:pt idx="308">
                  <c:v>26106.468390943348</c:v>
                </c:pt>
                <c:pt idx="309">
                  <c:v>25845.403707033915</c:v>
                </c:pt>
                <c:pt idx="310">
                  <c:v>26203.831880334197</c:v>
                </c:pt>
                <c:pt idx="311">
                  <c:v>26551.433731808018</c:v>
                </c:pt>
                <c:pt idx="312">
                  <c:v>26906.262960626689</c:v>
                </c:pt>
                <c:pt idx="313">
                  <c:v>26637.200331020424</c:v>
                </c:pt>
                <c:pt idx="314">
                  <c:v>26370.82832771022</c:v>
                </c:pt>
                <c:pt idx="315">
                  <c:v>26107.120044433119</c:v>
                </c:pt>
                <c:pt idx="316">
                  <c:v>25846.048843988789</c:v>
                </c:pt>
                <c:pt idx="317">
                  <c:v>26104.509332428675</c:v>
                </c:pt>
                <c:pt idx="318">
                  <c:v>26365.554425752962</c:v>
                </c:pt>
                <c:pt idx="319">
                  <c:v>26101.898881495432</c:v>
                </c:pt>
                <c:pt idx="320">
                  <c:v>25840.879892680477</c:v>
                </c:pt>
                <c:pt idx="321">
                  <c:v>25582.471093753673</c:v>
                </c:pt>
                <c:pt idx="322">
                  <c:v>25838.29580469121</c:v>
                </c:pt>
                <c:pt idx="323">
                  <c:v>25579.912846644296</c:v>
                </c:pt>
                <c:pt idx="324">
                  <c:v>25752.413284558846</c:v>
                </c:pt>
                <c:pt idx="325">
                  <c:v>25494.889151713258</c:v>
                </c:pt>
                <c:pt idx="326">
                  <c:v>25860.354879232083</c:v>
                </c:pt>
                <c:pt idx="327">
                  <c:v>26251.36841815124</c:v>
                </c:pt>
                <c:pt idx="328">
                  <c:v>26683.773033793619</c:v>
                </c:pt>
                <c:pt idx="329">
                  <c:v>26416.935303455684</c:v>
                </c:pt>
                <c:pt idx="330">
                  <c:v>26152.765950421126</c:v>
                </c:pt>
                <c:pt idx="331">
                  <c:v>25891.238290916914</c:v>
                </c:pt>
                <c:pt idx="332">
                  <c:v>25632.325908007744</c:v>
                </c:pt>
                <c:pt idx="333">
                  <c:v>25994.567869187027</c:v>
                </c:pt>
                <c:pt idx="334">
                  <c:v>26092.840016009563</c:v>
                </c:pt>
                <c:pt idx="335">
                  <c:v>26480.810604444327</c:v>
                </c:pt>
                <c:pt idx="336">
                  <c:v>26216.002498399885</c:v>
                </c:pt>
                <c:pt idx="337">
                  <c:v>25953.842473415887</c:v>
                </c:pt>
                <c:pt idx="338">
                  <c:v>25694.30404868173</c:v>
                </c:pt>
                <c:pt idx="339">
                  <c:v>26150.735495842095</c:v>
                </c:pt>
                <c:pt idx="340">
                  <c:v>26412.242850800514</c:v>
                </c:pt>
                <c:pt idx="341">
                  <c:v>26148.120422292508</c:v>
                </c:pt>
                <c:pt idx="342">
                  <c:v>26532.578534914814</c:v>
                </c:pt>
                <c:pt idx="343">
                  <c:v>26267.252749565665</c:v>
                </c:pt>
                <c:pt idx="344">
                  <c:v>26380.623203649877</c:v>
                </c:pt>
                <c:pt idx="345">
                  <c:v>26116.816971613378</c:v>
                </c:pt>
                <c:pt idx="346">
                  <c:v>25855.648801897245</c:v>
                </c:pt>
                <c:pt idx="347">
                  <c:v>25597.092313878271</c:v>
                </c:pt>
                <c:pt idx="348">
                  <c:v>25341.121390739489</c:v>
                </c:pt>
                <c:pt idx="349">
                  <c:v>25087.710176832094</c:v>
                </c:pt>
                <c:pt idx="350">
                  <c:v>25338.587278600415</c:v>
                </c:pt>
                <c:pt idx="351">
                  <c:v>25768.555534234696</c:v>
                </c:pt>
                <c:pt idx="352">
                  <c:v>25510.869978892348</c:v>
                </c:pt>
                <c:pt idx="353">
                  <c:v>25943.761684492722</c:v>
                </c:pt>
                <c:pt idx="354">
                  <c:v>26087.573400496884</c:v>
                </c:pt>
                <c:pt idx="355">
                  <c:v>26089.183744533952</c:v>
                </c:pt>
                <c:pt idx="356">
                  <c:v>26192.904157957342</c:v>
                </c:pt>
                <c:pt idx="357">
                  <c:v>26297.036923268246</c:v>
                </c:pt>
                <c:pt idx="358">
                  <c:v>26477.579486960531</c:v>
                </c:pt>
                <c:pt idx="359">
                  <c:v>26212.803692090925</c:v>
                </c:pt>
                <c:pt idx="360">
                  <c:v>26568.40374217743</c:v>
                </c:pt>
                <c:pt idx="361">
                  <c:v>26806.838134735433</c:v>
                </c:pt>
                <c:pt idx="362">
                  <c:v>26964.807002315123</c:v>
                </c:pt>
                <c:pt idx="363">
                  <c:v>27285.096295245061</c:v>
                </c:pt>
                <c:pt idx="364">
                  <c:v>27557.947258197513</c:v>
                </c:pt>
                <c:pt idx="365">
                  <c:v>27943.003507558627</c:v>
                </c:pt>
                <c:pt idx="366">
                  <c:v>28455.839807226763</c:v>
                </c:pt>
                <c:pt idx="367">
                  <c:v>28740.398205299029</c:v>
                </c:pt>
                <c:pt idx="368">
                  <c:v>29381.380449697121</c:v>
                </c:pt>
                <c:pt idx="369">
                  <c:v>29561.690025083783</c:v>
                </c:pt>
                <c:pt idx="370">
                  <c:v>29857.306925334622</c:v>
                </c:pt>
                <c:pt idx="371">
                  <c:v>30040.53719741504</c:v>
                </c:pt>
                <c:pt idx="372">
                  <c:v>30420.119179056797</c:v>
                </c:pt>
                <c:pt idx="373">
                  <c:v>30115.917987266228</c:v>
                </c:pt>
                <c:pt idx="374">
                  <c:v>29814.758807393566</c:v>
                </c:pt>
                <c:pt idx="375">
                  <c:v>29516.611219319631</c:v>
                </c:pt>
                <c:pt idx="376">
                  <c:v>29946.527078383635</c:v>
                </c:pt>
                <c:pt idx="377">
                  <c:v>29647.061807599799</c:v>
                </c:pt>
                <c:pt idx="378">
                  <c:v>29943.532425675796</c:v>
                </c:pt>
                <c:pt idx="379">
                  <c:v>30242.967749932555</c:v>
                </c:pt>
                <c:pt idx="380">
                  <c:v>30685.237698664976</c:v>
                </c:pt>
                <c:pt idx="381">
                  <c:v>30378.385321678325</c:v>
                </c:pt>
                <c:pt idx="382">
                  <c:v>30849.639760642822</c:v>
                </c:pt>
                <c:pt idx="383">
                  <c:v>30541.143363036394</c:v>
                </c:pt>
                <c:pt idx="384">
                  <c:v>30235.731929406029</c:v>
                </c:pt>
                <c:pt idx="385">
                  <c:v>29933.374610111969</c:v>
                </c:pt>
                <c:pt idx="386">
                  <c:v>29634.040864010851</c:v>
                </c:pt>
                <c:pt idx="387">
                  <c:v>29741.281335964719</c:v>
                </c:pt>
                <c:pt idx="388">
                  <c:v>29854.085767317556</c:v>
                </c:pt>
                <c:pt idx="389">
                  <c:v>30152.626624990731</c:v>
                </c:pt>
                <c:pt idx="390">
                  <c:v>30266.991230261232</c:v>
                </c:pt>
                <c:pt idx="391">
                  <c:v>30569.661142563844</c:v>
                </c:pt>
                <c:pt idx="392">
                  <c:v>30263.964531138205</c:v>
                </c:pt>
                <c:pt idx="393">
                  <c:v>29961.324885826823</c:v>
                </c:pt>
                <c:pt idx="394">
                  <c:v>30260.938134685093</c:v>
                </c:pt>
                <c:pt idx="395">
                  <c:v>29958.328753338243</c:v>
                </c:pt>
                <c:pt idx="396">
                  <c:v>29658.745465804859</c:v>
                </c:pt>
                <c:pt idx="397">
                  <c:v>29955.332920462908</c:v>
                </c:pt>
                <c:pt idx="398">
                  <c:v>30254.886249667536</c:v>
                </c:pt>
                <c:pt idx="399">
                  <c:v>30557.43511216421</c:v>
                </c:pt>
                <c:pt idx="400">
                  <c:v>30946.347922682664</c:v>
                </c:pt>
                <c:pt idx="401">
                  <c:v>31255.81140190949</c:v>
                </c:pt>
                <c:pt idx="402">
                  <c:v>30943.253287890395</c:v>
                </c:pt>
                <c:pt idx="403">
                  <c:v>31225.616308089095</c:v>
                </c:pt>
                <c:pt idx="404">
                  <c:v>30913.360145008202</c:v>
                </c:pt>
                <c:pt idx="405">
                  <c:v>30604.226543558121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A9-4A98-9F24-C86DD6BCB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807168"/>
        <c:axId val="119611776"/>
      </c:lineChart>
      <c:catAx>
        <c:axId val="118807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611776"/>
        <c:crosses val="autoZero"/>
        <c:auto val="1"/>
        <c:lblAlgn val="ctr"/>
        <c:lblOffset val="100"/>
        <c:noMultiLvlLbl val="0"/>
      </c:catAx>
      <c:valAx>
        <c:axId val="119611776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880716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www.michelepierro.com/p/trading-gy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242115</xdr:colOff>
      <xdr:row>1</xdr:row>
      <xdr:rowOff>475456</xdr:rowOff>
    </xdr:from>
    <xdr:to>
      <xdr:col>30</xdr:col>
      <xdr:colOff>752723</xdr:colOff>
      <xdr:row>1</xdr:row>
      <xdr:rowOff>4864100</xdr:rowOff>
    </xdr:to>
    <xdr:pic>
      <xdr:nvPicPr>
        <xdr:cNvPr id="3" name="Immagin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911865" y="1291885"/>
          <a:ext cx="4388644" cy="4388644"/>
        </a:xfrm>
        <a:prstGeom prst="rect">
          <a:avLst/>
        </a:prstGeom>
      </xdr:spPr>
    </xdr:pic>
    <xdr:clientData/>
  </xdr:twoCellAnchor>
  <xdr:twoCellAnchor>
    <xdr:from>
      <xdr:col>1</xdr:col>
      <xdr:colOff>165100</xdr:colOff>
      <xdr:row>1</xdr:row>
      <xdr:rowOff>25400</xdr:rowOff>
    </xdr:from>
    <xdr:to>
      <xdr:col>18</xdr:col>
      <xdr:colOff>1270000</xdr:colOff>
      <xdr:row>1</xdr:row>
      <xdr:rowOff>5067300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Y506"/>
  <sheetViews>
    <sheetView tabSelected="1" zoomScale="70" zoomScaleNormal="70" workbookViewId="0">
      <selection activeCell="B1" sqref="B1:S1"/>
    </sheetView>
  </sheetViews>
  <sheetFormatPr defaultRowHeight="15" x14ac:dyDescent="0.25"/>
  <cols>
    <col min="1" max="1" width="6" bestFit="1" customWidth="1"/>
    <col min="2" max="2" width="22" style="6" customWidth="1"/>
    <col min="3" max="4" width="19.28515625" style="6" customWidth="1"/>
    <col min="5" max="5" width="19.42578125" style="6" customWidth="1"/>
    <col min="6" max="6" width="17.5703125" style="6" customWidth="1"/>
    <col min="7" max="8" width="18.140625" style="6" customWidth="1"/>
    <col min="9" max="9" width="16.85546875" style="6" customWidth="1"/>
    <col min="10" max="10" width="15.85546875" style="6" customWidth="1"/>
    <col min="11" max="11" width="26.5703125" style="6" bestFit="1" customWidth="1"/>
    <col min="12" max="12" width="24.42578125" style="6" bestFit="1" customWidth="1"/>
    <col min="13" max="13" width="18.7109375" style="6" customWidth="1"/>
    <col min="14" max="14" width="22" style="6" customWidth="1"/>
    <col min="15" max="15" width="18.7109375" style="6" customWidth="1"/>
    <col min="16" max="16" width="17.28515625" style="6" customWidth="1"/>
    <col min="17" max="17" width="18.5703125" style="6" customWidth="1"/>
    <col min="18" max="18" width="19.28515625" style="6" customWidth="1"/>
    <col min="19" max="19" width="21.85546875" style="6" customWidth="1"/>
    <col min="20" max="20" width="25.42578125" style="6" hidden="1" customWidth="1"/>
    <col min="21" max="21" width="7.5703125" style="16" hidden="1" customWidth="1"/>
    <col min="22" max="22" width="8.28515625" style="16" hidden="1" customWidth="1"/>
    <col min="23" max="23" width="11.7109375" style="16" hidden="1" customWidth="1"/>
    <col min="24" max="24" width="12.140625" style="16" hidden="1" customWidth="1"/>
    <col min="25" max="25" width="9.140625" style="6" customWidth="1"/>
    <col min="26" max="30" width="11.7109375" style="6" customWidth="1"/>
    <col min="31" max="31" width="24.7109375" style="6" customWidth="1"/>
    <col min="32" max="33" width="15.5703125" style="6" customWidth="1"/>
    <col min="34" max="35" width="9.140625" style="6"/>
    <col min="36" max="36" width="11.7109375" style="6" customWidth="1"/>
    <col min="37" max="49" width="9.140625" style="6"/>
  </cols>
  <sheetData>
    <row r="1" spans="1:77" ht="64.5" customHeight="1" x14ac:dyDescent="0.25">
      <c r="A1" s="10"/>
      <c r="B1" s="50" t="s">
        <v>560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29"/>
      <c r="Y1" s="51"/>
      <c r="Z1" s="51"/>
      <c r="AA1" s="51"/>
      <c r="AB1" s="51"/>
      <c r="AC1" s="51"/>
      <c r="AD1" s="51"/>
      <c r="AE1" s="51"/>
      <c r="AF1" s="22"/>
      <c r="AG1" s="33"/>
      <c r="AH1" s="22"/>
      <c r="AI1" s="22"/>
      <c r="AJ1" s="2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23"/>
      <c r="BS1" s="23"/>
      <c r="BT1" s="23"/>
      <c r="BU1" s="23"/>
      <c r="BV1" s="23"/>
      <c r="BW1" s="23"/>
      <c r="BX1" s="23"/>
      <c r="BY1" s="23"/>
    </row>
    <row r="2" spans="1:77" ht="409.6" customHeight="1" x14ac:dyDescent="0.25">
      <c r="A2" s="10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30"/>
      <c r="Y2" s="51"/>
      <c r="Z2" s="51"/>
      <c r="AA2" s="51"/>
      <c r="AB2" s="51"/>
      <c r="AC2" s="51"/>
      <c r="AD2" s="51"/>
      <c r="AE2" s="51"/>
      <c r="AF2" s="22"/>
      <c r="AG2" s="22"/>
      <c r="AH2" s="22"/>
      <c r="AI2" s="22"/>
      <c r="AJ2" s="2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23"/>
      <c r="BS2" s="23"/>
      <c r="BT2" s="23"/>
      <c r="BU2" s="23"/>
      <c r="BV2" s="23"/>
      <c r="BW2" s="23"/>
      <c r="BX2" s="23"/>
      <c r="BY2" s="23"/>
    </row>
    <row r="3" spans="1:77" ht="36" customHeight="1" x14ac:dyDescent="0.25">
      <c r="A3" s="10"/>
      <c r="B3" s="38" t="s">
        <v>3</v>
      </c>
      <c r="C3" s="38" t="s">
        <v>4</v>
      </c>
      <c r="D3" s="38" t="s">
        <v>5</v>
      </c>
      <c r="E3" s="38" t="s">
        <v>11</v>
      </c>
      <c r="F3" s="38" t="s">
        <v>6</v>
      </c>
      <c r="G3" s="38" t="s">
        <v>535</v>
      </c>
      <c r="H3" s="38" t="s">
        <v>10</v>
      </c>
      <c r="I3" s="38" t="s">
        <v>533</v>
      </c>
      <c r="J3" s="38" t="s">
        <v>521</v>
      </c>
      <c r="K3" s="38" t="s">
        <v>522</v>
      </c>
      <c r="L3" s="38" t="s">
        <v>520</v>
      </c>
      <c r="M3" s="38" t="s">
        <v>511</v>
      </c>
      <c r="N3" s="38" t="s">
        <v>8</v>
      </c>
      <c r="O3" s="38" t="s">
        <v>9</v>
      </c>
      <c r="P3" s="38" t="s">
        <v>7</v>
      </c>
      <c r="Q3" s="38" t="s">
        <v>13</v>
      </c>
      <c r="R3" s="38" t="s">
        <v>12</v>
      </c>
      <c r="S3" s="39" t="s">
        <v>509</v>
      </c>
      <c r="T3" s="31"/>
      <c r="U3" s="17"/>
      <c r="V3" s="17"/>
      <c r="W3" s="17"/>
      <c r="X3" s="17"/>
      <c r="Y3" s="51"/>
      <c r="Z3" s="51"/>
      <c r="AA3" s="51"/>
      <c r="AB3" s="51"/>
      <c r="AC3" s="51"/>
      <c r="AD3" s="51"/>
      <c r="AE3" s="51"/>
      <c r="AF3" s="22"/>
      <c r="AG3" s="22"/>
      <c r="AH3" s="22"/>
      <c r="AI3" s="22"/>
      <c r="AJ3" s="2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23"/>
      <c r="BS3" s="23"/>
      <c r="BT3" s="23"/>
      <c r="BU3" s="23"/>
      <c r="BV3" s="23"/>
      <c r="BW3" s="23"/>
      <c r="BX3" s="23"/>
      <c r="BY3" s="23"/>
    </row>
    <row r="4" spans="1:77" ht="36" customHeight="1" x14ac:dyDescent="0.25">
      <c r="A4" s="10"/>
      <c r="B4" s="40">
        <f>SUBTOTAL(2,Q6:Q1004)</f>
        <v>406</v>
      </c>
      <c r="C4" s="40">
        <f ca="1">SUMPRODUCT(SUBTOTAL(3,OFFSET(Q6:Q1004,ROW(Q6:Q1004)-MIN(ROW(Q6:Q1004)),,1))*(Q6:Q1004&gt;0))</f>
        <v>245</v>
      </c>
      <c r="D4" s="40">
        <f ca="1">+B4-C4</f>
        <v>161</v>
      </c>
      <c r="E4" s="40">
        <f>SUBTOTAL(9,Q6:Q1004)</f>
        <v>6989.6099999999979</v>
      </c>
      <c r="F4" s="41">
        <f ca="1">+C4/B4</f>
        <v>0.60344827586206895</v>
      </c>
      <c r="G4" s="42">
        <f>SUBTOTAL(5,V6:V1004)</f>
        <v>-1292.9130268177823</v>
      </c>
      <c r="H4" s="41">
        <f>SUBTOTAL(5,U6:U1004)</f>
        <v>-7.1255373398200761E-2</v>
      </c>
      <c r="I4" s="40">
        <f>SUBTOTAL(5,T6:T1004)</f>
        <v>-581.70000000000005</v>
      </c>
      <c r="J4" s="42">
        <f ca="1">SUMPRODUCT(SUBTOTAL(9,OFFSET(R6:R1006,ROW(R6:R1006)-MIN(ROW(R6:R1006)),,1))*(R6:R1006&gt;0))</f>
        <v>53110.592744455185</v>
      </c>
      <c r="K4" s="42">
        <f ca="1">SUMPRODUCT(SUBTOTAL(9,OFFSET(R6:R1006,ROW(R6:R1006)-MIN(ROW(R6:R1006)),,1))*(R6:R1006&lt;0))</f>
        <v>-32506.366200897035</v>
      </c>
      <c r="L4" s="43">
        <f ca="1">J4/K4</f>
        <v>-1.6338520404347614</v>
      </c>
      <c r="M4" s="43">
        <f ca="1">AVERAGE($N$4/$O$4)</f>
        <v>-1.0736741979999862</v>
      </c>
      <c r="N4" s="42" cm="1">
        <f t="array" aca="1" ref="N4" ca="1">SUMPRODUCT(SUBTOTAL(9,OFFSET(R6:R1004,ROW(R6:R1004)-MIN(ROW(R6:R1004)),,1))*(R6:R1004&gt;0))/C4</f>
        <v>216.77792956920484</v>
      </c>
      <c r="O4" s="42">
        <f ca="1">SUMPRODUCT(SUBTOTAL(9,OFFSET(R6:R1004,ROW(R6:R1004)-MIN(ROW(R6:R1004)),,1))*(R6:R1004&lt;0))/D4</f>
        <v>-201.90289565774555</v>
      </c>
      <c r="P4" s="42">
        <f>+Q4/B4</f>
        <v>50.749326461965872</v>
      </c>
      <c r="Q4" s="44">
        <f>SUBTOTAL(9,R6:R1004)</f>
        <v>20604.226543558143</v>
      </c>
      <c r="R4" s="45">
        <f>Q4/S4</f>
        <v>2.0604226543558144</v>
      </c>
      <c r="S4" s="46">
        <v>10000</v>
      </c>
      <c r="T4" s="32"/>
      <c r="U4" s="18"/>
      <c r="V4" s="18"/>
      <c r="W4" s="18"/>
      <c r="X4" s="18"/>
      <c r="Y4" s="51"/>
      <c r="Z4" s="51"/>
      <c r="AA4" s="51"/>
      <c r="AB4" s="51"/>
      <c r="AC4" s="51"/>
      <c r="AD4" s="51"/>
      <c r="AE4" s="51"/>
      <c r="AF4" s="22"/>
      <c r="AG4" s="22"/>
      <c r="AH4" s="22"/>
      <c r="AI4" s="22"/>
      <c r="AJ4" s="2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23"/>
      <c r="BS4" s="23"/>
      <c r="BT4" s="23"/>
      <c r="BU4" s="23"/>
      <c r="BV4" s="23"/>
      <c r="BW4" s="23"/>
      <c r="BX4" s="23"/>
      <c r="BY4" s="23"/>
    </row>
    <row r="5" spans="1:77" ht="36" customHeight="1" x14ac:dyDescent="0.25">
      <c r="A5" s="13" t="s">
        <v>508</v>
      </c>
      <c r="B5" s="47" t="s">
        <v>523</v>
      </c>
      <c r="C5" s="47" t="s">
        <v>557</v>
      </c>
      <c r="D5" s="47" t="s">
        <v>556</v>
      </c>
      <c r="E5" s="47" t="s">
        <v>553</v>
      </c>
      <c r="F5" s="47" t="s">
        <v>1</v>
      </c>
      <c r="G5" s="47" t="s">
        <v>519</v>
      </c>
      <c r="H5" s="47" t="s">
        <v>536</v>
      </c>
      <c r="I5" s="47" t="s">
        <v>0</v>
      </c>
      <c r="J5" s="47" t="s">
        <v>2</v>
      </c>
      <c r="K5" s="47" t="s">
        <v>516</v>
      </c>
      <c r="L5" s="47" t="s">
        <v>517</v>
      </c>
      <c r="M5" s="47" t="s">
        <v>512</v>
      </c>
      <c r="N5" s="47" t="s">
        <v>515</v>
      </c>
      <c r="O5" s="47" t="s">
        <v>554</v>
      </c>
      <c r="P5" s="47" t="s">
        <v>513</v>
      </c>
      <c r="Q5" s="47" t="s">
        <v>514</v>
      </c>
      <c r="R5" s="47" t="s">
        <v>555</v>
      </c>
      <c r="S5" s="47" t="s">
        <v>510</v>
      </c>
      <c r="T5" s="34"/>
      <c r="U5" s="34"/>
      <c r="V5" s="35"/>
      <c r="W5" s="35"/>
      <c r="X5" s="35"/>
      <c r="Y5" s="54" t="s">
        <v>518</v>
      </c>
      <c r="Z5" s="55"/>
      <c r="AA5" s="55"/>
      <c r="AB5" s="55"/>
      <c r="AC5" s="55"/>
      <c r="AD5" s="55"/>
      <c r="AE5" s="56"/>
      <c r="AF5" s="22"/>
      <c r="AG5" s="22"/>
      <c r="AH5" s="22"/>
      <c r="AI5" s="22"/>
      <c r="AJ5" s="2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23"/>
      <c r="BS5" s="23"/>
      <c r="BT5" s="23"/>
      <c r="BU5" s="23"/>
      <c r="BV5" s="23"/>
      <c r="BW5" s="23"/>
      <c r="BX5" s="23"/>
      <c r="BY5" s="23"/>
    </row>
    <row r="6" spans="1:77" s="12" customFormat="1" ht="18" customHeight="1" x14ac:dyDescent="0.25">
      <c r="A6" s="14" t="s">
        <v>14</v>
      </c>
      <c r="B6" s="1">
        <v>41458</v>
      </c>
      <c r="C6" s="15">
        <v>0.95833333333333337</v>
      </c>
      <c r="D6" s="2" t="str">
        <f>CHOOSE(WEEKDAY(B6), "domenica", "lunedì", "martedì", "mercoledì", "giovedì", "venerdì","sabato")</f>
        <v>mercoledì</v>
      </c>
      <c r="E6" s="2" t="s">
        <v>527</v>
      </c>
      <c r="F6" s="2" t="s">
        <v>526</v>
      </c>
      <c r="G6" s="2" t="s">
        <v>528</v>
      </c>
      <c r="H6" s="2"/>
      <c r="I6" s="2" t="s">
        <v>524</v>
      </c>
      <c r="J6" s="2" t="s">
        <v>525</v>
      </c>
      <c r="K6" s="2"/>
      <c r="L6" s="2"/>
      <c r="M6" s="48">
        <v>94</v>
      </c>
      <c r="N6" s="3">
        <v>0.01</v>
      </c>
      <c r="O6" s="2">
        <v>94</v>
      </c>
      <c r="P6" s="2">
        <v>0</v>
      </c>
      <c r="Q6" s="2">
        <f>O6+P6</f>
        <v>94</v>
      </c>
      <c r="R6" s="9">
        <f>S4*N6/M6*(O6+P6)</f>
        <v>100</v>
      </c>
      <c r="S6" s="8">
        <f>S4+R6</f>
        <v>10100</v>
      </c>
      <c r="T6">
        <f>IF(Q6&lt;0,Q6,0)</f>
        <v>0</v>
      </c>
      <c r="U6" s="19">
        <f>IF(S6="","",S6/MAX($S$4:S6)-1)</f>
        <v>0</v>
      </c>
      <c r="V6">
        <f>IF(R6&lt;0,R6,0)</f>
        <v>0</v>
      </c>
      <c r="W6">
        <f>IF(R6&gt;0,R6,0)</f>
        <v>100</v>
      </c>
      <c r="X6">
        <f>IF(R6&lt;0,R6,0)</f>
        <v>0</v>
      </c>
      <c r="Y6" s="26"/>
      <c r="Z6" s="27"/>
      <c r="AA6" s="27"/>
      <c r="AB6" s="27"/>
      <c r="AC6" s="27"/>
      <c r="AD6" s="27"/>
      <c r="AE6" s="28"/>
      <c r="AF6" s="22"/>
      <c r="AG6" s="22"/>
      <c r="AH6" s="24"/>
      <c r="AI6" s="22"/>
      <c r="AJ6" s="2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25"/>
      <c r="BS6" s="25"/>
      <c r="BT6" s="25"/>
      <c r="BU6" s="25"/>
      <c r="BV6" s="25"/>
      <c r="BW6" s="25"/>
      <c r="BX6" s="25"/>
      <c r="BY6" s="25"/>
    </row>
    <row r="7" spans="1:77" s="12" customFormat="1" ht="18" customHeight="1" x14ac:dyDescent="0.25">
      <c r="A7" s="14" t="s">
        <v>15</v>
      </c>
      <c r="B7" s="1">
        <v>41487</v>
      </c>
      <c r="C7" s="15">
        <v>0.125</v>
      </c>
      <c r="D7" s="2" t="str">
        <f t="shared" ref="D7:D70" si="0">CHOOSE(WEEKDAY(B7), "domenica", "lunedì", "martedì", "mercoledì", "giovedì", "venerdì","sabato")</f>
        <v>giovedì</v>
      </c>
      <c r="E7" s="2" t="s">
        <v>527</v>
      </c>
      <c r="F7" s="2" t="s">
        <v>526</v>
      </c>
      <c r="G7" s="2" t="s">
        <v>528</v>
      </c>
      <c r="H7" s="2"/>
      <c r="I7" s="2" t="s">
        <v>524</v>
      </c>
      <c r="J7" s="2" t="s">
        <v>525</v>
      </c>
      <c r="K7" s="2"/>
      <c r="L7" s="2"/>
      <c r="M7" s="48">
        <v>112</v>
      </c>
      <c r="N7" s="3">
        <v>0.01</v>
      </c>
      <c r="O7" s="2">
        <v>112</v>
      </c>
      <c r="P7" s="2">
        <v>0</v>
      </c>
      <c r="Q7" s="2">
        <f>O7+P7</f>
        <v>112</v>
      </c>
      <c r="R7" s="9">
        <f>S6*N7/M7*(O7+P7)</f>
        <v>101</v>
      </c>
      <c r="S7" s="8">
        <f>S6+R7</f>
        <v>10201</v>
      </c>
      <c r="T7">
        <f t="shared" ref="T7:T13" si="1">IF(Q7&lt;0,T6+Q7,0)</f>
        <v>0</v>
      </c>
      <c r="U7" s="19">
        <f>IF(S7="","",S7/MAX($S$4:S7)-1)</f>
        <v>0</v>
      </c>
      <c r="V7">
        <f>IF(R7&lt;0,V6+R7,0)</f>
        <v>0</v>
      </c>
      <c r="W7">
        <f>IF(R7&gt;0,R7,0)</f>
        <v>101</v>
      </c>
      <c r="X7">
        <f t="shared" ref="X7:X70" si="2">IF(R7&lt;0,R7,0)</f>
        <v>0</v>
      </c>
      <c r="Y7" s="26"/>
      <c r="Z7" s="27"/>
      <c r="AA7" s="27"/>
      <c r="AB7" s="27"/>
      <c r="AC7" s="27"/>
      <c r="AD7" s="27"/>
      <c r="AE7" s="28"/>
      <c r="AF7" s="22"/>
      <c r="AG7" s="22"/>
      <c r="AH7" s="24"/>
      <c r="AI7" s="22"/>
      <c r="AJ7" s="2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25"/>
      <c r="BS7" s="25"/>
      <c r="BT7" s="25"/>
      <c r="BU7" s="25"/>
      <c r="BV7" s="25"/>
      <c r="BW7" s="25"/>
      <c r="BX7" s="25"/>
      <c r="BY7" s="25"/>
    </row>
    <row r="8" spans="1:77" s="12" customFormat="1" ht="18" customHeight="1" x14ac:dyDescent="0.25">
      <c r="A8" s="14" t="s">
        <v>16</v>
      </c>
      <c r="B8" s="1">
        <v>41570</v>
      </c>
      <c r="C8" s="15">
        <v>0.125</v>
      </c>
      <c r="D8" s="2" t="str">
        <f t="shared" si="0"/>
        <v>mercoledì</v>
      </c>
      <c r="E8" s="2" t="s">
        <v>534</v>
      </c>
      <c r="F8" s="2" t="s">
        <v>526</v>
      </c>
      <c r="G8" s="2" t="s">
        <v>549</v>
      </c>
      <c r="H8" s="2"/>
      <c r="I8" s="2" t="s">
        <v>524</v>
      </c>
      <c r="J8" s="2" t="s">
        <v>525</v>
      </c>
      <c r="K8" s="2"/>
      <c r="L8" s="2"/>
      <c r="M8" s="48">
        <v>136</v>
      </c>
      <c r="N8" s="3">
        <v>0.01</v>
      </c>
      <c r="O8" s="2">
        <v>136</v>
      </c>
      <c r="P8" s="2">
        <v>0</v>
      </c>
      <c r="Q8" s="2">
        <f t="shared" ref="Q8:Q30" si="3">O8+P8</f>
        <v>136</v>
      </c>
      <c r="R8" s="9">
        <f t="shared" ref="R8:R71" si="4">S7*N8/M8*(O8+P8)</f>
        <v>102.01</v>
      </c>
      <c r="S8" s="8">
        <f t="shared" ref="S8:S71" si="5">S7+R8</f>
        <v>10303.01</v>
      </c>
      <c r="T8">
        <f t="shared" si="1"/>
        <v>0</v>
      </c>
      <c r="U8" s="19">
        <f>IF(S8="","",S8/MAX($S$4:S8)-1)</f>
        <v>0</v>
      </c>
      <c r="V8">
        <f>IF(R8&lt;0,V7+R8,0)</f>
        <v>0</v>
      </c>
      <c r="W8">
        <f t="shared" ref="W8:W71" si="6">IF(R8&gt;0,R8,0)</f>
        <v>102.01</v>
      </c>
      <c r="X8">
        <f t="shared" si="2"/>
        <v>0</v>
      </c>
      <c r="Y8" s="26"/>
      <c r="Z8" s="27"/>
      <c r="AA8" s="27"/>
      <c r="AB8" s="27"/>
      <c r="AC8" s="27"/>
      <c r="AD8" s="27"/>
      <c r="AE8" s="28"/>
      <c r="AF8" s="22"/>
      <c r="AG8" s="22"/>
      <c r="AH8" s="24"/>
      <c r="AI8" s="22"/>
      <c r="AJ8" s="2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25"/>
      <c r="BS8" s="25"/>
      <c r="BT8" s="25"/>
      <c r="BU8" s="25"/>
      <c r="BV8" s="25"/>
      <c r="BW8" s="25"/>
      <c r="BX8" s="25"/>
      <c r="BY8" s="25"/>
    </row>
    <row r="9" spans="1:77" s="12" customFormat="1" ht="18" customHeight="1" x14ac:dyDescent="0.25">
      <c r="A9" s="14" t="s">
        <v>17</v>
      </c>
      <c r="B9" s="1">
        <v>41578</v>
      </c>
      <c r="C9" s="15">
        <v>0.91666666666666663</v>
      </c>
      <c r="D9" s="2" t="str">
        <f t="shared" si="0"/>
        <v>giovedì</v>
      </c>
      <c r="E9" s="2" t="s">
        <v>527</v>
      </c>
      <c r="F9" s="2" t="s">
        <v>526</v>
      </c>
      <c r="G9" s="2" t="s">
        <v>528</v>
      </c>
      <c r="H9" s="2"/>
      <c r="I9" s="2" t="s">
        <v>524</v>
      </c>
      <c r="J9" s="2" t="s">
        <v>525</v>
      </c>
      <c r="K9" s="2"/>
      <c r="L9" s="2"/>
      <c r="M9" s="48">
        <v>60</v>
      </c>
      <c r="N9" s="3">
        <v>0.01</v>
      </c>
      <c r="O9" s="2">
        <v>60</v>
      </c>
      <c r="P9" s="2">
        <v>0</v>
      </c>
      <c r="Q9" s="2">
        <f t="shared" si="3"/>
        <v>60</v>
      </c>
      <c r="R9" s="9">
        <f t="shared" si="4"/>
        <v>103.0301</v>
      </c>
      <c r="S9" s="8">
        <f t="shared" si="5"/>
        <v>10406.0401</v>
      </c>
      <c r="T9">
        <f t="shared" si="1"/>
        <v>0</v>
      </c>
      <c r="U9" s="19">
        <f>IF(S9="","",S9/MAX($S$4:S9)-1)</f>
        <v>0</v>
      </c>
      <c r="V9">
        <f>IF(R9&lt;0,V8+R9,0)</f>
        <v>0</v>
      </c>
      <c r="W9">
        <f t="shared" si="6"/>
        <v>103.0301</v>
      </c>
      <c r="X9">
        <f t="shared" si="2"/>
        <v>0</v>
      </c>
      <c r="Y9" s="26"/>
      <c r="Z9" s="27"/>
      <c r="AA9" s="27"/>
      <c r="AB9" s="27"/>
      <c r="AC9" s="27"/>
      <c r="AD9" s="27"/>
      <c r="AE9" s="28"/>
      <c r="AF9" s="22"/>
      <c r="AG9" s="22"/>
      <c r="AH9" s="24"/>
      <c r="AI9" s="22"/>
      <c r="AJ9" s="2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25"/>
      <c r="BS9" s="25"/>
      <c r="BT9" s="25"/>
      <c r="BU9" s="25"/>
      <c r="BV9" s="25"/>
      <c r="BW9" s="25"/>
      <c r="BX9" s="25"/>
      <c r="BY9" s="25"/>
    </row>
    <row r="10" spans="1:77" s="12" customFormat="1" ht="18" customHeight="1" x14ac:dyDescent="0.25">
      <c r="A10" s="14" t="s">
        <v>18</v>
      </c>
      <c r="B10" s="1">
        <v>41582</v>
      </c>
      <c r="C10" s="15">
        <v>0.29166666666666669</v>
      </c>
      <c r="D10" s="2" t="str">
        <f t="shared" si="0"/>
        <v>lunedì</v>
      </c>
      <c r="E10" s="2" t="s">
        <v>527</v>
      </c>
      <c r="F10" s="2" t="s">
        <v>526</v>
      </c>
      <c r="G10" s="2" t="s">
        <v>528</v>
      </c>
      <c r="H10" s="2"/>
      <c r="I10" s="2" t="s">
        <v>550</v>
      </c>
      <c r="J10" s="2" t="s">
        <v>525</v>
      </c>
      <c r="K10" s="2"/>
      <c r="L10" s="2"/>
      <c r="M10" s="48">
        <v>94</v>
      </c>
      <c r="N10" s="3">
        <v>0.01</v>
      </c>
      <c r="O10" s="2">
        <v>-94</v>
      </c>
      <c r="P10" s="2">
        <v>0</v>
      </c>
      <c r="Q10" s="2">
        <f t="shared" si="3"/>
        <v>-94</v>
      </c>
      <c r="R10" s="9">
        <f t="shared" si="4"/>
        <v>-104.060401</v>
      </c>
      <c r="S10" s="8">
        <f t="shared" si="5"/>
        <v>10301.979699</v>
      </c>
      <c r="T10">
        <f t="shared" si="1"/>
        <v>-94</v>
      </c>
      <c r="U10" s="19">
        <f>IF(S10="","",S10/MAX($S$4:S10)-1)</f>
        <v>-1.0000000000000009E-2</v>
      </c>
      <c r="V10">
        <f t="shared" ref="V10:V73" si="7">IF(R10&lt;0,V9+R10,0)</f>
        <v>-104.060401</v>
      </c>
      <c r="W10">
        <f t="shared" si="6"/>
        <v>0</v>
      </c>
      <c r="X10">
        <f t="shared" si="2"/>
        <v>-104.060401</v>
      </c>
      <c r="Y10" s="26"/>
      <c r="Z10" s="27"/>
      <c r="AA10" s="27"/>
      <c r="AB10" s="27"/>
      <c r="AC10" s="27"/>
      <c r="AD10" s="27"/>
      <c r="AE10" s="28"/>
      <c r="AF10" s="22"/>
      <c r="AG10" s="22"/>
      <c r="AH10" s="24"/>
      <c r="AI10" s="22"/>
      <c r="AJ10" s="2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25"/>
      <c r="BS10" s="25"/>
      <c r="BT10" s="25"/>
      <c r="BU10" s="25"/>
      <c r="BV10" s="25"/>
      <c r="BW10" s="25"/>
      <c r="BX10" s="25"/>
      <c r="BY10" s="25"/>
    </row>
    <row r="11" spans="1:77" s="12" customFormat="1" ht="18" customHeight="1" x14ac:dyDescent="0.25">
      <c r="A11" s="14" t="s">
        <v>19</v>
      </c>
      <c r="B11" s="1">
        <v>41618</v>
      </c>
      <c r="C11" s="15">
        <v>0.79166666666666663</v>
      </c>
      <c r="D11" s="2" t="str">
        <f t="shared" si="0"/>
        <v>martedì</v>
      </c>
      <c r="E11" s="2" t="s">
        <v>534</v>
      </c>
      <c r="F11" s="2" t="s">
        <v>526</v>
      </c>
      <c r="G11" s="2" t="s">
        <v>549</v>
      </c>
      <c r="H11" s="2"/>
      <c r="I11" s="2" t="s">
        <v>550</v>
      </c>
      <c r="J11" s="2" t="s">
        <v>525</v>
      </c>
      <c r="K11" s="2"/>
      <c r="L11" s="2"/>
      <c r="M11" s="48">
        <v>59</v>
      </c>
      <c r="N11" s="3">
        <v>0.01</v>
      </c>
      <c r="O11" s="2">
        <v>59</v>
      </c>
      <c r="P11" s="2">
        <v>0</v>
      </c>
      <c r="Q11" s="2">
        <f t="shared" si="3"/>
        <v>59</v>
      </c>
      <c r="R11" s="9">
        <f t="shared" si="4"/>
        <v>103.01979699</v>
      </c>
      <c r="S11" s="8">
        <f t="shared" si="5"/>
        <v>10404.99949599</v>
      </c>
      <c r="T11">
        <f t="shared" si="1"/>
        <v>0</v>
      </c>
      <c r="U11" s="19">
        <f>IF(S11="","",S11/MAX($S$4:S11)-1)</f>
        <v>-1.0000000000010001E-4</v>
      </c>
      <c r="V11">
        <f t="shared" si="7"/>
        <v>0</v>
      </c>
      <c r="W11">
        <f t="shared" si="6"/>
        <v>103.01979699</v>
      </c>
      <c r="X11">
        <f t="shared" si="2"/>
        <v>0</v>
      </c>
      <c r="Y11" s="26"/>
      <c r="Z11" s="27"/>
      <c r="AA11" s="27"/>
      <c r="AB11" s="27"/>
      <c r="AC11" s="27"/>
      <c r="AD11" s="27"/>
      <c r="AE11" s="28"/>
      <c r="AF11" s="22"/>
      <c r="AG11" s="22"/>
      <c r="AH11" s="24"/>
      <c r="AI11" s="22"/>
      <c r="AJ11" s="2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25"/>
      <c r="BS11" s="25"/>
      <c r="BT11" s="25"/>
      <c r="BU11" s="25"/>
      <c r="BV11" s="25"/>
      <c r="BW11" s="25"/>
      <c r="BX11" s="25"/>
      <c r="BY11" s="25"/>
    </row>
    <row r="12" spans="1:77" s="12" customFormat="1" ht="18" customHeight="1" x14ac:dyDescent="0.25">
      <c r="A12" s="14" t="s">
        <v>20</v>
      </c>
      <c r="B12" s="1">
        <v>41627</v>
      </c>
      <c r="C12" s="15">
        <v>0.29166666666666669</v>
      </c>
      <c r="D12" s="2" t="str">
        <f t="shared" si="0"/>
        <v>giovedì</v>
      </c>
      <c r="E12" s="2" t="s">
        <v>527</v>
      </c>
      <c r="F12" s="2" t="s">
        <v>526</v>
      </c>
      <c r="G12" s="2" t="s">
        <v>528</v>
      </c>
      <c r="H12" s="2"/>
      <c r="I12" s="2" t="s">
        <v>550</v>
      </c>
      <c r="J12" s="2" t="s">
        <v>525</v>
      </c>
      <c r="K12" s="2"/>
      <c r="L12" s="2"/>
      <c r="M12" s="48">
        <v>67.5</v>
      </c>
      <c r="N12" s="3">
        <v>0.01</v>
      </c>
      <c r="O12" s="2">
        <v>67.5</v>
      </c>
      <c r="P12" s="2">
        <v>0</v>
      </c>
      <c r="Q12" s="2">
        <f t="shared" si="3"/>
        <v>67.5</v>
      </c>
      <c r="R12" s="9">
        <f t="shared" si="4"/>
        <v>104.0499949599</v>
      </c>
      <c r="S12" s="8">
        <f t="shared" si="5"/>
        <v>10509.049490949899</v>
      </c>
      <c r="T12">
        <f t="shared" si="1"/>
        <v>0</v>
      </c>
      <c r="U12" s="19">
        <f>IF(S12="","",S12/MAX($S$4:S12)-1)</f>
        <v>0</v>
      </c>
      <c r="V12">
        <f t="shared" si="7"/>
        <v>0</v>
      </c>
      <c r="W12">
        <f t="shared" si="6"/>
        <v>104.0499949599</v>
      </c>
      <c r="X12">
        <f t="shared" si="2"/>
        <v>0</v>
      </c>
      <c r="Y12" s="26"/>
      <c r="Z12" s="27"/>
      <c r="AA12" s="27"/>
      <c r="AB12" s="27"/>
      <c r="AC12" s="27"/>
      <c r="AD12" s="27"/>
      <c r="AE12" s="28"/>
      <c r="AF12" s="22"/>
      <c r="AG12" s="22"/>
      <c r="AH12" s="24"/>
      <c r="AI12" s="22"/>
      <c r="AJ12" s="2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25"/>
      <c r="BS12" s="25"/>
      <c r="BT12" s="25"/>
      <c r="BU12" s="25"/>
      <c r="BV12" s="25"/>
      <c r="BW12" s="25"/>
      <c r="BX12" s="25"/>
      <c r="BY12" s="25"/>
    </row>
    <row r="13" spans="1:77" s="12" customFormat="1" ht="18" customHeight="1" x14ac:dyDescent="0.25">
      <c r="A13" s="14" t="s">
        <v>21</v>
      </c>
      <c r="B13" s="1">
        <v>41635</v>
      </c>
      <c r="C13" s="15">
        <v>0.625</v>
      </c>
      <c r="D13" s="2" t="str">
        <f t="shared" si="0"/>
        <v>venerdì</v>
      </c>
      <c r="E13" s="2" t="s">
        <v>534</v>
      </c>
      <c r="F13" s="2" t="s">
        <v>526</v>
      </c>
      <c r="G13" s="2" t="s">
        <v>549</v>
      </c>
      <c r="H13" s="2"/>
      <c r="I13" s="2" t="s">
        <v>550</v>
      </c>
      <c r="J13" s="2" t="s">
        <v>525</v>
      </c>
      <c r="K13" s="2"/>
      <c r="L13" s="2"/>
      <c r="M13" s="48">
        <v>175</v>
      </c>
      <c r="N13" s="3">
        <v>0.01</v>
      </c>
      <c r="O13" s="2">
        <v>175</v>
      </c>
      <c r="P13" s="2">
        <v>0</v>
      </c>
      <c r="Q13" s="2">
        <f t="shared" si="3"/>
        <v>175</v>
      </c>
      <c r="R13" s="9">
        <f t="shared" si="4"/>
        <v>105.09049490949901</v>
      </c>
      <c r="S13" s="8">
        <f t="shared" si="5"/>
        <v>10614.139985859398</v>
      </c>
      <c r="T13">
        <f t="shared" si="1"/>
        <v>0</v>
      </c>
      <c r="U13" s="19">
        <f>IF(S13="","",S13/MAX($S$4:S13)-1)</f>
        <v>0</v>
      </c>
      <c r="V13">
        <f t="shared" si="7"/>
        <v>0</v>
      </c>
      <c r="W13">
        <f t="shared" si="6"/>
        <v>105.09049490949901</v>
      </c>
      <c r="X13">
        <f t="shared" si="2"/>
        <v>0</v>
      </c>
      <c r="Y13" s="26"/>
      <c r="Z13" s="27"/>
      <c r="AA13" s="27"/>
      <c r="AB13" s="27"/>
      <c r="AC13" s="27"/>
      <c r="AD13" s="27"/>
      <c r="AE13" s="28"/>
      <c r="AF13" s="22"/>
      <c r="AG13" s="22"/>
      <c r="AH13" s="24"/>
      <c r="AI13" s="22"/>
      <c r="AJ13" s="2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25"/>
      <c r="BS13" s="25"/>
      <c r="BT13" s="25"/>
      <c r="BU13" s="25"/>
      <c r="BV13" s="25"/>
      <c r="BW13" s="25"/>
      <c r="BX13" s="25"/>
      <c r="BY13" s="25"/>
    </row>
    <row r="14" spans="1:77" s="12" customFormat="1" ht="18" customHeight="1" x14ac:dyDescent="0.25">
      <c r="A14" s="14" t="s">
        <v>22</v>
      </c>
      <c r="B14" s="1">
        <v>41645</v>
      </c>
      <c r="C14" s="15">
        <v>0.29166666666666669</v>
      </c>
      <c r="D14" s="2" t="str">
        <f t="shared" si="0"/>
        <v>lunedì</v>
      </c>
      <c r="E14" s="2" t="s">
        <v>527</v>
      </c>
      <c r="F14" s="2" t="s">
        <v>526</v>
      </c>
      <c r="G14" s="2" t="s">
        <v>528</v>
      </c>
      <c r="H14" s="2"/>
      <c r="I14" s="2" t="s">
        <v>550</v>
      </c>
      <c r="J14" s="2" t="s">
        <v>525</v>
      </c>
      <c r="K14" s="2"/>
      <c r="L14" s="2"/>
      <c r="M14" s="48">
        <v>70.5</v>
      </c>
      <c r="N14" s="3">
        <v>0.01</v>
      </c>
      <c r="O14" s="2">
        <v>70.5</v>
      </c>
      <c r="P14" s="2">
        <v>0</v>
      </c>
      <c r="Q14" s="2">
        <f t="shared" si="3"/>
        <v>70.5</v>
      </c>
      <c r="R14" s="9">
        <f t="shared" si="4"/>
        <v>106.14139985859399</v>
      </c>
      <c r="S14" s="8">
        <f t="shared" si="5"/>
        <v>10720.281385717992</v>
      </c>
      <c r="T14">
        <f t="shared" ref="T14:T77" si="8">IF(Q14&lt;0,T13+Q14,0)</f>
        <v>0</v>
      </c>
      <c r="U14" s="19">
        <f>IF(S14="","",S14/MAX($S$4:S14)-1)</f>
        <v>0</v>
      </c>
      <c r="V14">
        <f t="shared" si="7"/>
        <v>0</v>
      </c>
      <c r="W14">
        <f t="shared" si="6"/>
        <v>106.14139985859399</v>
      </c>
      <c r="X14">
        <f t="shared" si="2"/>
        <v>0</v>
      </c>
      <c r="Y14" s="26"/>
      <c r="Z14" s="27"/>
      <c r="AA14" s="27"/>
      <c r="AB14" s="27"/>
      <c r="AC14" s="27"/>
      <c r="AD14" s="27"/>
      <c r="AE14" s="28"/>
      <c r="AF14" s="22"/>
      <c r="AG14" s="22"/>
      <c r="AH14" s="24"/>
      <c r="AI14" s="22"/>
      <c r="AJ14" s="2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25"/>
      <c r="BS14" s="25"/>
      <c r="BT14" s="25"/>
      <c r="BU14" s="25"/>
      <c r="BV14" s="25"/>
      <c r="BW14" s="25"/>
      <c r="BX14" s="25"/>
      <c r="BY14" s="25"/>
    </row>
    <row r="15" spans="1:77" s="12" customFormat="1" ht="18" customHeight="1" x14ac:dyDescent="0.25">
      <c r="A15" s="14" t="s">
        <v>23</v>
      </c>
      <c r="B15" s="1">
        <v>41647</v>
      </c>
      <c r="C15" s="15">
        <v>0.625</v>
      </c>
      <c r="D15" s="2" t="str">
        <f t="shared" si="0"/>
        <v>mercoledì</v>
      </c>
      <c r="E15" s="2" t="s">
        <v>534</v>
      </c>
      <c r="F15" s="2" t="s">
        <v>526</v>
      </c>
      <c r="G15" s="2" t="s">
        <v>549</v>
      </c>
      <c r="H15" s="2"/>
      <c r="I15" s="2" t="s">
        <v>524</v>
      </c>
      <c r="J15" s="2" t="s">
        <v>525</v>
      </c>
      <c r="K15" s="2"/>
      <c r="L15" s="2"/>
      <c r="M15" s="48">
        <v>77</v>
      </c>
      <c r="N15" s="3">
        <v>0.01</v>
      </c>
      <c r="O15" s="2">
        <v>-77</v>
      </c>
      <c r="P15" s="2">
        <v>0</v>
      </c>
      <c r="Q15" s="2">
        <f t="shared" si="3"/>
        <v>-77</v>
      </c>
      <c r="R15" s="9">
        <f t="shared" si="4"/>
        <v>-107.20281385717992</v>
      </c>
      <c r="S15" s="8">
        <f t="shared" si="5"/>
        <v>10613.078571860811</v>
      </c>
      <c r="T15">
        <f t="shared" si="8"/>
        <v>-77</v>
      </c>
      <c r="U15" s="19">
        <f>IF(S15="","",S15/MAX($S$4:S15)-1)</f>
        <v>-1.0000000000000009E-2</v>
      </c>
      <c r="V15">
        <f t="shared" si="7"/>
        <v>-107.20281385717992</v>
      </c>
      <c r="W15">
        <f t="shared" si="6"/>
        <v>0</v>
      </c>
      <c r="X15">
        <f t="shared" si="2"/>
        <v>-107.20281385717992</v>
      </c>
      <c r="Y15" s="26"/>
      <c r="Z15" s="27"/>
      <c r="AA15" s="27"/>
      <c r="AB15" s="27"/>
      <c r="AC15" s="27"/>
      <c r="AD15" s="27"/>
      <c r="AE15" s="28"/>
      <c r="AF15" s="22"/>
      <c r="AG15" s="22"/>
      <c r="AH15" s="22"/>
      <c r="AI15" s="22"/>
      <c r="AJ15" s="2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25"/>
      <c r="BS15" s="25"/>
      <c r="BT15" s="25"/>
      <c r="BU15" s="25"/>
      <c r="BV15" s="25"/>
      <c r="BW15" s="25"/>
      <c r="BX15" s="25"/>
      <c r="BY15" s="25"/>
    </row>
    <row r="16" spans="1:77" s="12" customFormat="1" ht="18" customHeight="1" x14ac:dyDescent="0.25">
      <c r="A16" s="14" t="s">
        <v>24</v>
      </c>
      <c r="B16" s="1">
        <v>41681</v>
      </c>
      <c r="C16" s="15">
        <v>0.45833333333333331</v>
      </c>
      <c r="D16" s="2" t="str">
        <f t="shared" si="0"/>
        <v>martedì</v>
      </c>
      <c r="E16" s="2" t="s">
        <v>534</v>
      </c>
      <c r="F16" s="2" t="s">
        <v>526</v>
      </c>
      <c r="G16" s="2" t="s">
        <v>549</v>
      </c>
      <c r="H16" s="2"/>
      <c r="I16" s="2" t="s">
        <v>524</v>
      </c>
      <c r="J16" s="2" t="s">
        <v>525</v>
      </c>
      <c r="K16" s="2"/>
      <c r="L16" s="2"/>
      <c r="M16" s="48">
        <v>98</v>
      </c>
      <c r="N16" s="3">
        <v>0.01</v>
      </c>
      <c r="O16" s="2">
        <v>98</v>
      </c>
      <c r="P16" s="2">
        <v>0</v>
      </c>
      <c r="Q16" s="2">
        <f t="shared" si="3"/>
        <v>98</v>
      </c>
      <c r="R16" s="9">
        <f t="shared" si="4"/>
        <v>106.13078571860811</v>
      </c>
      <c r="S16" s="8">
        <f t="shared" si="5"/>
        <v>10719.209357579419</v>
      </c>
      <c r="T16">
        <f t="shared" si="8"/>
        <v>0</v>
      </c>
      <c r="U16" s="19">
        <f>IF(S16="","",S16/MAX($S$4:S16)-1)</f>
        <v>-1.0000000000010001E-4</v>
      </c>
      <c r="V16">
        <f t="shared" si="7"/>
        <v>0</v>
      </c>
      <c r="W16">
        <f t="shared" si="6"/>
        <v>106.13078571860811</v>
      </c>
      <c r="X16">
        <f t="shared" si="2"/>
        <v>0</v>
      </c>
      <c r="Y16" s="26"/>
      <c r="Z16" s="27"/>
      <c r="AA16" s="27"/>
      <c r="AB16" s="27"/>
      <c r="AC16" s="27"/>
      <c r="AD16" s="27"/>
      <c r="AE16" s="28"/>
      <c r="AF16" s="22"/>
      <c r="AG16" s="22"/>
      <c r="AH16" s="22"/>
      <c r="AI16" s="22"/>
      <c r="AJ16" s="2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25"/>
      <c r="BS16" s="25"/>
      <c r="BT16" s="25"/>
      <c r="BU16" s="25"/>
      <c r="BV16" s="25"/>
      <c r="BW16" s="25"/>
      <c r="BX16" s="25"/>
      <c r="BY16" s="25"/>
    </row>
    <row r="17" spans="1:77" s="12" customFormat="1" ht="18" customHeight="1" x14ac:dyDescent="0.25">
      <c r="A17" s="14" t="s">
        <v>25</v>
      </c>
      <c r="B17" s="1">
        <v>41681</v>
      </c>
      <c r="C17" s="15">
        <v>0.45833333333333331</v>
      </c>
      <c r="D17" s="2" t="str">
        <f t="shared" si="0"/>
        <v>martedì</v>
      </c>
      <c r="E17" s="2" t="s">
        <v>534</v>
      </c>
      <c r="F17" s="2" t="s">
        <v>526</v>
      </c>
      <c r="G17" s="2" t="s">
        <v>549</v>
      </c>
      <c r="H17" s="2"/>
      <c r="I17" s="2" t="s">
        <v>550</v>
      </c>
      <c r="J17" s="2" t="s">
        <v>525</v>
      </c>
      <c r="K17" s="2"/>
      <c r="L17" s="2"/>
      <c r="M17" s="48">
        <v>60</v>
      </c>
      <c r="N17" s="3">
        <v>0.01</v>
      </c>
      <c r="O17" s="2">
        <v>60</v>
      </c>
      <c r="P17" s="2">
        <v>0</v>
      </c>
      <c r="Q17" s="2">
        <f t="shared" si="3"/>
        <v>60</v>
      </c>
      <c r="R17" s="9">
        <f t="shared" si="4"/>
        <v>107.19209357579419</v>
      </c>
      <c r="S17" s="8">
        <f t="shared" si="5"/>
        <v>10826.401451155212</v>
      </c>
      <c r="T17">
        <f t="shared" si="8"/>
        <v>0</v>
      </c>
      <c r="U17" s="19">
        <f>IF(S17="","",S17/MAX($S$4:S17)-1)</f>
        <v>0</v>
      </c>
      <c r="V17">
        <f t="shared" si="7"/>
        <v>0</v>
      </c>
      <c r="W17">
        <f t="shared" si="6"/>
        <v>107.19209357579419</v>
      </c>
      <c r="X17">
        <f t="shared" si="2"/>
        <v>0</v>
      </c>
      <c r="Y17" s="26"/>
      <c r="Z17" s="27"/>
      <c r="AA17" s="27"/>
      <c r="AB17" s="27"/>
      <c r="AC17" s="27"/>
      <c r="AD17" s="27"/>
      <c r="AE17" s="28"/>
      <c r="AF17" s="22"/>
      <c r="AG17" s="22"/>
      <c r="AH17" s="22"/>
      <c r="AI17" s="22"/>
      <c r="AJ17" s="2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25"/>
      <c r="BS17" s="25"/>
      <c r="BT17" s="25"/>
      <c r="BU17" s="25"/>
      <c r="BV17" s="25"/>
      <c r="BW17" s="25"/>
      <c r="BX17" s="25"/>
      <c r="BY17" s="25"/>
    </row>
    <row r="18" spans="1:77" s="12" customFormat="1" ht="18" customHeight="1" x14ac:dyDescent="0.25">
      <c r="A18" s="14" t="s">
        <v>26</v>
      </c>
      <c r="B18" s="1">
        <v>41705</v>
      </c>
      <c r="C18" s="15">
        <v>0.45833333333333331</v>
      </c>
      <c r="D18" s="2" t="str">
        <f t="shared" si="0"/>
        <v>venerdì</v>
      </c>
      <c r="E18" s="2" t="s">
        <v>534</v>
      </c>
      <c r="F18" s="2" t="s">
        <v>526</v>
      </c>
      <c r="G18" s="2" t="s">
        <v>549</v>
      </c>
      <c r="H18" s="2"/>
      <c r="I18" s="2" t="s">
        <v>550</v>
      </c>
      <c r="J18" s="2" t="s">
        <v>525</v>
      </c>
      <c r="K18" s="2"/>
      <c r="L18" s="2"/>
      <c r="M18" s="48">
        <v>97.5</v>
      </c>
      <c r="N18" s="3">
        <v>0.01</v>
      </c>
      <c r="O18" s="2">
        <v>-97.5</v>
      </c>
      <c r="P18" s="2">
        <v>0</v>
      </c>
      <c r="Q18" s="2">
        <f t="shared" si="3"/>
        <v>-97.5</v>
      </c>
      <c r="R18" s="9">
        <f t="shared" si="4"/>
        <v>-108.26401451155211</v>
      </c>
      <c r="S18" s="8">
        <f t="shared" si="5"/>
        <v>10718.137436643659</v>
      </c>
      <c r="T18">
        <f t="shared" si="8"/>
        <v>-97.5</v>
      </c>
      <c r="U18" s="19">
        <f>IF(S18="","",S18/MAX($S$4:S18)-1)</f>
        <v>-1.000000000000012E-2</v>
      </c>
      <c r="V18">
        <f t="shared" si="7"/>
        <v>-108.26401451155211</v>
      </c>
      <c r="W18">
        <f t="shared" si="6"/>
        <v>0</v>
      </c>
      <c r="X18">
        <f t="shared" si="2"/>
        <v>-108.26401451155211</v>
      </c>
      <c r="Y18" s="26"/>
      <c r="Z18" s="27"/>
      <c r="AA18" s="27"/>
      <c r="AB18" s="27"/>
      <c r="AC18" s="27"/>
      <c r="AD18" s="27"/>
      <c r="AE18" s="28"/>
      <c r="AF18" s="22"/>
      <c r="AG18" s="22"/>
      <c r="AH18" s="22"/>
      <c r="AI18" s="22"/>
      <c r="AJ18" s="2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25"/>
      <c r="BS18" s="25"/>
      <c r="BT18" s="25"/>
      <c r="BU18" s="25"/>
      <c r="BV18" s="25"/>
      <c r="BW18" s="25"/>
      <c r="BX18" s="25"/>
      <c r="BY18" s="25"/>
    </row>
    <row r="19" spans="1:77" s="12" customFormat="1" ht="18" customHeight="1" x14ac:dyDescent="0.25">
      <c r="A19" s="14" t="s">
        <v>27</v>
      </c>
      <c r="B19" s="1">
        <v>41733</v>
      </c>
      <c r="C19" s="15">
        <v>0.45833333333333331</v>
      </c>
      <c r="D19" s="2" t="str">
        <f t="shared" si="0"/>
        <v>venerdì</v>
      </c>
      <c r="E19" s="2" t="s">
        <v>527</v>
      </c>
      <c r="F19" s="2" t="s">
        <v>526</v>
      </c>
      <c r="G19" s="2" t="s">
        <v>528</v>
      </c>
      <c r="H19" s="2"/>
      <c r="I19" s="2" t="s">
        <v>550</v>
      </c>
      <c r="J19" s="2" t="s">
        <v>525</v>
      </c>
      <c r="K19" s="2"/>
      <c r="L19" s="2"/>
      <c r="M19" s="48">
        <v>65.3</v>
      </c>
      <c r="N19" s="3">
        <v>0.01</v>
      </c>
      <c r="O19" s="2">
        <v>65.3</v>
      </c>
      <c r="P19" s="2">
        <v>0</v>
      </c>
      <c r="Q19" s="2">
        <f t="shared" si="3"/>
        <v>65.3</v>
      </c>
      <c r="R19" s="9">
        <f t="shared" si="4"/>
        <v>107.1813743664366</v>
      </c>
      <c r="S19" s="8">
        <f t="shared" si="5"/>
        <v>10825.318811010096</v>
      </c>
      <c r="T19">
        <f t="shared" si="8"/>
        <v>0</v>
      </c>
      <c r="U19" s="19">
        <f>IF(S19="","",S19/MAX($S$4:S19)-1)</f>
        <v>-9.9999999999988987E-5</v>
      </c>
      <c r="V19">
        <f t="shared" si="7"/>
        <v>0</v>
      </c>
      <c r="W19">
        <f t="shared" si="6"/>
        <v>107.1813743664366</v>
      </c>
      <c r="X19">
        <f t="shared" si="2"/>
        <v>0</v>
      </c>
      <c r="Y19" s="26"/>
      <c r="Z19" s="27"/>
      <c r="AA19" s="27"/>
      <c r="AB19" s="27"/>
      <c r="AC19" s="27"/>
      <c r="AD19" s="27"/>
      <c r="AE19" s="28"/>
      <c r="AF19" s="22"/>
      <c r="AG19" s="22"/>
      <c r="AH19" s="22"/>
      <c r="AI19" s="22"/>
      <c r="AJ19" s="2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25"/>
      <c r="BS19" s="25"/>
      <c r="BT19" s="25"/>
      <c r="BU19" s="25"/>
      <c r="BV19" s="25"/>
      <c r="BW19" s="25"/>
      <c r="BX19" s="25"/>
      <c r="BY19" s="25"/>
    </row>
    <row r="20" spans="1:77" s="12" customFormat="1" ht="18" customHeight="1" x14ac:dyDescent="0.25">
      <c r="A20" s="14" t="s">
        <v>28</v>
      </c>
      <c r="B20" s="1">
        <v>41739</v>
      </c>
      <c r="C20" s="15">
        <v>0.125</v>
      </c>
      <c r="D20" s="2" t="str">
        <f t="shared" si="0"/>
        <v>giovedì</v>
      </c>
      <c r="E20" s="2" t="s">
        <v>534</v>
      </c>
      <c r="F20" s="2" t="s">
        <v>526</v>
      </c>
      <c r="G20" s="2" t="s">
        <v>549</v>
      </c>
      <c r="H20" s="2"/>
      <c r="I20" s="2" t="s">
        <v>550</v>
      </c>
      <c r="J20" s="2" t="s">
        <v>525</v>
      </c>
      <c r="K20" s="2"/>
      <c r="L20" s="2"/>
      <c r="M20" s="48">
        <v>53</v>
      </c>
      <c r="N20" s="3">
        <v>0.01</v>
      </c>
      <c r="O20" s="2">
        <v>-53</v>
      </c>
      <c r="P20" s="2">
        <v>0</v>
      </c>
      <c r="Q20" s="2">
        <f t="shared" si="3"/>
        <v>-53</v>
      </c>
      <c r="R20" s="9">
        <f t="shared" si="4"/>
        <v>-108.25318811010095</v>
      </c>
      <c r="S20" s="8">
        <f t="shared" si="5"/>
        <v>10717.065622899996</v>
      </c>
      <c r="T20">
        <f t="shared" si="8"/>
        <v>-53</v>
      </c>
      <c r="U20" s="19">
        <f>IF(S20="","",S20/MAX($S$4:S20)-1)</f>
        <v>-1.0098999999999969E-2</v>
      </c>
      <c r="V20">
        <f t="shared" si="7"/>
        <v>-108.25318811010095</v>
      </c>
      <c r="W20">
        <f t="shared" si="6"/>
        <v>0</v>
      </c>
      <c r="X20">
        <f t="shared" si="2"/>
        <v>-108.25318811010095</v>
      </c>
      <c r="Y20" s="26"/>
      <c r="Z20" s="27"/>
      <c r="AA20" s="27"/>
      <c r="AB20" s="27"/>
      <c r="AC20" s="27"/>
      <c r="AD20" s="27"/>
      <c r="AE20" s="28"/>
      <c r="AF20" s="22"/>
      <c r="AG20" s="22"/>
      <c r="AH20" s="22"/>
      <c r="AI20" s="22"/>
      <c r="AJ20" s="2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25"/>
      <c r="BS20" s="25"/>
      <c r="BT20" s="25"/>
      <c r="BU20" s="25"/>
      <c r="BV20" s="25"/>
      <c r="BW20" s="25"/>
      <c r="BX20" s="25"/>
      <c r="BY20" s="25"/>
    </row>
    <row r="21" spans="1:77" s="12" customFormat="1" ht="18" customHeight="1" x14ac:dyDescent="0.25">
      <c r="A21" s="14" t="s">
        <v>29</v>
      </c>
      <c r="B21" s="1">
        <v>41740</v>
      </c>
      <c r="C21" s="15">
        <v>0.29166666666666669</v>
      </c>
      <c r="D21" s="2" t="str">
        <f t="shared" si="0"/>
        <v>venerdì</v>
      </c>
      <c r="E21" s="2" t="s">
        <v>534</v>
      </c>
      <c r="F21" s="2" t="s">
        <v>526</v>
      </c>
      <c r="G21" s="2" t="s">
        <v>549</v>
      </c>
      <c r="H21" s="2"/>
      <c r="I21" s="2" t="s">
        <v>550</v>
      </c>
      <c r="J21" s="2" t="s">
        <v>525</v>
      </c>
      <c r="K21" s="2"/>
      <c r="L21" s="2"/>
      <c r="M21" s="48">
        <v>33</v>
      </c>
      <c r="N21" s="3">
        <v>0.01</v>
      </c>
      <c r="O21" s="2">
        <v>33</v>
      </c>
      <c r="P21" s="2">
        <v>0</v>
      </c>
      <c r="Q21" s="2">
        <f t="shared" si="3"/>
        <v>33</v>
      </c>
      <c r="R21" s="9">
        <f t="shared" si="4"/>
        <v>107.17065622899996</v>
      </c>
      <c r="S21" s="8">
        <f t="shared" si="5"/>
        <v>10824.236279128996</v>
      </c>
      <c r="T21">
        <f t="shared" si="8"/>
        <v>0</v>
      </c>
      <c r="U21" s="19">
        <f>IF(S21="","",S21/MAX($S$4:S21)-1)</f>
        <v>-1.9998999999992773E-4</v>
      </c>
      <c r="V21">
        <f t="shared" si="7"/>
        <v>0</v>
      </c>
      <c r="W21">
        <f t="shared" si="6"/>
        <v>107.17065622899996</v>
      </c>
      <c r="X21">
        <f t="shared" si="2"/>
        <v>0</v>
      </c>
      <c r="Y21" s="26"/>
      <c r="Z21" s="27"/>
      <c r="AA21" s="27"/>
      <c r="AB21" s="27"/>
      <c r="AC21" s="27"/>
      <c r="AD21" s="27"/>
      <c r="AE21" s="28"/>
      <c r="AF21" s="22"/>
      <c r="AG21" s="22"/>
      <c r="AH21" s="22"/>
      <c r="AI21" s="22"/>
      <c r="AJ21" s="2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25"/>
      <c r="BS21" s="25"/>
      <c r="BT21" s="25"/>
      <c r="BU21" s="25"/>
      <c r="BV21" s="25"/>
      <c r="BW21" s="25"/>
      <c r="BX21" s="25"/>
      <c r="BY21" s="25"/>
    </row>
    <row r="22" spans="1:77" s="12" customFormat="1" ht="18" customHeight="1" x14ac:dyDescent="0.25">
      <c r="A22" s="14" t="s">
        <v>30</v>
      </c>
      <c r="B22" s="1">
        <v>41774</v>
      </c>
      <c r="C22" s="15">
        <v>0.625</v>
      </c>
      <c r="D22" s="2" t="str">
        <f t="shared" si="0"/>
        <v>giovedì</v>
      </c>
      <c r="E22" s="2" t="s">
        <v>527</v>
      </c>
      <c r="F22" s="2" t="s">
        <v>526</v>
      </c>
      <c r="G22" s="2" t="s">
        <v>528</v>
      </c>
      <c r="H22" s="2"/>
      <c r="I22" s="2" t="s">
        <v>550</v>
      </c>
      <c r="J22" s="2" t="s">
        <v>525</v>
      </c>
      <c r="K22" s="2"/>
      <c r="L22" s="2"/>
      <c r="M22" s="48">
        <v>98</v>
      </c>
      <c r="N22" s="3">
        <v>0.01</v>
      </c>
      <c r="O22" s="2">
        <v>-98</v>
      </c>
      <c r="P22" s="2">
        <v>0</v>
      </c>
      <c r="Q22" s="2">
        <f t="shared" si="3"/>
        <v>-98</v>
      </c>
      <c r="R22" s="9">
        <f t="shared" si="4"/>
        <v>-108.24236279128998</v>
      </c>
      <c r="S22" s="8">
        <f t="shared" si="5"/>
        <v>10715.993916337706</v>
      </c>
      <c r="T22">
        <f t="shared" si="8"/>
        <v>-98</v>
      </c>
      <c r="U22" s="19">
        <f>IF(S22="","",S22/MAX($S$4:S22)-1)</f>
        <v>-1.0197990099999998E-2</v>
      </c>
      <c r="V22">
        <f t="shared" si="7"/>
        <v>-108.24236279128998</v>
      </c>
      <c r="W22">
        <f t="shared" si="6"/>
        <v>0</v>
      </c>
      <c r="X22">
        <f t="shared" si="2"/>
        <v>-108.24236279128998</v>
      </c>
      <c r="Y22" s="26"/>
      <c r="Z22" s="27"/>
      <c r="AA22" s="27"/>
      <c r="AB22" s="27"/>
      <c r="AC22" s="27"/>
      <c r="AD22" s="27"/>
      <c r="AE22" s="28"/>
      <c r="AF22" s="22"/>
      <c r="AG22" s="22"/>
      <c r="AH22" s="22"/>
      <c r="AI22" s="22"/>
      <c r="AJ22" s="2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25"/>
      <c r="BS22" s="25"/>
      <c r="BT22" s="25"/>
      <c r="BU22" s="25"/>
      <c r="BV22" s="25"/>
      <c r="BW22" s="25"/>
      <c r="BX22" s="25"/>
      <c r="BY22" s="25"/>
    </row>
    <row r="23" spans="1:77" s="12" customFormat="1" ht="18" customHeight="1" x14ac:dyDescent="0.25">
      <c r="A23" s="14" t="s">
        <v>31</v>
      </c>
      <c r="B23" s="1">
        <v>41823</v>
      </c>
      <c r="C23" s="15">
        <v>0.95833333333333337</v>
      </c>
      <c r="D23" s="2" t="str">
        <f t="shared" si="0"/>
        <v>giovedì</v>
      </c>
      <c r="E23" s="2" t="s">
        <v>527</v>
      </c>
      <c r="F23" s="2" t="s">
        <v>526</v>
      </c>
      <c r="G23" s="2" t="s">
        <v>528</v>
      </c>
      <c r="H23" s="2"/>
      <c r="I23" s="2" t="s">
        <v>524</v>
      </c>
      <c r="J23" s="2" t="s">
        <v>525</v>
      </c>
      <c r="K23" s="2"/>
      <c r="L23" s="2"/>
      <c r="M23" s="48">
        <v>34</v>
      </c>
      <c r="N23" s="3">
        <v>0.01</v>
      </c>
      <c r="O23" s="2">
        <v>34</v>
      </c>
      <c r="P23" s="2">
        <v>0</v>
      </c>
      <c r="Q23" s="2">
        <f t="shared" si="3"/>
        <v>34</v>
      </c>
      <c r="R23" s="9">
        <f t="shared" si="4"/>
        <v>107.15993916337706</v>
      </c>
      <c r="S23" s="8">
        <f t="shared" si="5"/>
        <v>10823.153855501083</v>
      </c>
      <c r="T23">
        <f t="shared" si="8"/>
        <v>0</v>
      </c>
      <c r="U23" s="19">
        <f>IF(S23="","",S23/MAX($S$4:S23)-1)</f>
        <v>-2.9997000100001614E-4</v>
      </c>
      <c r="V23">
        <f t="shared" si="7"/>
        <v>0</v>
      </c>
      <c r="W23">
        <f t="shared" si="6"/>
        <v>107.15993916337706</v>
      </c>
      <c r="X23">
        <f t="shared" si="2"/>
        <v>0</v>
      </c>
      <c r="Y23" s="26"/>
      <c r="Z23" s="27"/>
      <c r="AA23" s="27"/>
      <c r="AB23" s="27"/>
      <c r="AC23" s="27"/>
      <c r="AD23" s="27"/>
      <c r="AE23" s="28"/>
      <c r="AF23" s="22"/>
      <c r="AG23" s="22"/>
      <c r="AH23" s="22"/>
      <c r="AI23" s="22"/>
      <c r="AJ23" s="2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25"/>
      <c r="BS23" s="25"/>
      <c r="BT23" s="25"/>
      <c r="BU23" s="25"/>
      <c r="BV23" s="25"/>
      <c r="BW23" s="25"/>
      <c r="BX23" s="25"/>
      <c r="BY23" s="25"/>
    </row>
    <row r="24" spans="1:77" s="12" customFormat="1" ht="18" customHeight="1" x14ac:dyDescent="0.25">
      <c r="A24" s="14" t="s">
        <v>32</v>
      </c>
      <c r="B24" s="1">
        <v>41857</v>
      </c>
      <c r="C24" s="15">
        <v>0.625</v>
      </c>
      <c r="D24" s="2" t="str">
        <f t="shared" si="0"/>
        <v>mercoledì</v>
      </c>
      <c r="E24" s="2" t="s">
        <v>527</v>
      </c>
      <c r="F24" s="2" t="s">
        <v>526</v>
      </c>
      <c r="G24" s="2" t="s">
        <v>528</v>
      </c>
      <c r="H24" s="2"/>
      <c r="I24" s="2" t="s">
        <v>550</v>
      </c>
      <c r="J24" s="2" t="s">
        <v>525</v>
      </c>
      <c r="K24" s="2"/>
      <c r="L24" s="2"/>
      <c r="M24" s="48">
        <v>64</v>
      </c>
      <c r="N24" s="3">
        <v>0.01</v>
      </c>
      <c r="O24" s="2">
        <v>64</v>
      </c>
      <c r="P24" s="2">
        <v>0</v>
      </c>
      <c r="Q24" s="2">
        <f t="shared" si="3"/>
        <v>64</v>
      </c>
      <c r="R24" s="9">
        <f t="shared" si="4"/>
        <v>108.23153855501083</v>
      </c>
      <c r="S24" s="8">
        <f t="shared" si="5"/>
        <v>10931.385394056093</v>
      </c>
      <c r="T24">
        <f t="shared" si="8"/>
        <v>0</v>
      </c>
      <c r="U24" s="19">
        <f>IF(S24="","",S24/MAX($S$4:S24)-1)</f>
        <v>0</v>
      </c>
      <c r="V24">
        <f t="shared" si="7"/>
        <v>0</v>
      </c>
      <c r="W24">
        <f t="shared" si="6"/>
        <v>108.23153855501083</v>
      </c>
      <c r="X24">
        <f t="shared" si="2"/>
        <v>0</v>
      </c>
      <c r="Y24" s="26"/>
      <c r="Z24" s="27"/>
      <c r="AA24" s="27"/>
      <c r="AB24" s="27"/>
      <c r="AC24" s="27"/>
      <c r="AD24" s="27"/>
      <c r="AE24" s="28"/>
      <c r="AF24" s="22"/>
      <c r="AG24" s="22"/>
      <c r="AH24" s="22"/>
      <c r="AI24" s="22"/>
      <c r="AJ24" s="2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25"/>
      <c r="BS24" s="25"/>
      <c r="BT24" s="25"/>
      <c r="BU24" s="25"/>
      <c r="BV24" s="25"/>
      <c r="BW24" s="25"/>
      <c r="BX24" s="25"/>
      <c r="BY24" s="25"/>
    </row>
    <row r="25" spans="1:77" s="12" customFormat="1" ht="18" customHeight="1" x14ac:dyDescent="0.25">
      <c r="A25" s="14" t="s">
        <v>33</v>
      </c>
      <c r="B25" s="1">
        <v>41872</v>
      </c>
      <c r="C25" s="15">
        <v>0.29166666666666669</v>
      </c>
      <c r="D25" s="2" t="str">
        <f t="shared" si="0"/>
        <v>giovedì</v>
      </c>
      <c r="E25" s="2" t="s">
        <v>527</v>
      </c>
      <c r="F25" s="2" t="s">
        <v>526</v>
      </c>
      <c r="G25" s="2" t="s">
        <v>528</v>
      </c>
      <c r="H25" s="2"/>
      <c r="I25" s="2" t="s">
        <v>550</v>
      </c>
      <c r="J25" s="2" t="s">
        <v>525</v>
      </c>
      <c r="K25" s="2"/>
      <c r="L25" s="2"/>
      <c r="M25" s="48">
        <v>50</v>
      </c>
      <c r="N25" s="3">
        <v>0.01</v>
      </c>
      <c r="O25" s="2">
        <v>-50</v>
      </c>
      <c r="P25" s="2">
        <v>0</v>
      </c>
      <c r="Q25" s="2">
        <f t="shared" si="3"/>
        <v>-50</v>
      </c>
      <c r="R25" s="9">
        <f t="shared" si="4"/>
        <v>-109.31385394056092</v>
      </c>
      <c r="S25" s="8">
        <f t="shared" si="5"/>
        <v>10822.071540115532</v>
      </c>
      <c r="T25">
        <f t="shared" si="8"/>
        <v>-50</v>
      </c>
      <c r="U25" s="19">
        <f>IF(S25="","",S25/MAX($S$4:S25)-1)</f>
        <v>-1.0000000000000009E-2</v>
      </c>
      <c r="V25">
        <f t="shared" si="7"/>
        <v>-109.31385394056092</v>
      </c>
      <c r="W25">
        <f t="shared" si="6"/>
        <v>0</v>
      </c>
      <c r="X25">
        <f t="shared" si="2"/>
        <v>-109.31385394056092</v>
      </c>
      <c r="Y25" s="26"/>
      <c r="Z25" s="27"/>
      <c r="AA25" s="27"/>
      <c r="AB25" s="27"/>
      <c r="AC25" s="27"/>
      <c r="AD25" s="27"/>
      <c r="AE25" s="28"/>
      <c r="AF25" s="22"/>
      <c r="AG25" s="22"/>
      <c r="AH25" s="22"/>
      <c r="AI25" s="22"/>
      <c r="AJ25" s="2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25"/>
      <c r="BS25" s="25"/>
      <c r="BT25" s="25"/>
      <c r="BU25" s="25"/>
      <c r="BV25" s="25"/>
      <c r="BW25" s="25"/>
      <c r="BX25" s="25"/>
      <c r="BY25" s="25"/>
    </row>
    <row r="26" spans="1:77" s="12" customFormat="1" ht="18" customHeight="1" x14ac:dyDescent="0.25">
      <c r="A26" s="14" t="s">
        <v>34</v>
      </c>
      <c r="B26" s="1">
        <v>41877</v>
      </c>
      <c r="C26" s="15">
        <v>0.125</v>
      </c>
      <c r="D26" s="2" t="str">
        <f t="shared" si="0"/>
        <v>martedì</v>
      </c>
      <c r="E26" s="2" t="s">
        <v>527</v>
      </c>
      <c r="F26" s="2" t="s">
        <v>526</v>
      </c>
      <c r="G26" s="2" t="s">
        <v>528</v>
      </c>
      <c r="H26" s="2"/>
      <c r="I26" s="2" t="s">
        <v>550</v>
      </c>
      <c r="J26" s="2" t="s">
        <v>525</v>
      </c>
      <c r="K26" s="2"/>
      <c r="L26" s="2"/>
      <c r="M26" s="48">
        <v>43</v>
      </c>
      <c r="N26" s="3">
        <v>0.01</v>
      </c>
      <c r="O26" s="2">
        <v>-43</v>
      </c>
      <c r="P26" s="2">
        <v>0</v>
      </c>
      <c r="Q26" s="2">
        <f t="shared" si="3"/>
        <v>-43</v>
      </c>
      <c r="R26" s="9">
        <f t="shared" si="4"/>
        <v>-108.22071540115532</v>
      </c>
      <c r="S26" s="8">
        <f t="shared" si="5"/>
        <v>10713.850824714376</v>
      </c>
      <c r="T26">
        <f t="shared" si="8"/>
        <v>-93</v>
      </c>
      <c r="U26" s="19">
        <f>IF(S26="","",S26/MAX($S$4:S26)-1)</f>
        <v>-1.9900000000000029E-2</v>
      </c>
      <c r="V26">
        <f t="shared" si="7"/>
        <v>-217.53456934171624</v>
      </c>
      <c r="W26">
        <f t="shared" si="6"/>
        <v>0</v>
      </c>
      <c r="X26">
        <f t="shared" si="2"/>
        <v>-108.22071540115532</v>
      </c>
      <c r="Y26" s="26"/>
      <c r="Z26" s="27"/>
      <c r="AA26" s="27"/>
      <c r="AB26" s="27"/>
      <c r="AC26" s="27"/>
      <c r="AD26" s="27"/>
      <c r="AE26" s="28"/>
      <c r="AF26" s="22"/>
      <c r="AG26" s="22"/>
      <c r="AH26" s="22"/>
      <c r="AI26" s="22"/>
      <c r="AJ26" s="2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25"/>
      <c r="BS26" s="25"/>
      <c r="BT26" s="25"/>
      <c r="BU26" s="25"/>
      <c r="BV26" s="25"/>
      <c r="BW26" s="25"/>
      <c r="BX26" s="25"/>
      <c r="BY26" s="25"/>
    </row>
    <row r="27" spans="1:77" s="12" customFormat="1" ht="18" customHeight="1" x14ac:dyDescent="0.25">
      <c r="A27" s="14" t="s">
        <v>35</v>
      </c>
      <c r="B27" s="1">
        <v>41984</v>
      </c>
      <c r="C27" s="15">
        <v>0.125</v>
      </c>
      <c r="D27" s="2" t="str">
        <f t="shared" si="0"/>
        <v>giovedì</v>
      </c>
      <c r="E27" s="2" t="s">
        <v>534</v>
      </c>
      <c r="F27" s="2" t="s">
        <v>526</v>
      </c>
      <c r="G27" s="2" t="s">
        <v>549</v>
      </c>
      <c r="H27" s="2"/>
      <c r="I27" s="2" t="s">
        <v>550</v>
      </c>
      <c r="J27" s="2" t="s">
        <v>525</v>
      </c>
      <c r="K27" s="2"/>
      <c r="L27" s="2"/>
      <c r="M27" s="48">
        <v>94.5</v>
      </c>
      <c r="N27" s="3">
        <v>0.01</v>
      </c>
      <c r="O27" s="2">
        <v>-94.5</v>
      </c>
      <c r="P27" s="2">
        <v>0</v>
      </c>
      <c r="Q27" s="2">
        <f t="shared" si="3"/>
        <v>-94.5</v>
      </c>
      <c r="R27" s="9">
        <f t="shared" si="4"/>
        <v>-107.13850824714376</v>
      </c>
      <c r="S27" s="8">
        <f t="shared" si="5"/>
        <v>10606.712316467232</v>
      </c>
      <c r="T27">
        <f t="shared" si="8"/>
        <v>-187.5</v>
      </c>
      <c r="U27" s="19">
        <f>IF(S27="","",S27/MAX($S$4:S27)-1)</f>
        <v>-2.9701000000000088E-2</v>
      </c>
      <c r="V27">
        <f t="shared" si="7"/>
        <v>-324.67307758886</v>
      </c>
      <c r="W27">
        <f t="shared" si="6"/>
        <v>0</v>
      </c>
      <c r="X27">
        <f t="shared" si="2"/>
        <v>-107.13850824714376</v>
      </c>
      <c r="Y27" s="26"/>
      <c r="Z27" s="27"/>
      <c r="AA27" s="27"/>
      <c r="AB27" s="27"/>
      <c r="AC27" s="27"/>
      <c r="AD27" s="27"/>
      <c r="AE27" s="28"/>
      <c r="AF27" s="22"/>
      <c r="AG27" s="22"/>
      <c r="AH27" s="22"/>
      <c r="AI27" s="22"/>
      <c r="AJ27" s="2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25"/>
      <c r="BS27" s="25"/>
      <c r="BT27" s="25"/>
      <c r="BU27" s="25"/>
      <c r="BV27" s="25"/>
      <c r="BW27" s="25"/>
      <c r="BX27" s="25"/>
      <c r="BY27" s="25"/>
    </row>
    <row r="28" spans="1:77" s="12" customFormat="1" ht="18" customHeight="1" x14ac:dyDescent="0.25">
      <c r="A28" s="14" t="s">
        <v>36</v>
      </c>
      <c r="B28" s="1">
        <v>42011</v>
      </c>
      <c r="C28" s="15">
        <v>0.79166666666666663</v>
      </c>
      <c r="D28" s="2" t="str">
        <f t="shared" si="0"/>
        <v>mercoledì</v>
      </c>
      <c r="E28" s="2" t="s">
        <v>527</v>
      </c>
      <c r="F28" s="2" t="s">
        <v>526</v>
      </c>
      <c r="G28" s="2" t="s">
        <v>528</v>
      </c>
      <c r="H28" s="2"/>
      <c r="I28" s="2" t="s">
        <v>550</v>
      </c>
      <c r="J28" s="2" t="s">
        <v>525</v>
      </c>
      <c r="K28" s="2"/>
      <c r="L28" s="2"/>
      <c r="M28" s="48">
        <v>82</v>
      </c>
      <c r="N28" s="3">
        <v>0.01</v>
      </c>
      <c r="O28" s="2">
        <v>-82</v>
      </c>
      <c r="P28" s="2">
        <v>0</v>
      </c>
      <c r="Q28" s="2">
        <f t="shared" si="3"/>
        <v>-82</v>
      </c>
      <c r="R28" s="9">
        <f t="shared" si="4"/>
        <v>-106.06712316467232</v>
      </c>
      <c r="S28" s="8">
        <f t="shared" si="5"/>
        <v>10500.64519330256</v>
      </c>
      <c r="T28">
        <f t="shared" si="8"/>
        <v>-269.5</v>
      </c>
      <c r="U28" s="19">
        <f>IF(S28="","",S28/MAX($S$4:S28)-1)</f>
        <v>-3.9403990000000055E-2</v>
      </c>
      <c r="V28">
        <f t="shared" si="7"/>
        <v>-430.74020075353235</v>
      </c>
      <c r="W28">
        <f t="shared" si="6"/>
        <v>0</v>
      </c>
      <c r="X28">
        <f t="shared" si="2"/>
        <v>-106.06712316467232</v>
      </c>
      <c r="Y28" s="26"/>
      <c r="Z28" s="27"/>
      <c r="AA28" s="27"/>
      <c r="AB28" s="27"/>
      <c r="AC28" s="27"/>
      <c r="AD28" s="27"/>
      <c r="AE28" s="28"/>
      <c r="AF28" s="22"/>
      <c r="AG28" s="22"/>
      <c r="AH28" s="22"/>
      <c r="AI28" s="22"/>
      <c r="AJ28" s="2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25"/>
      <c r="BS28" s="25"/>
      <c r="BT28" s="25"/>
      <c r="BU28" s="25"/>
      <c r="BV28" s="25"/>
      <c r="BW28" s="25"/>
      <c r="BX28" s="25"/>
      <c r="BY28" s="25"/>
    </row>
    <row r="29" spans="1:77" s="12" customFormat="1" ht="18" customHeight="1" x14ac:dyDescent="0.25">
      <c r="A29" s="14" t="s">
        <v>37</v>
      </c>
      <c r="B29" s="1">
        <v>42016</v>
      </c>
      <c r="C29" s="15">
        <v>0.29166666666666669</v>
      </c>
      <c r="D29" s="2" t="str">
        <f t="shared" si="0"/>
        <v>lunedì</v>
      </c>
      <c r="E29" s="2" t="s">
        <v>534</v>
      </c>
      <c r="F29" s="2" t="s">
        <v>526</v>
      </c>
      <c r="G29" s="2" t="s">
        <v>549</v>
      </c>
      <c r="H29" s="2"/>
      <c r="I29" s="2" t="s">
        <v>524</v>
      </c>
      <c r="J29" s="2" t="s">
        <v>525</v>
      </c>
      <c r="K29" s="2"/>
      <c r="L29" s="2"/>
      <c r="M29" s="48">
        <v>125</v>
      </c>
      <c r="N29" s="3">
        <v>0.01</v>
      </c>
      <c r="O29" s="2">
        <v>-125</v>
      </c>
      <c r="P29" s="2">
        <v>0</v>
      </c>
      <c r="Q29" s="2">
        <f t="shared" si="3"/>
        <v>-125</v>
      </c>
      <c r="R29" s="9">
        <f t="shared" si="4"/>
        <v>-105.0064519330256</v>
      </c>
      <c r="S29" s="8">
        <f t="shared" si="5"/>
        <v>10395.638741369534</v>
      </c>
      <c r="T29">
        <f t="shared" si="8"/>
        <v>-394.5</v>
      </c>
      <c r="U29" s="19">
        <f>IF(S29="","",S29/MAX($S$4:S29)-1)</f>
        <v>-4.9009950100000088E-2</v>
      </c>
      <c r="V29">
        <f t="shared" si="7"/>
        <v>-535.74665268655792</v>
      </c>
      <c r="W29">
        <f t="shared" si="6"/>
        <v>0</v>
      </c>
      <c r="X29">
        <f t="shared" si="2"/>
        <v>-105.0064519330256</v>
      </c>
      <c r="Y29" s="26"/>
      <c r="Z29" s="27"/>
      <c r="AA29" s="27"/>
      <c r="AB29" s="27"/>
      <c r="AC29" s="27"/>
      <c r="AD29" s="27"/>
      <c r="AE29" s="28"/>
      <c r="AF29" s="22"/>
      <c r="AG29" s="22"/>
      <c r="AH29" s="22"/>
      <c r="AI29" s="22"/>
      <c r="AJ29" s="2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25"/>
      <c r="BS29" s="25"/>
      <c r="BT29" s="25"/>
      <c r="BU29" s="25"/>
      <c r="BV29" s="25"/>
      <c r="BW29" s="25"/>
      <c r="BX29" s="25"/>
      <c r="BY29" s="25"/>
    </row>
    <row r="30" spans="1:77" s="12" customFormat="1" ht="18" customHeight="1" x14ac:dyDescent="0.25">
      <c r="A30" s="14" t="s">
        <v>38</v>
      </c>
      <c r="B30" s="1">
        <v>42038</v>
      </c>
      <c r="C30" s="15">
        <v>0.95833333333333337</v>
      </c>
      <c r="D30" s="2" t="str">
        <f t="shared" si="0"/>
        <v>martedì</v>
      </c>
      <c r="E30" s="2" t="s">
        <v>534</v>
      </c>
      <c r="F30" s="2" t="s">
        <v>526</v>
      </c>
      <c r="G30" s="2" t="s">
        <v>549</v>
      </c>
      <c r="H30" s="2"/>
      <c r="I30" s="2" t="s">
        <v>550</v>
      </c>
      <c r="J30" s="2" t="s">
        <v>525</v>
      </c>
      <c r="K30" s="2"/>
      <c r="L30" s="2"/>
      <c r="M30" s="48">
        <v>120</v>
      </c>
      <c r="N30" s="3">
        <v>0.01</v>
      </c>
      <c r="O30" s="2">
        <v>120</v>
      </c>
      <c r="P30" s="2">
        <v>0</v>
      </c>
      <c r="Q30" s="2">
        <f t="shared" si="3"/>
        <v>120</v>
      </c>
      <c r="R30" s="9">
        <f t="shared" si="4"/>
        <v>103.95638741369534</v>
      </c>
      <c r="S30" s="8">
        <f t="shared" si="5"/>
        <v>10499.595128783229</v>
      </c>
      <c r="T30">
        <f t="shared" si="8"/>
        <v>0</v>
      </c>
      <c r="U30" s="19">
        <f>IF(S30="","",S30/MAX($S$4:S30)-1)</f>
        <v>-3.9500049601000176E-2</v>
      </c>
      <c r="V30">
        <f t="shared" si="7"/>
        <v>0</v>
      </c>
      <c r="W30">
        <f t="shared" si="6"/>
        <v>103.95638741369534</v>
      </c>
      <c r="X30">
        <f t="shared" si="2"/>
        <v>0</v>
      </c>
      <c r="Y30" s="26"/>
      <c r="Z30" s="27"/>
      <c r="AA30" s="27"/>
      <c r="AB30" s="27"/>
      <c r="AC30" s="27"/>
      <c r="AD30" s="27"/>
      <c r="AE30" s="28"/>
      <c r="AF30" s="22"/>
      <c r="AG30" s="22"/>
      <c r="AH30" s="22"/>
      <c r="AI30" s="22"/>
      <c r="AJ30" s="2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25"/>
      <c r="BS30" s="25"/>
      <c r="BT30" s="25"/>
      <c r="BU30" s="25"/>
      <c r="BV30" s="25"/>
      <c r="BW30" s="25"/>
      <c r="BX30" s="25"/>
      <c r="BY30" s="25"/>
    </row>
    <row r="31" spans="1:77" s="12" customFormat="1" ht="18" customHeight="1" x14ac:dyDescent="0.25">
      <c r="A31" s="14" t="s">
        <v>39</v>
      </c>
      <c r="B31" s="1">
        <v>42047</v>
      </c>
      <c r="C31" s="15">
        <v>0.625</v>
      </c>
      <c r="D31" s="2" t="str">
        <f t="shared" si="0"/>
        <v>giovedì</v>
      </c>
      <c r="E31" s="2" t="s">
        <v>527</v>
      </c>
      <c r="F31" s="2" t="s">
        <v>542</v>
      </c>
      <c r="G31" s="2" t="s">
        <v>538</v>
      </c>
      <c r="H31" s="2"/>
      <c r="I31" s="2" t="s">
        <v>546</v>
      </c>
      <c r="J31" s="2" t="s">
        <v>540</v>
      </c>
      <c r="K31" s="2"/>
      <c r="L31" s="2"/>
      <c r="M31" s="48">
        <v>52</v>
      </c>
      <c r="N31" s="3">
        <v>0.01</v>
      </c>
      <c r="O31" s="2">
        <v>-52</v>
      </c>
      <c r="P31" s="2">
        <v>0</v>
      </c>
      <c r="Q31" s="2">
        <f t="shared" ref="Q31:Q94" si="9">O31+P31</f>
        <v>-52</v>
      </c>
      <c r="R31" s="9">
        <f t="shared" si="4"/>
        <v>-104.9959512878323</v>
      </c>
      <c r="S31" s="8">
        <f t="shared" si="5"/>
        <v>10394.599177495396</v>
      </c>
      <c r="T31">
        <f t="shared" si="8"/>
        <v>-52</v>
      </c>
      <c r="U31" s="19">
        <f>IF(S31="","",S31/MAX($S$4:S31)-1)</f>
        <v>-4.9105049104990139E-2</v>
      </c>
      <c r="V31">
        <f t="shared" si="7"/>
        <v>-104.9959512878323</v>
      </c>
      <c r="W31">
        <f t="shared" si="6"/>
        <v>0</v>
      </c>
      <c r="X31">
        <f t="shared" si="2"/>
        <v>-104.9959512878323</v>
      </c>
      <c r="Y31" s="26"/>
      <c r="Z31" s="27"/>
      <c r="AA31" s="27"/>
      <c r="AB31" s="27"/>
      <c r="AC31" s="27"/>
      <c r="AD31" s="27"/>
      <c r="AE31" s="28"/>
      <c r="AF31" s="22"/>
      <c r="AG31" s="22"/>
      <c r="AH31" s="22"/>
      <c r="AI31" s="22"/>
      <c r="AJ31" s="2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25"/>
      <c r="BS31" s="25"/>
      <c r="BT31" s="25"/>
      <c r="BU31" s="25"/>
      <c r="BV31" s="25"/>
      <c r="BW31" s="25"/>
      <c r="BX31" s="25"/>
      <c r="BY31" s="25"/>
    </row>
    <row r="32" spans="1:77" s="12" customFormat="1" ht="18" customHeight="1" x14ac:dyDescent="0.25">
      <c r="A32" s="14" t="s">
        <v>40</v>
      </c>
      <c r="B32" s="1">
        <v>42058</v>
      </c>
      <c r="C32" s="15">
        <v>0.66666666666666663</v>
      </c>
      <c r="D32" s="2" t="str">
        <f t="shared" si="0"/>
        <v>lunedì</v>
      </c>
      <c r="E32" s="4" t="s">
        <v>534</v>
      </c>
      <c r="F32" s="2" t="s">
        <v>541</v>
      </c>
      <c r="G32" s="2" t="s">
        <v>538</v>
      </c>
      <c r="H32" s="2"/>
      <c r="I32" s="2" t="s">
        <v>551</v>
      </c>
      <c r="J32" s="2" t="s">
        <v>540</v>
      </c>
      <c r="K32" s="2"/>
      <c r="L32" s="2"/>
      <c r="M32" s="49">
        <v>8.6</v>
      </c>
      <c r="N32" s="3">
        <v>0.01</v>
      </c>
      <c r="O32" s="4">
        <v>11.8</v>
      </c>
      <c r="P32" s="4">
        <v>0</v>
      </c>
      <c r="Q32" s="2">
        <f t="shared" si="9"/>
        <v>11.8</v>
      </c>
      <c r="R32" s="9">
        <f t="shared" si="4"/>
        <v>142.62357010982058</v>
      </c>
      <c r="S32" s="8">
        <f t="shared" si="5"/>
        <v>10537.222747605218</v>
      </c>
      <c r="T32">
        <f t="shared" si="8"/>
        <v>0</v>
      </c>
      <c r="U32" s="19">
        <f>IF(S32="","",S32/MAX($S$4:S32)-1)</f>
        <v>-3.6057885825267921E-2</v>
      </c>
      <c r="V32">
        <f t="shared" si="7"/>
        <v>0</v>
      </c>
      <c r="W32">
        <f t="shared" si="6"/>
        <v>142.62357010982058</v>
      </c>
      <c r="X32">
        <f t="shared" si="2"/>
        <v>0</v>
      </c>
      <c r="Y32" s="26"/>
      <c r="Z32" s="27"/>
      <c r="AA32" s="27"/>
      <c r="AB32" s="27"/>
      <c r="AC32" s="27"/>
      <c r="AD32" s="27"/>
      <c r="AE32" s="28"/>
      <c r="AF32" s="22"/>
      <c r="AG32" s="22"/>
      <c r="AH32" s="22"/>
      <c r="AI32" s="22"/>
      <c r="AJ32" s="2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25"/>
      <c r="BS32" s="25"/>
      <c r="BT32" s="25"/>
      <c r="BU32" s="25"/>
      <c r="BV32" s="25"/>
      <c r="BW32" s="25"/>
      <c r="BX32" s="25"/>
      <c r="BY32" s="25"/>
    </row>
    <row r="33" spans="1:77" s="12" customFormat="1" ht="18" customHeight="1" x14ac:dyDescent="0.25">
      <c r="A33" s="14" t="s">
        <v>41</v>
      </c>
      <c r="B33" s="1">
        <v>42075</v>
      </c>
      <c r="C33" s="15">
        <v>0.25</v>
      </c>
      <c r="D33" s="2" t="str">
        <f t="shared" si="0"/>
        <v>giovedì</v>
      </c>
      <c r="E33" s="2" t="s">
        <v>527</v>
      </c>
      <c r="F33" s="2" t="s">
        <v>526</v>
      </c>
      <c r="G33" s="2" t="s">
        <v>528</v>
      </c>
      <c r="H33" s="2"/>
      <c r="I33" s="2" t="s">
        <v>550</v>
      </c>
      <c r="J33" s="2" t="s">
        <v>525</v>
      </c>
      <c r="K33" s="2"/>
      <c r="L33" s="2"/>
      <c r="M33" s="48">
        <v>170</v>
      </c>
      <c r="N33" s="3">
        <v>0.01</v>
      </c>
      <c r="O33" s="2">
        <v>170</v>
      </c>
      <c r="P33" s="2">
        <v>0</v>
      </c>
      <c r="Q33" s="2">
        <f t="shared" si="9"/>
        <v>170</v>
      </c>
      <c r="R33" s="9">
        <f t="shared" si="4"/>
        <v>105.37222747605217</v>
      </c>
      <c r="S33" s="8">
        <f t="shared" si="5"/>
        <v>10642.594975081271</v>
      </c>
      <c r="T33">
        <f t="shared" si="8"/>
        <v>0</v>
      </c>
      <c r="U33" s="19">
        <f>IF(S33="","",S33/MAX($S$4:S33)-1)</f>
        <v>-2.6418464683520493E-2</v>
      </c>
      <c r="V33">
        <f t="shared" si="7"/>
        <v>0</v>
      </c>
      <c r="W33">
        <f t="shared" si="6"/>
        <v>105.37222747605217</v>
      </c>
      <c r="X33">
        <f t="shared" si="2"/>
        <v>0</v>
      </c>
      <c r="Y33" s="26"/>
      <c r="Z33" s="27"/>
      <c r="AA33" s="27"/>
      <c r="AB33" s="27"/>
      <c r="AC33" s="27"/>
      <c r="AD33" s="27"/>
      <c r="AE33" s="28"/>
      <c r="AF33" s="22"/>
      <c r="AG33" s="22"/>
      <c r="AH33" s="22"/>
      <c r="AI33" s="22"/>
      <c r="AJ33" s="2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25"/>
      <c r="BS33" s="25"/>
      <c r="BT33" s="25"/>
      <c r="BU33" s="25"/>
      <c r="BV33" s="25"/>
      <c r="BW33" s="25"/>
      <c r="BX33" s="25"/>
      <c r="BY33" s="25"/>
    </row>
    <row r="34" spans="1:77" s="12" customFormat="1" ht="18" customHeight="1" x14ac:dyDescent="0.25">
      <c r="A34" s="14" t="s">
        <v>42</v>
      </c>
      <c r="B34" s="1">
        <v>42102</v>
      </c>
      <c r="C34" s="15">
        <v>0.83333333333333337</v>
      </c>
      <c r="D34" s="2" t="str">
        <f t="shared" si="0"/>
        <v>mercoledì</v>
      </c>
      <c r="E34" s="4" t="s">
        <v>527</v>
      </c>
      <c r="F34" s="2" t="s">
        <v>537</v>
      </c>
      <c r="G34" s="2" t="s">
        <v>538</v>
      </c>
      <c r="H34" s="2"/>
      <c r="I34" s="2" t="s">
        <v>551</v>
      </c>
      <c r="J34" s="2" t="s">
        <v>540</v>
      </c>
      <c r="K34" s="2"/>
      <c r="L34" s="2"/>
      <c r="M34" s="49">
        <v>7.1</v>
      </c>
      <c r="N34" s="3">
        <v>5.0000000000000001E-3</v>
      </c>
      <c r="O34" s="4">
        <v>6.4</v>
      </c>
      <c r="P34" s="4">
        <v>0</v>
      </c>
      <c r="Q34" s="2">
        <f t="shared" si="9"/>
        <v>6.4</v>
      </c>
      <c r="R34" s="9">
        <f t="shared" si="4"/>
        <v>47.966625239802916</v>
      </c>
      <c r="S34" s="8">
        <f t="shared" si="5"/>
        <v>10690.561600321074</v>
      </c>
      <c r="T34">
        <f t="shared" si="8"/>
        <v>0</v>
      </c>
      <c r="U34" s="19">
        <f>IF(S34="","",S34/MAX($S$4:S34)-1)</f>
        <v>-2.2030491566601085E-2</v>
      </c>
      <c r="V34">
        <f t="shared" si="7"/>
        <v>0</v>
      </c>
      <c r="W34">
        <f t="shared" si="6"/>
        <v>47.966625239802916</v>
      </c>
      <c r="X34">
        <f t="shared" si="2"/>
        <v>0</v>
      </c>
      <c r="Y34" s="26"/>
      <c r="Z34" s="27"/>
      <c r="AA34" s="27"/>
      <c r="AB34" s="27"/>
      <c r="AC34" s="27"/>
      <c r="AD34" s="27"/>
      <c r="AE34" s="28"/>
      <c r="AF34" s="22"/>
      <c r="AG34" s="22"/>
      <c r="AH34" s="22"/>
      <c r="AI34" s="22"/>
      <c r="AJ34" s="2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25"/>
      <c r="BS34" s="25"/>
      <c r="BT34" s="25"/>
      <c r="BU34" s="25"/>
      <c r="BV34" s="25"/>
      <c r="BW34" s="25"/>
      <c r="BX34" s="25"/>
      <c r="BY34" s="25"/>
    </row>
    <row r="35" spans="1:77" s="12" customFormat="1" ht="18" customHeight="1" x14ac:dyDescent="0.25">
      <c r="A35" s="14" t="s">
        <v>43</v>
      </c>
      <c r="B35" s="1">
        <v>42110</v>
      </c>
      <c r="C35" s="15">
        <v>0.375</v>
      </c>
      <c r="D35" s="2" t="str">
        <f t="shared" si="0"/>
        <v>giovedì</v>
      </c>
      <c r="E35" s="4" t="s">
        <v>534</v>
      </c>
      <c r="F35" s="2" t="s">
        <v>537</v>
      </c>
      <c r="G35" s="2" t="s">
        <v>538</v>
      </c>
      <c r="H35" s="2"/>
      <c r="I35" s="2" t="s">
        <v>551</v>
      </c>
      <c r="J35" s="2" t="s">
        <v>540</v>
      </c>
      <c r="K35" s="2"/>
      <c r="L35" s="2"/>
      <c r="M35" s="49">
        <v>6.53</v>
      </c>
      <c r="N35" s="3">
        <v>5.0000000000000001E-3</v>
      </c>
      <c r="O35" s="4">
        <v>8.1</v>
      </c>
      <c r="P35" s="4">
        <v>0</v>
      </c>
      <c r="Q35" s="2">
        <f t="shared" si="9"/>
        <v>8.1</v>
      </c>
      <c r="R35" s="9">
        <f t="shared" si="4"/>
        <v>66.30440196217512</v>
      </c>
      <c r="S35" s="8">
        <f t="shared" si="5"/>
        <v>10756.86600228325</v>
      </c>
      <c r="T35">
        <f t="shared" si="8"/>
        <v>0</v>
      </c>
      <c r="U35" s="19">
        <f>IF(S35="","",S35/MAX($S$4:S35)-1)</f>
        <v>-1.596498389561285E-2</v>
      </c>
      <c r="V35">
        <f t="shared" si="7"/>
        <v>0</v>
      </c>
      <c r="W35">
        <f t="shared" si="6"/>
        <v>66.30440196217512</v>
      </c>
      <c r="X35">
        <f t="shared" si="2"/>
        <v>0</v>
      </c>
      <c r="Y35" s="26"/>
      <c r="Z35" s="27"/>
      <c r="AA35" s="27"/>
      <c r="AB35" s="27"/>
      <c r="AC35" s="27"/>
      <c r="AD35" s="27"/>
      <c r="AE35" s="28"/>
      <c r="AF35" s="22"/>
      <c r="AG35" s="22"/>
      <c r="AH35" s="22"/>
      <c r="AI35" s="22"/>
      <c r="AJ35" s="2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25"/>
      <c r="BS35" s="25"/>
      <c r="BT35" s="25"/>
      <c r="BU35" s="25"/>
      <c r="BV35" s="25"/>
      <c r="BW35" s="25"/>
      <c r="BX35" s="25"/>
      <c r="BY35" s="25"/>
    </row>
    <row r="36" spans="1:77" s="12" customFormat="1" ht="18" customHeight="1" x14ac:dyDescent="0.25">
      <c r="A36" s="14" t="s">
        <v>44</v>
      </c>
      <c r="B36" s="1">
        <v>42103</v>
      </c>
      <c r="C36" s="15">
        <v>0.95833333333333337</v>
      </c>
      <c r="D36" s="2" t="str">
        <f t="shared" si="0"/>
        <v>giovedì</v>
      </c>
      <c r="E36" s="2" t="s">
        <v>527</v>
      </c>
      <c r="F36" s="2" t="s">
        <v>526</v>
      </c>
      <c r="G36" s="2" t="s">
        <v>528</v>
      </c>
      <c r="H36" s="2"/>
      <c r="I36" s="2" t="s">
        <v>550</v>
      </c>
      <c r="J36" s="2" t="s">
        <v>525</v>
      </c>
      <c r="K36" s="2"/>
      <c r="L36" s="2"/>
      <c r="M36" s="48">
        <v>82</v>
      </c>
      <c r="N36" s="3">
        <v>0.01</v>
      </c>
      <c r="O36" s="2">
        <v>-82</v>
      </c>
      <c r="P36" s="2">
        <v>0</v>
      </c>
      <c r="Q36" s="2">
        <f t="shared" si="9"/>
        <v>-82</v>
      </c>
      <c r="R36" s="9">
        <f t="shared" si="4"/>
        <v>-107.5686600228325</v>
      </c>
      <c r="S36" s="8">
        <f t="shared" si="5"/>
        <v>10649.297342260417</v>
      </c>
      <c r="T36">
        <f t="shared" si="8"/>
        <v>-82</v>
      </c>
      <c r="U36" s="19">
        <f>IF(S36="","",S36/MAX($S$4:S36)-1)</f>
        <v>-2.5805334056656748E-2</v>
      </c>
      <c r="V36">
        <f t="shared" si="7"/>
        <v>-107.5686600228325</v>
      </c>
      <c r="W36">
        <f t="shared" si="6"/>
        <v>0</v>
      </c>
      <c r="X36">
        <f t="shared" si="2"/>
        <v>-107.5686600228325</v>
      </c>
      <c r="Y36" s="26"/>
      <c r="Z36" s="27"/>
      <c r="AA36" s="27"/>
      <c r="AB36" s="27"/>
      <c r="AC36" s="27"/>
      <c r="AD36" s="27"/>
      <c r="AE36" s="28"/>
      <c r="AF36" s="22"/>
      <c r="AG36" s="22"/>
      <c r="AH36" s="22"/>
      <c r="AI36" s="22"/>
      <c r="AJ36" s="2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25"/>
      <c r="BS36" s="25"/>
      <c r="BT36" s="25"/>
      <c r="BU36" s="25"/>
      <c r="BV36" s="25"/>
      <c r="BW36" s="25"/>
      <c r="BX36" s="25"/>
      <c r="BY36" s="25"/>
    </row>
    <row r="37" spans="1:77" s="12" customFormat="1" ht="18" customHeight="1" x14ac:dyDescent="0.25">
      <c r="A37" s="14" t="s">
        <v>45</v>
      </c>
      <c r="B37" s="1">
        <v>42107</v>
      </c>
      <c r="C37" s="15">
        <v>0.625</v>
      </c>
      <c r="D37" s="2" t="str">
        <f t="shared" si="0"/>
        <v>lunedì</v>
      </c>
      <c r="E37" s="2" t="s">
        <v>527</v>
      </c>
      <c r="F37" s="2" t="s">
        <v>526</v>
      </c>
      <c r="G37" s="2" t="s">
        <v>528</v>
      </c>
      <c r="H37" s="2"/>
      <c r="I37" s="2" t="s">
        <v>550</v>
      </c>
      <c r="J37" s="2" t="s">
        <v>525</v>
      </c>
      <c r="K37" s="2"/>
      <c r="L37" s="2"/>
      <c r="M37" s="48">
        <v>110</v>
      </c>
      <c r="N37" s="3">
        <v>0.01</v>
      </c>
      <c r="O37" s="2">
        <v>110</v>
      </c>
      <c r="P37" s="2">
        <v>0</v>
      </c>
      <c r="Q37" s="2">
        <f t="shared" si="9"/>
        <v>110</v>
      </c>
      <c r="R37" s="9">
        <f t="shared" si="4"/>
        <v>106.49297342260418</v>
      </c>
      <c r="S37" s="8">
        <f t="shared" si="5"/>
        <v>10755.790315683022</v>
      </c>
      <c r="T37">
        <f t="shared" si="8"/>
        <v>0</v>
      </c>
      <c r="U37" s="19">
        <f>IF(S37="","",S37/MAX($S$4:S37)-1)</f>
        <v>-1.6063387397223239E-2</v>
      </c>
      <c r="V37">
        <f t="shared" si="7"/>
        <v>0</v>
      </c>
      <c r="W37">
        <f t="shared" si="6"/>
        <v>106.49297342260418</v>
      </c>
      <c r="X37">
        <f t="shared" si="2"/>
        <v>0</v>
      </c>
      <c r="Y37" s="26"/>
      <c r="Z37" s="27"/>
      <c r="AA37" s="27"/>
      <c r="AB37" s="27"/>
      <c r="AC37" s="27"/>
      <c r="AD37" s="27"/>
      <c r="AE37" s="28"/>
      <c r="AF37" s="22"/>
      <c r="AG37" s="22"/>
      <c r="AH37" s="22"/>
      <c r="AI37" s="22"/>
      <c r="AJ37" s="2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25"/>
      <c r="BS37" s="25"/>
      <c r="BT37" s="25"/>
      <c r="BU37" s="25"/>
      <c r="BV37" s="25"/>
      <c r="BW37" s="25"/>
      <c r="BX37" s="25"/>
      <c r="BY37" s="25"/>
    </row>
    <row r="38" spans="1:77" s="12" customFormat="1" ht="18" customHeight="1" x14ac:dyDescent="0.25">
      <c r="A38" s="14" t="s">
        <v>46</v>
      </c>
      <c r="B38" s="1">
        <v>42121</v>
      </c>
      <c r="C38" s="15">
        <v>0.66666666666666663</v>
      </c>
      <c r="D38" s="2" t="str">
        <f t="shared" si="0"/>
        <v>lunedì</v>
      </c>
      <c r="E38" s="4" t="s">
        <v>534</v>
      </c>
      <c r="F38" s="2" t="s">
        <v>541</v>
      </c>
      <c r="G38" s="2" t="s">
        <v>538</v>
      </c>
      <c r="H38" s="2"/>
      <c r="I38" s="2" t="s">
        <v>551</v>
      </c>
      <c r="J38" s="2" t="s">
        <v>540</v>
      </c>
      <c r="K38" s="2"/>
      <c r="L38" s="2"/>
      <c r="M38" s="49">
        <v>11.5</v>
      </c>
      <c r="N38" s="3">
        <v>0.01</v>
      </c>
      <c r="O38" s="4">
        <v>-11.5</v>
      </c>
      <c r="P38" s="4">
        <v>0</v>
      </c>
      <c r="Q38" s="2">
        <f t="shared" si="9"/>
        <v>-11.5</v>
      </c>
      <c r="R38" s="9">
        <f t="shared" si="4"/>
        <v>-107.55790315683022</v>
      </c>
      <c r="S38" s="8">
        <f t="shared" si="5"/>
        <v>10648.232412526191</v>
      </c>
      <c r="T38">
        <f t="shared" si="8"/>
        <v>-11.5</v>
      </c>
      <c r="U38" s="19">
        <f>IF(S38="","",S38/MAX($S$4:S38)-1)</f>
        <v>-2.590275352325111E-2</v>
      </c>
      <c r="V38">
        <f t="shared" si="7"/>
        <v>-107.55790315683022</v>
      </c>
      <c r="W38">
        <f t="shared" si="6"/>
        <v>0</v>
      </c>
      <c r="X38">
        <f t="shared" si="2"/>
        <v>-107.55790315683022</v>
      </c>
      <c r="Y38" s="26"/>
      <c r="Z38" s="27"/>
      <c r="AA38" s="27"/>
      <c r="AB38" s="27"/>
      <c r="AC38" s="27"/>
      <c r="AD38" s="27"/>
      <c r="AE38" s="28"/>
      <c r="AF38" s="22"/>
      <c r="AG38" s="22"/>
      <c r="AH38" s="22"/>
      <c r="AI38" s="22"/>
      <c r="AJ38" s="2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25"/>
      <c r="BS38" s="25"/>
      <c r="BT38" s="25"/>
      <c r="BU38" s="25"/>
      <c r="BV38" s="25"/>
      <c r="BW38" s="25"/>
      <c r="BX38" s="25"/>
      <c r="BY38" s="25"/>
    </row>
    <row r="39" spans="1:77" s="12" customFormat="1" ht="18" customHeight="1" x14ac:dyDescent="0.25">
      <c r="A39" s="14" t="s">
        <v>47</v>
      </c>
      <c r="B39" s="1">
        <v>42123</v>
      </c>
      <c r="C39" s="15">
        <v>0.83333333333333337</v>
      </c>
      <c r="D39" s="2" t="str">
        <f t="shared" si="0"/>
        <v>mercoledì</v>
      </c>
      <c r="E39" s="4" t="s">
        <v>527</v>
      </c>
      <c r="F39" s="2" t="s">
        <v>542</v>
      </c>
      <c r="G39" s="2" t="s">
        <v>538</v>
      </c>
      <c r="H39" s="2"/>
      <c r="I39" s="2" t="s">
        <v>551</v>
      </c>
      <c r="J39" s="2" t="s">
        <v>540</v>
      </c>
      <c r="K39" s="2"/>
      <c r="L39" s="2"/>
      <c r="M39" s="49">
        <v>4.5</v>
      </c>
      <c r="N39" s="3">
        <v>5.0000000000000001E-3</v>
      </c>
      <c r="O39" s="4">
        <v>4</v>
      </c>
      <c r="P39" s="4">
        <v>0</v>
      </c>
      <c r="Q39" s="2">
        <f t="shared" si="9"/>
        <v>4</v>
      </c>
      <c r="R39" s="9">
        <f t="shared" si="4"/>
        <v>47.325477389005293</v>
      </c>
      <c r="S39" s="8">
        <f t="shared" si="5"/>
        <v>10695.557889915197</v>
      </c>
      <c r="T39">
        <f t="shared" si="8"/>
        <v>0</v>
      </c>
      <c r="U39" s="19">
        <f>IF(S39="","",S39/MAX($S$4:S39)-1)</f>
        <v>-2.1573432427798855E-2</v>
      </c>
      <c r="V39">
        <f t="shared" si="7"/>
        <v>0</v>
      </c>
      <c r="W39">
        <f t="shared" si="6"/>
        <v>47.325477389005293</v>
      </c>
      <c r="X39">
        <f t="shared" si="2"/>
        <v>0</v>
      </c>
      <c r="Y39" s="26"/>
      <c r="Z39" s="27"/>
      <c r="AA39" s="27"/>
      <c r="AB39" s="27"/>
      <c r="AC39" s="27"/>
      <c r="AD39" s="27"/>
      <c r="AE39" s="28"/>
      <c r="AF39" s="22"/>
      <c r="AG39" s="22"/>
      <c r="AH39" s="22"/>
      <c r="AI39" s="22"/>
      <c r="AJ39" s="2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25"/>
      <c r="BS39" s="25"/>
      <c r="BT39" s="25"/>
      <c r="BU39" s="25"/>
      <c r="BV39" s="25"/>
      <c r="BW39" s="25"/>
      <c r="BX39" s="25"/>
      <c r="BY39" s="25"/>
    </row>
    <row r="40" spans="1:77" s="12" customFormat="1" ht="18" customHeight="1" x14ac:dyDescent="0.25">
      <c r="A40" s="14" t="s">
        <v>48</v>
      </c>
      <c r="B40" s="1">
        <v>42137</v>
      </c>
      <c r="C40" s="15">
        <v>0.625</v>
      </c>
      <c r="D40" s="2" t="str">
        <f t="shared" si="0"/>
        <v>mercoledì</v>
      </c>
      <c r="E40" s="4" t="s">
        <v>534</v>
      </c>
      <c r="F40" s="2" t="s">
        <v>542</v>
      </c>
      <c r="G40" s="2" t="s">
        <v>538</v>
      </c>
      <c r="H40" s="2"/>
      <c r="I40" s="2" t="s">
        <v>551</v>
      </c>
      <c r="J40" s="2" t="s">
        <v>540</v>
      </c>
      <c r="K40" s="2"/>
      <c r="L40" s="2"/>
      <c r="M40" s="49">
        <v>13.07</v>
      </c>
      <c r="N40" s="3">
        <v>0.01</v>
      </c>
      <c r="O40" s="4">
        <v>-13.07</v>
      </c>
      <c r="P40" s="4">
        <v>0</v>
      </c>
      <c r="Q40" s="2">
        <f t="shared" si="9"/>
        <v>-13.07</v>
      </c>
      <c r="R40" s="9">
        <f t="shared" si="4"/>
        <v>-106.95557889915197</v>
      </c>
      <c r="S40" s="8">
        <f t="shared" si="5"/>
        <v>10588.602311016046</v>
      </c>
      <c r="T40">
        <f t="shared" si="8"/>
        <v>-13.07</v>
      </c>
      <c r="U40" s="19">
        <f>IF(S40="","",S40/MAX($S$4:S40)-1)</f>
        <v>-3.1357698103520737E-2</v>
      </c>
      <c r="V40">
        <f t="shared" si="7"/>
        <v>-106.95557889915197</v>
      </c>
      <c r="W40">
        <f t="shared" si="6"/>
        <v>0</v>
      </c>
      <c r="X40">
        <f t="shared" si="2"/>
        <v>-106.95557889915197</v>
      </c>
      <c r="Y40" s="26"/>
      <c r="Z40" s="27"/>
      <c r="AA40" s="27"/>
      <c r="AB40" s="27"/>
      <c r="AC40" s="27"/>
      <c r="AD40" s="27"/>
      <c r="AE40" s="28"/>
      <c r="AF40" s="22"/>
      <c r="AG40" s="22"/>
      <c r="AH40" s="22"/>
      <c r="AI40" s="22"/>
      <c r="AJ40" s="2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25"/>
      <c r="BS40" s="25"/>
      <c r="BT40" s="25"/>
      <c r="BU40" s="25"/>
      <c r="BV40" s="25"/>
      <c r="BW40" s="25"/>
      <c r="BX40" s="25"/>
      <c r="BY40" s="25"/>
    </row>
    <row r="41" spans="1:77" s="12" customFormat="1" ht="18" customHeight="1" x14ac:dyDescent="0.25">
      <c r="A41" s="14" t="s">
        <v>49</v>
      </c>
      <c r="B41" s="1">
        <v>42151</v>
      </c>
      <c r="C41" s="15">
        <v>0.45833333333333331</v>
      </c>
      <c r="D41" s="2" t="str">
        <f t="shared" si="0"/>
        <v>mercoledì</v>
      </c>
      <c r="E41" s="4" t="s">
        <v>527</v>
      </c>
      <c r="F41" s="2" t="s">
        <v>537</v>
      </c>
      <c r="G41" s="2" t="s">
        <v>538</v>
      </c>
      <c r="H41" s="2"/>
      <c r="I41" s="2" t="s">
        <v>551</v>
      </c>
      <c r="J41" s="2" t="s">
        <v>548</v>
      </c>
      <c r="K41" s="2"/>
      <c r="L41" s="2"/>
      <c r="M41" s="49">
        <v>13.06</v>
      </c>
      <c r="N41" s="3">
        <v>5.0000000000000001E-3</v>
      </c>
      <c r="O41" s="4">
        <v>15</v>
      </c>
      <c r="P41" s="4">
        <v>0</v>
      </c>
      <c r="Q41" s="2">
        <f t="shared" si="9"/>
        <v>15</v>
      </c>
      <c r="R41" s="9">
        <f t="shared" si="4"/>
        <v>60.807440530337168</v>
      </c>
      <c r="S41" s="8">
        <f t="shared" si="5"/>
        <v>10649.409751546384</v>
      </c>
      <c r="T41">
        <f t="shared" si="8"/>
        <v>0</v>
      </c>
      <c r="U41" s="19">
        <f>IF(S41="","",S41/MAX($S$4:S41)-1)</f>
        <v>-2.5795050887422954E-2</v>
      </c>
      <c r="V41">
        <f t="shared" si="7"/>
        <v>0</v>
      </c>
      <c r="W41">
        <f t="shared" si="6"/>
        <v>60.807440530337168</v>
      </c>
      <c r="X41">
        <f t="shared" si="2"/>
        <v>0</v>
      </c>
      <c r="Y41" s="26"/>
      <c r="Z41" s="27"/>
      <c r="AA41" s="27"/>
      <c r="AB41" s="27"/>
      <c r="AC41" s="27"/>
      <c r="AD41" s="27"/>
      <c r="AE41" s="28"/>
      <c r="AF41" s="22"/>
      <c r="AG41" s="22"/>
      <c r="AH41" s="22"/>
      <c r="AI41" s="22"/>
      <c r="AJ41" s="2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25"/>
      <c r="BS41" s="25"/>
      <c r="BT41" s="25"/>
      <c r="BU41" s="25"/>
      <c r="BV41" s="25"/>
      <c r="BW41" s="25"/>
      <c r="BX41" s="25"/>
      <c r="BY41" s="25"/>
    </row>
    <row r="42" spans="1:77" s="12" customFormat="1" ht="18" customHeight="1" x14ac:dyDescent="0.25">
      <c r="A42" s="14" t="s">
        <v>50</v>
      </c>
      <c r="B42" s="1">
        <v>42157</v>
      </c>
      <c r="C42" s="15">
        <v>0.5</v>
      </c>
      <c r="D42" s="2" t="str">
        <f t="shared" si="0"/>
        <v>martedì</v>
      </c>
      <c r="E42" s="2" t="s">
        <v>534</v>
      </c>
      <c r="F42" s="2" t="s">
        <v>542</v>
      </c>
      <c r="G42" s="2" t="s">
        <v>538</v>
      </c>
      <c r="H42" s="2"/>
      <c r="I42" s="2" t="s">
        <v>546</v>
      </c>
      <c r="J42" s="2" t="s">
        <v>540</v>
      </c>
      <c r="K42" s="2"/>
      <c r="L42" s="2"/>
      <c r="M42" s="48">
        <v>56.5</v>
      </c>
      <c r="N42" s="3">
        <v>5.0000000000000001E-3</v>
      </c>
      <c r="O42" s="2">
        <v>68.2</v>
      </c>
      <c r="P42" s="2">
        <v>0</v>
      </c>
      <c r="Q42" s="2">
        <f t="shared" si="9"/>
        <v>68.2</v>
      </c>
      <c r="R42" s="9">
        <f t="shared" si="4"/>
        <v>64.273428765970209</v>
      </c>
      <c r="S42" s="8">
        <f t="shared" si="5"/>
        <v>10713.683180312353</v>
      </c>
      <c r="T42">
        <f t="shared" si="8"/>
        <v>0</v>
      </c>
      <c r="U42" s="19">
        <f>IF(S42="","",S42/MAX($S$4:S42)-1)</f>
        <v>-1.9915336061805511E-2</v>
      </c>
      <c r="V42">
        <f t="shared" si="7"/>
        <v>0</v>
      </c>
      <c r="W42">
        <f t="shared" si="6"/>
        <v>64.273428765970209</v>
      </c>
      <c r="X42">
        <f t="shared" si="2"/>
        <v>0</v>
      </c>
      <c r="Y42" s="26"/>
      <c r="Z42" s="27"/>
      <c r="AA42" s="27"/>
      <c r="AB42" s="27"/>
      <c r="AC42" s="27"/>
      <c r="AD42" s="27"/>
      <c r="AE42" s="28"/>
      <c r="AF42" s="22"/>
      <c r="AG42" s="22"/>
      <c r="AH42" s="22"/>
      <c r="AI42" s="22"/>
      <c r="AJ42" s="2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25"/>
      <c r="BS42" s="25"/>
      <c r="BT42" s="25"/>
      <c r="BU42" s="25"/>
      <c r="BV42" s="25"/>
      <c r="BW42" s="25"/>
      <c r="BX42" s="25"/>
      <c r="BY42" s="25"/>
    </row>
    <row r="43" spans="1:77" s="12" customFormat="1" ht="18" customHeight="1" x14ac:dyDescent="0.25">
      <c r="A43" s="14" t="s">
        <v>51</v>
      </c>
      <c r="B43" s="1">
        <v>42160</v>
      </c>
      <c r="C43" s="15">
        <v>0.58333333333333337</v>
      </c>
      <c r="D43" s="2" t="str">
        <f t="shared" si="0"/>
        <v>venerdì</v>
      </c>
      <c r="E43" s="4" t="s">
        <v>527</v>
      </c>
      <c r="F43" s="2" t="s">
        <v>537</v>
      </c>
      <c r="G43" s="2" t="s">
        <v>538</v>
      </c>
      <c r="H43" s="2"/>
      <c r="I43" s="2" t="s">
        <v>539</v>
      </c>
      <c r="J43" s="2" t="s">
        <v>540</v>
      </c>
      <c r="K43" s="2"/>
      <c r="L43" s="2"/>
      <c r="M43" s="49">
        <v>53.6</v>
      </c>
      <c r="N43" s="3">
        <v>5.0000000000000001E-3</v>
      </c>
      <c r="O43" s="4">
        <v>58.9</v>
      </c>
      <c r="P43" s="4">
        <v>110.9</v>
      </c>
      <c r="Q43" s="2">
        <f t="shared" si="9"/>
        <v>169.8</v>
      </c>
      <c r="R43" s="9">
        <f t="shared" si="4"/>
        <v>169.69994440457441</v>
      </c>
      <c r="S43" s="8">
        <f t="shared" si="5"/>
        <v>10883.383124716927</v>
      </c>
      <c r="T43">
        <f t="shared" si="8"/>
        <v>0</v>
      </c>
      <c r="U43" s="19">
        <f>IF(S43="","",S43/MAX($S$4:S43)-1)</f>
        <v>-4.3912338289039399E-3</v>
      </c>
      <c r="V43">
        <f t="shared" si="7"/>
        <v>0</v>
      </c>
      <c r="W43">
        <f t="shared" si="6"/>
        <v>169.69994440457441</v>
      </c>
      <c r="X43">
        <f t="shared" si="2"/>
        <v>0</v>
      </c>
      <c r="Y43" s="26"/>
      <c r="Z43" s="27"/>
      <c r="AA43" s="27"/>
      <c r="AB43" s="27"/>
      <c r="AC43" s="27"/>
      <c r="AD43" s="27"/>
      <c r="AE43" s="28"/>
      <c r="AF43" s="22"/>
      <c r="AG43" s="22"/>
      <c r="AH43" s="22"/>
      <c r="AI43" s="22"/>
      <c r="AJ43" s="2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25"/>
      <c r="BS43" s="25"/>
      <c r="BT43" s="25"/>
      <c r="BU43" s="25"/>
      <c r="BV43" s="25"/>
      <c r="BW43" s="25"/>
      <c r="BX43" s="25"/>
      <c r="BY43" s="25"/>
    </row>
    <row r="44" spans="1:77" s="12" customFormat="1" ht="18" customHeight="1" x14ac:dyDescent="0.25">
      <c r="A44" s="14" t="s">
        <v>52</v>
      </c>
      <c r="B44" s="1">
        <v>42160</v>
      </c>
      <c r="C44" s="15">
        <v>0.58333333333333337</v>
      </c>
      <c r="D44" s="2" t="str">
        <f t="shared" si="0"/>
        <v>venerdì</v>
      </c>
      <c r="E44" s="2" t="s">
        <v>527</v>
      </c>
      <c r="F44" s="2" t="s">
        <v>537</v>
      </c>
      <c r="G44" s="2" t="s">
        <v>538</v>
      </c>
      <c r="H44" s="2"/>
      <c r="I44" s="2" t="s">
        <v>544</v>
      </c>
      <c r="J44" s="2" t="s">
        <v>540</v>
      </c>
      <c r="K44" s="2"/>
      <c r="L44" s="2"/>
      <c r="M44" s="48">
        <v>87.6</v>
      </c>
      <c r="N44" s="3">
        <v>5.0000000000000001E-3</v>
      </c>
      <c r="O44" s="2">
        <v>94.9</v>
      </c>
      <c r="P44" s="2">
        <v>180</v>
      </c>
      <c r="Q44" s="2">
        <f t="shared" si="9"/>
        <v>274.89999999999998</v>
      </c>
      <c r="R44" s="9">
        <f t="shared" si="4"/>
        <v>170.76723864067827</v>
      </c>
      <c r="S44" s="8">
        <f t="shared" si="5"/>
        <v>11054.150363357605</v>
      </c>
      <c r="T44">
        <f t="shared" si="8"/>
        <v>0</v>
      </c>
      <c r="U44" s="19">
        <f>IF(S44="","",S44/MAX($S$4:S44)-1)</f>
        <v>0</v>
      </c>
      <c r="V44">
        <f t="shared" si="7"/>
        <v>0</v>
      </c>
      <c r="W44">
        <f t="shared" si="6"/>
        <v>170.76723864067827</v>
      </c>
      <c r="X44">
        <f t="shared" si="2"/>
        <v>0</v>
      </c>
      <c r="Y44" s="26"/>
      <c r="Z44" s="27"/>
      <c r="AA44" s="27"/>
      <c r="AB44" s="27"/>
      <c r="AC44" s="27"/>
      <c r="AD44" s="27"/>
      <c r="AE44" s="28"/>
      <c r="AF44" s="22"/>
      <c r="AG44" s="22"/>
      <c r="AH44" s="22"/>
      <c r="AI44" s="22"/>
      <c r="AJ44" s="2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25"/>
      <c r="BS44" s="25"/>
      <c r="BT44" s="25"/>
      <c r="BU44" s="25"/>
      <c r="BV44" s="25"/>
      <c r="BW44" s="25"/>
      <c r="BX44" s="25"/>
      <c r="BY44" s="25"/>
    </row>
    <row r="45" spans="1:77" s="12" customFormat="1" ht="18" customHeight="1" x14ac:dyDescent="0.25">
      <c r="A45" s="14" t="s">
        <v>53</v>
      </c>
      <c r="B45" s="1">
        <v>42160</v>
      </c>
      <c r="C45" s="15">
        <v>0.58333333333333337</v>
      </c>
      <c r="D45" s="2" t="str">
        <f t="shared" si="0"/>
        <v>venerdì</v>
      </c>
      <c r="E45" s="2" t="s">
        <v>534</v>
      </c>
      <c r="F45" s="2" t="s">
        <v>537</v>
      </c>
      <c r="G45" s="2" t="s">
        <v>538</v>
      </c>
      <c r="H45" s="2"/>
      <c r="I45" s="2" t="s">
        <v>547</v>
      </c>
      <c r="J45" s="2" t="s">
        <v>540</v>
      </c>
      <c r="K45" s="2"/>
      <c r="L45" s="2"/>
      <c r="M45" s="48">
        <v>35.700000000000003</v>
      </c>
      <c r="N45" s="3">
        <v>0.01</v>
      </c>
      <c r="O45" s="2">
        <v>-35.700000000000003</v>
      </c>
      <c r="P45" s="2">
        <v>0</v>
      </c>
      <c r="Q45" s="2">
        <f t="shared" si="9"/>
        <v>-35.700000000000003</v>
      </c>
      <c r="R45" s="9">
        <f t="shared" si="4"/>
        <v>-110.54150363357606</v>
      </c>
      <c r="S45" s="8">
        <f t="shared" si="5"/>
        <v>10943.608859724029</v>
      </c>
      <c r="T45">
        <f t="shared" si="8"/>
        <v>-35.700000000000003</v>
      </c>
      <c r="U45" s="19">
        <f>IF(S45="","",S45/MAX($S$4:S45)-1)</f>
        <v>-1.0000000000000009E-2</v>
      </c>
      <c r="V45">
        <f t="shared" si="7"/>
        <v>-110.54150363357606</v>
      </c>
      <c r="W45">
        <f t="shared" si="6"/>
        <v>0</v>
      </c>
      <c r="X45">
        <f t="shared" si="2"/>
        <v>-110.54150363357606</v>
      </c>
      <c r="Y45" s="26"/>
      <c r="Z45" s="27"/>
      <c r="AA45" s="27"/>
      <c r="AB45" s="27"/>
      <c r="AC45" s="27"/>
      <c r="AD45" s="27"/>
      <c r="AE45" s="28"/>
      <c r="AF45" s="22"/>
      <c r="AG45" s="22"/>
      <c r="AH45" s="22"/>
      <c r="AI45" s="22"/>
      <c r="AJ45" s="2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25"/>
      <c r="BS45" s="25"/>
      <c r="BT45" s="25"/>
      <c r="BU45" s="25"/>
      <c r="BV45" s="25"/>
      <c r="BW45" s="25"/>
      <c r="BX45" s="25"/>
      <c r="BY45" s="25"/>
    </row>
    <row r="46" spans="1:77" s="12" customFormat="1" ht="18" customHeight="1" x14ac:dyDescent="0.25">
      <c r="A46" s="14" t="s">
        <v>54</v>
      </c>
      <c r="B46" s="1">
        <v>42163</v>
      </c>
      <c r="C46" s="15">
        <v>0.45833333333333331</v>
      </c>
      <c r="D46" s="2" t="str">
        <f t="shared" si="0"/>
        <v>lunedì</v>
      </c>
      <c r="E46" s="2" t="s">
        <v>527</v>
      </c>
      <c r="F46" s="2" t="s">
        <v>537</v>
      </c>
      <c r="G46" s="2" t="s">
        <v>538</v>
      </c>
      <c r="H46" s="2"/>
      <c r="I46" s="2" t="s">
        <v>546</v>
      </c>
      <c r="J46" s="2" t="s">
        <v>540</v>
      </c>
      <c r="K46" s="2"/>
      <c r="L46" s="2"/>
      <c r="M46" s="48">
        <v>30.8</v>
      </c>
      <c r="N46" s="3">
        <v>5.0000000000000001E-3</v>
      </c>
      <c r="O46" s="2">
        <v>34.200000000000003</v>
      </c>
      <c r="P46" s="2">
        <v>64.099999999999994</v>
      </c>
      <c r="Q46" s="2">
        <f t="shared" si="9"/>
        <v>98.3</v>
      </c>
      <c r="R46" s="9">
        <f t="shared" si="4"/>
        <v>174.63583618682986</v>
      </c>
      <c r="S46" s="8">
        <f t="shared" si="5"/>
        <v>11118.244695910858</v>
      </c>
      <c r="T46">
        <f t="shared" si="8"/>
        <v>0</v>
      </c>
      <c r="U46" s="19">
        <f>IF(S46="","",S46/MAX($S$4:S46)-1)</f>
        <v>0</v>
      </c>
      <c r="V46">
        <f t="shared" si="7"/>
        <v>0</v>
      </c>
      <c r="W46">
        <f t="shared" si="6"/>
        <v>174.63583618682986</v>
      </c>
      <c r="X46">
        <f t="shared" si="2"/>
        <v>0</v>
      </c>
      <c r="Y46" s="26"/>
      <c r="Z46" s="27"/>
      <c r="AA46" s="27"/>
      <c r="AB46" s="27"/>
      <c r="AC46" s="27"/>
      <c r="AD46" s="27"/>
      <c r="AE46" s="28"/>
      <c r="AF46" s="22"/>
      <c r="AG46" s="22"/>
      <c r="AH46" s="22"/>
      <c r="AI46" s="22"/>
      <c r="AJ46" s="2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25"/>
      <c r="BS46" s="25"/>
      <c r="BT46" s="25"/>
      <c r="BU46" s="25"/>
      <c r="BV46" s="25"/>
      <c r="BW46" s="25"/>
      <c r="BX46" s="25"/>
      <c r="BY46" s="25"/>
    </row>
    <row r="47" spans="1:77" s="12" customFormat="1" ht="18" customHeight="1" x14ac:dyDescent="0.25">
      <c r="A47" s="14" t="s">
        <v>55</v>
      </c>
      <c r="B47" s="1">
        <v>42163</v>
      </c>
      <c r="C47" s="15">
        <v>0.70833333333333337</v>
      </c>
      <c r="D47" s="2" t="str">
        <f t="shared" si="0"/>
        <v>lunedì</v>
      </c>
      <c r="E47" s="2" t="s">
        <v>527</v>
      </c>
      <c r="F47" s="2" t="s">
        <v>537</v>
      </c>
      <c r="G47" s="2" t="s">
        <v>538</v>
      </c>
      <c r="H47" s="2"/>
      <c r="I47" s="2" t="s">
        <v>547</v>
      </c>
      <c r="J47" s="2" t="s">
        <v>540</v>
      </c>
      <c r="K47" s="2"/>
      <c r="L47" s="2"/>
      <c r="M47" s="48">
        <v>49.6</v>
      </c>
      <c r="N47" s="3">
        <v>5.0000000000000001E-3</v>
      </c>
      <c r="O47" s="2">
        <v>-49.6</v>
      </c>
      <c r="P47" s="2">
        <v>-49.6</v>
      </c>
      <c r="Q47" s="2">
        <f t="shared" si="9"/>
        <v>-99.2</v>
      </c>
      <c r="R47" s="9">
        <f t="shared" si="4"/>
        <v>-111.18244695910859</v>
      </c>
      <c r="S47" s="8">
        <f t="shared" si="5"/>
        <v>11007.06224895175</v>
      </c>
      <c r="T47">
        <f t="shared" si="8"/>
        <v>-99.2</v>
      </c>
      <c r="U47" s="19">
        <f>IF(S47="","",S47/MAX($S$4:S47)-1)</f>
        <v>-1.0000000000000009E-2</v>
      </c>
      <c r="V47">
        <f t="shared" si="7"/>
        <v>-111.18244695910859</v>
      </c>
      <c r="W47">
        <f t="shared" si="6"/>
        <v>0</v>
      </c>
      <c r="X47">
        <f t="shared" si="2"/>
        <v>-111.18244695910859</v>
      </c>
      <c r="Y47" s="26"/>
      <c r="Z47" s="27"/>
      <c r="AA47" s="27"/>
      <c r="AB47" s="27"/>
      <c r="AC47" s="27"/>
      <c r="AD47" s="27"/>
      <c r="AE47" s="28"/>
      <c r="AF47" s="22"/>
      <c r="AG47" s="22"/>
      <c r="AH47" s="22"/>
      <c r="AI47" s="22"/>
      <c r="AJ47" s="2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25"/>
      <c r="BS47" s="25"/>
      <c r="BT47" s="25"/>
      <c r="BU47" s="25"/>
      <c r="BV47" s="25"/>
      <c r="BW47" s="25"/>
      <c r="BX47" s="25"/>
      <c r="BY47" s="25"/>
    </row>
    <row r="48" spans="1:77" s="12" customFormat="1" ht="18" customHeight="1" x14ac:dyDescent="0.25">
      <c r="A48" s="14" t="s">
        <v>56</v>
      </c>
      <c r="B48" s="1">
        <v>42164</v>
      </c>
      <c r="C48" s="15">
        <v>0.45833333333333331</v>
      </c>
      <c r="D48" s="2" t="str">
        <f t="shared" si="0"/>
        <v>martedì</v>
      </c>
      <c r="E48" s="2" t="s">
        <v>527</v>
      </c>
      <c r="F48" s="2" t="s">
        <v>537</v>
      </c>
      <c r="G48" s="2" t="s">
        <v>538</v>
      </c>
      <c r="H48" s="2"/>
      <c r="I48" s="2" t="s">
        <v>546</v>
      </c>
      <c r="J48" s="2" t="s">
        <v>540</v>
      </c>
      <c r="K48" s="2"/>
      <c r="L48" s="2"/>
      <c r="M48" s="48">
        <v>58.8</v>
      </c>
      <c r="N48" s="3">
        <v>5.0000000000000001E-3</v>
      </c>
      <c r="O48" s="2">
        <v>63.1</v>
      </c>
      <c r="P48" s="2">
        <v>120</v>
      </c>
      <c r="Q48" s="2">
        <f t="shared" si="9"/>
        <v>183.1</v>
      </c>
      <c r="R48" s="9">
        <f t="shared" si="4"/>
        <v>171.37696409719945</v>
      </c>
      <c r="S48" s="8">
        <f t="shared" si="5"/>
        <v>11178.439213048949</v>
      </c>
      <c r="T48">
        <f t="shared" si="8"/>
        <v>0</v>
      </c>
      <c r="U48" s="19">
        <f>IF(S48="","",S48/MAX($S$4:S48)-1)</f>
        <v>0</v>
      </c>
      <c r="V48">
        <f t="shared" si="7"/>
        <v>0</v>
      </c>
      <c r="W48">
        <f t="shared" si="6"/>
        <v>171.37696409719945</v>
      </c>
      <c r="X48">
        <f t="shared" si="2"/>
        <v>0</v>
      </c>
      <c r="Y48" s="26"/>
      <c r="Z48" s="27"/>
      <c r="AA48" s="27"/>
      <c r="AB48" s="27"/>
      <c r="AC48" s="27"/>
      <c r="AD48" s="27"/>
      <c r="AE48" s="28"/>
      <c r="AF48" s="22"/>
      <c r="AG48" s="22"/>
      <c r="AH48" s="22"/>
      <c r="AI48" s="22"/>
      <c r="AJ48" s="2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25"/>
      <c r="BS48" s="25"/>
      <c r="BT48" s="25"/>
      <c r="BU48" s="25"/>
      <c r="BV48" s="25"/>
      <c r="BW48" s="25"/>
      <c r="BX48" s="25"/>
      <c r="BY48" s="25"/>
    </row>
    <row r="49" spans="1:77" s="12" customFormat="1" ht="18" customHeight="1" x14ac:dyDescent="0.25">
      <c r="A49" s="14" t="s">
        <v>57</v>
      </c>
      <c r="B49" s="1">
        <v>42165</v>
      </c>
      <c r="C49" s="15">
        <v>0.375</v>
      </c>
      <c r="D49" s="2" t="str">
        <f t="shared" si="0"/>
        <v>mercoledì</v>
      </c>
      <c r="E49" s="4" t="s">
        <v>534</v>
      </c>
      <c r="F49" s="2" t="s">
        <v>541</v>
      </c>
      <c r="G49" s="2" t="s">
        <v>538</v>
      </c>
      <c r="H49" s="2"/>
      <c r="I49" s="2" t="s">
        <v>539</v>
      </c>
      <c r="J49" s="2" t="s">
        <v>540</v>
      </c>
      <c r="K49" s="2"/>
      <c r="L49" s="2"/>
      <c r="M49" s="49">
        <v>66.8</v>
      </c>
      <c r="N49" s="3">
        <v>0.01</v>
      </c>
      <c r="O49" s="4">
        <v>98.5</v>
      </c>
      <c r="P49" s="4">
        <v>0</v>
      </c>
      <c r="Q49" s="2">
        <f t="shared" si="9"/>
        <v>98.5</v>
      </c>
      <c r="R49" s="9">
        <f t="shared" si="4"/>
        <v>164.83177582115593</v>
      </c>
      <c r="S49" s="8">
        <f t="shared" si="5"/>
        <v>11343.270988870105</v>
      </c>
      <c r="T49">
        <f t="shared" si="8"/>
        <v>0</v>
      </c>
      <c r="U49" s="19">
        <f>IF(S49="","",S49/MAX($S$4:S49)-1)</f>
        <v>0</v>
      </c>
      <c r="V49">
        <f t="shared" si="7"/>
        <v>0</v>
      </c>
      <c r="W49">
        <f t="shared" si="6"/>
        <v>164.83177582115593</v>
      </c>
      <c r="X49">
        <f t="shared" si="2"/>
        <v>0</v>
      </c>
      <c r="Y49" s="26"/>
      <c r="Z49" s="27"/>
      <c r="AA49" s="27"/>
      <c r="AB49" s="27"/>
      <c r="AC49" s="27"/>
      <c r="AD49" s="27"/>
      <c r="AE49" s="28"/>
      <c r="AF49" s="22"/>
      <c r="AG49" s="22"/>
      <c r="AH49" s="22"/>
      <c r="AI49" s="22"/>
      <c r="AJ49" s="2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25"/>
      <c r="BS49" s="25"/>
      <c r="BT49" s="25"/>
      <c r="BU49" s="25"/>
      <c r="BV49" s="25"/>
      <c r="BW49" s="25"/>
      <c r="BX49" s="25"/>
      <c r="BY49" s="25"/>
    </row>
    <row r="50" spans="1:77" s="12" customFormat="1" ht="18" customHeight="1" x14ac:dyDescent="0.25">
      <c r="A50" s="14" t="s">
        <v>58</v>
      </c>
      <c r="B50" s="1">
        <v>42167</v>
      </c>
      <c r="C50" s="15">
        <v>0.70833333333333337</v>
      </c>
      <c r="D50" s="2" t="str">
        <f t="shared" si="0"/>
        <v>venerdì</v>
      </c>
      <c r="E50" s="2" t="s">
        <v>534</v>
      </c>
      <c r="F50" s="2" t="s">
        <v>541</v>
      </c>
      <c r="G50" s="2" t="s">
        <v>538</v>
      </c>
      <c r="H50" s="2"/>
      <c r="I50" s="2" t="s">
        <v>544</v>
      </c>
      <c r="J50" s="2" t="s">
        <v>543</v>
      </c>
      <c r="K50" s="2"/>
      <c r="L50" s="2"/>
      <c r="M50" s="48">
        <v>49.4</v>
      </c>
      <c r="N50" s="3">
        <v>0.01</v>
      </c>
      <c r="O50" s="2">
        <v>0</v>
      </c>
      <c r="P50" s="2">
        <v>69.2</v>
      </c>
      <c r="Q50" s="2">
        <f t="shared" si="9"/>
        <v>69.2</v>
      </c>
      <c r="R50" s="9">
        <f t="shared" si="4"/>
        <v>158.8976421922695</v>
      </c>
      <c r="S50" s="8">
        <f t="shared" si="5"/>
        <v>11502.168631062374</v>
      </c>
      <c r="T50">
        <f t="shared" si="8"/>
        <v>0</v>
      </c>
      <c r="U50" s="19">
        <f>IF(S50="","",S50/MAX($S$4:S50)-1)</f>
        <v>0</v>
      </c>
      <c r="V50">
        <f t="shared" si="7"/>
        <v>0</v>
      </c>
      <c r="W50">
        <f t="shared" si="6"/>
        <v>158.8976421922695</v>
      </c>
      <c r="X50">
        <f t="shared" si="2"/>
        <v>0</v>
      </c>
      <c r="Y50" s="26"/>
      <c r="Z50" s="27"/>
      <c r="AA50" s="27"/>
      <c r="AB50" s="27"/>
      <c r="AC50" s="27"/>
      <c r="AD50" s="27"/>
      <c r="AE50" s="28"/>
      <c r="AF50" s="22"/>
      <c r="AG50" s="22"/>
      <c r="AH50" s="22"/>
      <c r="AI50" s="22"/>
      <c r="AJ50" s="2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25"/>
      <c r="BS50" s="25"/>
      <c r="BT50" s="25"/>
      <c r="BU50" s="25"/>
      <c r="BV50" s="25"/>
      <c r="BW50" s="25"/>
      <c r="BX50" s="25"/>
      <c r="BY50" s="25"/>
    </row>
    <row r="51" spans="1:77" s="12" customFormat="1" ht="18" customHeight="1" x14ac:dyDescent="0.25">
      <c r="A51" s="14" t="s">
        <v>59</v>
      </c>
      <c r="B51" s="1">
        <v>42171</v>
      </c>
      <c r="C51" s="15">
        <v>0.375</v>
      </c>
      <c r="D51" s="2" t="str">
        <f t="shared" si="0"/>
        <v>martedì</v>
      </c>
      <c r="E51" s="2" t="s">
        <v>534</v>
      </c>
      <c r="F51" s="2" t="s">
        <v>542</v>
      </c>
      <c r="G51" s="2" t="s">
        <v>538</v>
      </c>
      <c r="H51" s="2"/>
      <c r="I51" s="2" t="s">
        <v>544</v>
      </c>
      <c r="J51" s="2" t="s">
        <v>540</v>
      </c>
      <c r="K51" s="2"/>
      <c r="L51" s="2"/>
      <c r="M51" s="48">
        <v>45.1</v>
      </c>
      <c r="N51" s="3">
        <v>5.0000000000000001E-3</v>
      </c>
      <c r="O51" s="2">
        <v>66.7</v>
      </c>
      <c r="P51" s="2">
        <v>116.7</v>
      </c>
      <c r="Q51" s="2">
        <f t="shared" si="9"/>
        <v>183.4</v>
      </c>
      <c r="R51" s="9">
        <f t="shared" si="4"/>
        <v>233.8689275983192</v>
      </c>
      <c r="S51" s="8">
        <f t="shared" si="5"/>
        <v>11736.037558660693</v>
      </c>
      <c r="T51">
        <f t="shared" si="8"/>
        <v>0</v>
      </c>
      <c r="U51" s="19">
        <f>IF(S51="","",S51/MAX($S$4:S51)-1)</f>
        <v>0</v>
      </c>
      <c r="V51">
        <f t="shared" si="7"/>
        <v>0</v>
      </c>
      <c r="W51">
        <f t="shared" si="6"/>
        <v>233.8689275983192</v>
      </c>
      <c r="X51">
        <f t="shared" si="2"/>
        <v>0</v>
      </c>
      <c r="Y51" s="26"/>
      <c r="Z51" s="27"/>
      <c r="AA51" s="27"/>
      <c r="AB51" s="27"/>
      <c r="AC51" s="27"/>
      <c r="AD51" s="27"/>
      <c r="AE51" s="28"/>
      <c r="AF51" s="22"/>
      <c r="AG51" s="22"/>
      <c r="AH51" s="22"/>
      <c r="AI51" s="22"/>
      <c r="AJ51" s="2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25"/>
      <c r="BS51" s="25"/>
      <c r="BT51" s="25"/>
      <c r="BU51" s="25"/>
      <c r="BV51" s="25"/>
      <c r="BW51" s="25"/>
      <c r="BX51" s="25"/>
      <c r="BY51" s="25"/>
    </row>
    <row r="52" spans="1:77" s="12" customFormat="1" ht="18" customHeight="1" x14ac:dyDescent="0.25">
      <c r="A52" s="14" t="s">
        <v>60</v>
      </c>
      <c r="B52" s="1">
        <v>42173</v>
      </c>
      <c r="C52" s="15">
        <v>0.625</v>
      </c>
      <c r="D52" s="2" t="str">
        <f t="shared" si="0"/>
        <v>giovedì</v>
      </c>
      <c r="E52" s="2" t="s">
        <v>534</v>
      </c>
      <c r="F52" s="2" t="s">
        <v>526</v>
      </c>
      <c r="G52" s="2" t="s">
        <v>549</v>
      </c>
      <c r="H52" s="2"/>
      <c r="I52" s="2" t="s">
        <v>550</v>
      </c>
      <c r="J52" s="2" t="s">
        <v>525</v>
      </c>
      <c r="K52" s="2"/>
      <c r="L52" s="2"/>
      <c r="M52" s="48">
        <v>129</v>
      </c>
      <c r="N52" s="3">
        <v>0.01</v>
      </c>
      <c r="O52" s="2">
        <v>129</v>
      </c>
      <c r="P52" s="2">
        <v>0</v>
      </c>
      <c r="Q52" s="2">
        <f t="shared" si="9"/>
        <v>129</v>
      </c>
      <c r="R52" s="9">
        <f t="shared" si="4"/>
        <v>117.36037558660693</v>
      </c>
      <c r="S52" s="8">
        <f t="shared" si="5"/>
        <v>11853.397934247299</v>
      </c>
      <c r="T52">
        <f t="shared" si="8"/>
        <v>0</v>
      </c>
      <c r="U52" s="19">
        <f>IF(S52="","",S52/MAX($S$4:S52)-1)</f>
        <v>0</v>
      </c>
      <c r="V52">
        <f t="shared" si="7"/>
        <v>0</v>
      </c>
      <c r="W52">
        <f t="shared" si="6"/>
        <v>117.36037558660693</v>
      </c>
      <c r="X52">
        <f t="shared" si="2"/>
        <v>0</v>
      </c>
      <c r="Y52" s="26"/>
      <c r="Z52" s="27"/>
      <c r="AA52" s="27"/>
      <c r="AB52" s="27"/>
      <c r="AC52" s="27"/>
      <c r="AD52" s="27"/>
      <c r="AE52" s="28"/>
      <c r="AF52" s="22"/>
      <c r="AG52" s="22"/>
      <c r="AH52" s="22"/>
      <c r="AI52" s="22"/>
      <c r="AJ52" s="2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25"/>
      <c r="BS52" s="25"/>
      <c r="BT52" s="25"/>
      <c r="BU52" s="25"/>
      <c r="BV52" s="25"/>
      <c r="BW52" s="25"/>
      <c r="BX52" s="25"/>
      <c r="BY52" s="25"/>
    </row>
    <row r="53" spans="1:77" s="12" customFormat="1" ht="18" customHeight="1" x14ac:dyDescent="0.25">
      <c r="A53" s="14" t="s">
        <v>61</v>
      </c>
      <c r="B53" s="1">
        <v>42173</v>
      </c>
      <c r="C53" s="15">
        <v>0.58333333333333337</v>
      </c>
      <c r="D53" s="2" t="str">
        <f t="shared" si="0"/>
        <v>giovedì</v>
      </c>
      <c r="E53" s="4" t="s">
        <v>534</v>
      </c>
      <c r="F53" s="2" t="s">
        <v>542</v>
      </c>
      <c r="G53" s="2" t="s">
        <v>538</v>
      </c>
      <c r="H53" s="2"/>
      <c r="I53" s="2" t="s">
        <v>551</v>
      </c>
      <c r="J53" s="2" t="s">
        <v>540</v>
      </c>
      <c r="K53" s="2"/>
      <c r="L53" s="2"/>
      <c r="M53" s="49">
        <v>9.42</v>
      </c>
      <c r="N53" s="3">
        <v>5.0000000000000001E-3</v>
      </c>
      <c r="O53" s="4">
        <v>10.9</v>
      </c>
      <c r="P53" s="4">
        <v>21.2</v>
      </c>
      <c r="Q53" s="2">
        <f t="shared" si="9"/>
        <v>32.1</v>
      </c>
      <c r="R53" s="9">
        <f t="shared" si="4"/>
        <v>201.96076098160211</v>
      </c>
      <c r="S53" s="8">
        <f t="shared" si="5"/>
        <v>12055.358695228901</v>
      </c>
      <c r="T53">
        <f t="shared" si="8"/>
        <v>0</v>
      </c>
      <c r="U53" s="19">
        <f>IF(S53="","",S53/MAX($S$4:S53)-1)</f>
        <v>0</v>
      </c>
      <c r="V53">
        <f t="shared" si="7"/>
        <v>0</v>
      </c>
      <c r="W53">
        <f t="shared" si="6"/>
        <v>201.96076098160211</v>
      </c>
      <c r="X53">
        <f t="shared" si="2"/>
        <v>0</v>
      </c>
      <c r="Y53" s="26"/>
      <c r="Z53" s="27"/>
      <c r="AA53" s="27"/>
      <c r="AB53" s="27"/>
      <c r="AC53" s="27"/>
      <c r="AD53" s="27"/>
      <c r="AE53" s="28"/>
      <c r="AF53" s="22"/>
      <c r="AG53" s="22"/>
      <c r="AH53" s="22"/>
      <c r="AI53" s="22"/>
      <c r="AJ53" s="2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25"/>
      <c r="BS53" s="25"/>
      <c r="BT53" s="25"/>
      <c r="BU53" s="25"/>
      <c r="BV53" s="25"/>
      <c r="BW53" s="25"/>
      <c r="BX53" s="25"/>
      <c r="BY53" s="25"/>
    </row>
    <row r="54" spans="1:77" s="12" customFormat="1" ht="18" customHeight="1" x14ac:dyDescent="0.25">
      <c r="A54" s="14" t="s">
        <v>62</v>
      </c>
      <c r="B54" s="1">
        <v>42178</v>
      </c>
      <c r="C54" s="15">
        <v>0.45833333333333331</v>
      </c>
      <c r="D54" s="2" t="str">
        <f t="shared" si="0"/>
        <v>martedì</v>
      </c>
      <c r="E54" s="2" t="s">
        <v>527</v>
      </c>
      <c r="F54" s="2" t="s">
        <v>541</v>
      </c>
      <c r="G54" s="2" t="s">
        <v>538</v>
      </c>
      <c r="H54" s="2"/>
      <c r="I54" s="2" t="s">
        <v>544</v>
      </c>
      <c r="J54" s="2" t="s">
        <v>540</v>
      </c>
      <c r="K54" s="2"/>
      <c r="L54" s="2"/>
      <c r="M54" s="48">
        <v>65.5</v>
      </c>
      <c r="N54" s="3">
        <v>0.01</v>
      </c>
      <c r="O54" s="2">
        <v>-65.5</v>
      </c>
      <c r="P54" s="2">
        <v>0</v>
      </c>
      <c r="Q54" s="2">
        <f t="shared" si="9"/>
        <v>-65.5</v>
      </c>
      <c r="R54" s="9">
        <f t="shared" si="4"/>
        <v>-120.55358695228901</v>
      </c>
      <c r="S54" s="8">
        <f t="shared" si="5"/>
        <v>11934.805108276612</v>
      </c>
      <c r="T54">
        <f t="shared" si="8"/>
        <v>-65.5</v>
      </c>
      <c r="U54" s="19">
        <f>IF(S54="","",S54/MAX($S$4:S54)-1)</f>
        <v>-9.9999999999998979E-3</v>
      </c>
      <c r="V54">
        <f t="shared" si="7"/>
        <v>-120.55358695228901</v>
      </c>
      <c r="W54">
        <f t="shared" si="6"/>
        <v>0</v>
      </c>
      <c r="X54">
        <f t="shared" si="2"/>
        <v>-120.55358695228901</v>
      </c>
      <c r="Y54" s="26"/>
      <c r="Z54" s="27"/>
      <c r="AA54" s="27"/>
      <c r="AB54" s="27"/>
      <c r="AC54" s="27"/>
      <c r="AD54" s="27"/>
      <c r="AE54" s="28"/>
      <c r="AF54" s="22"/>
      <c r="AG54" s="22"/>
      <c r="AH54" s="22"/>
      <c r="AI54" s="22"/>
      <c r="AJ54" s="2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25"/>
      <c r="BS54" s="25"/>
      <c r="BT54" s="25"/>
      <c r="BU54" s="25"/>
      <c r="BV54" s="25"/>
      <c r="BW54" s="25"/>
      <c r="BX54" s="25"/>
      <c r="BY54" s="25"/>
    </row>
    <row r="55" spans="1:77" s="12" customFormat="1" ht="18" customHeight="1" x14ac:dyDescent="0.25">
      <c r="A55" s="14" t="s">
        <v>63</v>
      </c>
      <c r="B55" s="1">
        <v>42178</v>
      </c>
      <c r="C55" s="15">
        <v>0.16666666666666666</v>
      </c>
      <c r="D55" s="2" t="str">
        <f t="shared" si="0"/>
        <v>martedì</v>
      </c>
      <c r="E55" s="2" t="s">
        <v>534</v>
      </c>
      <c r="F55" s="2" t="s">
        <v>542</v>
      </c>
      <c r="G55" s="2" t="s">
        <v>538</v>
      </c>
      <c r="H55" s="2"/>
      <c r="I55" s="2" t="s">
        <v>547</v>
      </c>
      <c r="J55" s="2" t="s">
        <v>540</v>
      </c>
      <c r="K55" s="2"/>
      <c r="L55" s="2"/>
      <c r="M55" s="48">
        <v>54</v>
      </c>
      <c r="N55" s="3">
        <v>5.0000000000000001E-3</v>
      </c>
      <c r="O55" s="2">
        <v>-54</v>
      </c>
      <c r="P55" s="2">
        <v>-54</v>
      </c>
      <c r="Q55" s="2">
        <f t="shared" si="9"/>
        <v>-108</v>
      </c>
      <c r="R55" s="9">
        <f t="shared" si="4"/>
        <v>-119.34805108276612</v>
      </c>
      <c r="S55" s="8">
        <f t="shared" si="5"/>
        <v>11815.457057193846</v>
      </c>
      <c r="T55">
        <f t="shared" si="8"/>
        <v>-173.5</v>
      </c>
      <c r="U55" s="19">
        <f>IF(S55="","",S55/MAX($S$4:S55)-1)</f>
        <v>-1.9900000000000029E-2</v>
      </c>
      <c r="V55">
        <f t="shared" si="7"/>
        <v>-239.90163803505513</v>
      </c>
      <c r="W55">
        <f t="shared" si="6"/>
        <v>0</v>
      </c>
      <c r="X55">
        <f t="shared" si="2"/>
        <v>-119.34805108276612</v>
      </c>
      <c r="Y55" s="26"/>
      <c r="Z55" s="27"/>
      <c r="AA55" s="27"/>
      <c r="AB55" s="27"/>
      <c r="AC55" s="27"/>
      <c r="AD55" s="27"/>
      <c r="AE55" s="28"/>
      <c r="AF55" s="22"/>
      <c r="AG55" s="22"/>
      <c r="AH55" s="22"/>
      <c r="AI55" s="22"/>
      <c r="AJ55" s="2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25"/>
      <c r="BS55" s="25"/>
      <c r="BT55" s="25"/>
      <c r="BU55" s="25"/>
      <c r="BV55" s="25"/>
      <c r="BW55" s="25"/>
      <c r="BX55" s="25"/>
      <c r="BY55" s="25"/>
    </row>
    <row r="56" spans="1:77" s="12" customFormat="1" ht="18" customHeight="1" x14ac:dyDescent="0.25">
      <c r="A56" s="14" t="s">
        <v>64</v>
      </c>
      <c r="B56" s="1">
        <v>42181</v>
      </c>
      <c r="C56" s="15">
        <v>0.5</v>
      </c>
      <c r="D56" s="2" t="str">
        <f t="shared" si="0"/>
        <v>venerdì</v>
      </c>
      <c r="E56" s="2" t="s">
        <v>527</v>
      </c>
      <c r="F56" s="2" t="s">
        <v>541</v>
      </c>
      <c r="G56" s="2" t="s">
        <v>538</v>
      </c>
      <c r="H56" s="2"/>
      <c r="I56" s="2" t="s">
        <v>547</v>
      </c>
      <c r="J56" s="2" t="s">
        <v>540</v>
      </c>
      <c r="K56" s="2"/>
      <c r="L56" s="2"/>
      <c r="M56" s="48">
        <v>40.4</v>
      </c>
      <c r="N56" s="3">
        <v>0.01</v>
      </c>
      <c r="O56" s="2">
        <v>61.8</v>
      </c>
      <c r="P56" s="2">
        <v>0</v>
      </c>
      <c r="Q56" s="2">
        <f t="shared" si="9"/>
        <v>61.8</v>
      </c>
      <c r="R56" s="9">
        <f t="shared" si="4"/>
        <v>180.74139755806428</v>
      </c>
      <c r="S56" s="8">
        <f t="shared" si="5"/>
        <v>11996.19845475191</v>
      </c>
      <c r="T56">
        <f t="shared" si="8"/>
        <v>0</v>
      </c>
      <c r="U56" s="19">
        <f>IF(S56="","",S56/MAX($S$4:S56)-1)</f>
        <v>-4.9073811881188423E-3</v>
      </c>
      <c r="V56">
        <f t="shared" si="7"/>
        <v>0</v>
      </c>
      <c r="W56">
        <f t="shared" si="6"/>
        <v>180.74139755806428</v>
      </c>
      <c r="X56">
        <f t="shared" si="2"/>
        <v>0</v>
      </c>
      <c r="Y56" s="26"/>
      <c r="Z56" s="27"/>
      <c r="AA56" s="27"/>
      <c r="AB56" s="27"/>
      <c r="AC56" s="27"/>
      <c r="AD56" s="27"/>
      <c r="AE56" s="28"/>
      <c r="AF56" s="22"/>
      <c r="AG56" s="22"/>
      <c r="AH56" s="22"/>
      <c r="AI56" s="22"/>
      <c r="AJ56" s="2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25"/>
      <c r="BS56" s="25"/>
      <c r="BT56" s="25"/>
      <c r="BU56" s="25"/>
      <c r="BV56" s="25"/>
      <c r="BW56" s="25"/>
      <c r="BX56" s="25"/>
      <c r="BY56" s="25"/>
    </row>
    <row r="57" spans="1:77" s="12" customFormat="1" ht="18" customHeight="1" x14ac:dyDescent="0.25">
      <c r="A57" s="14" t="s">
        <v>65</v>
      </c>
      <c r="B57" s="1">
        <v>42185</v>
      </c>
      <c r="C57" s="15">
        <v>0.54166666666666663</v>
      </c>
      <c r="D57" s="2" t="str">
        <f t="shared" si="0"/>
        <v>martedì</v>
      </c>
      <c r="E57" s="4" t="s">
        <v>527</v>
      </c>
      <c r="F57" s="2" t="s">
        <v>537</v>
      </c>
      <c r="G57" s="2" t="s">
        <v>538</v>
      </c>
      <c r="H57" s="2"/>
      <c r="I57" s="2" t="s">
        <v>551</v>
      </c>
      <c r="J57" s="2" t="s">
        <v>540</v>
      </c>
      <c r="K57" s="2"/>
      <c r="L57" s="2"/>
      <c r="M57" s="49">
        <v>4.8499999999999996</v>
      </c>
      <c r="N57" s="3">
        <v>5.0000000000000001E-3</v>
      </c>
      <c r="O57" s="4">
        <v>5.6</v>
      </c>
      <c r="P57" s="4">
        <v>0</v>
      </c>
      <c r="Q57" s="2">
        <f t="shared" si="9"/>
        <v>5.6</v>
      </c>
      <c r="R57" s="9">
        <f t="shared" si="4"/>
        <v>69.256403450114121</v>
      </c>
      <c r="S57" s="8">
        <f t="shared" si="5"/>
        <v>12065.454858202023</v>
      </c>
      <c r="T57">
        <f t="shared" si="8"/>
        <v>0</v>
      </c>
      <c r="U57" s="19">
        <f>IF(S57="","",S57/MAX($S$4:S57)-1)</f>
        <v>0</v>
      </c>
      <c r="V57">
        <f t="shared" si="7"/>
        <v>0</v>
      </c>
      <c r="W57">
        <f t="shared" si="6"/>
        <v>69.256403450114121</v>
      </c>
      <c r="X57">
        <f t="shared" si="2"/>
        <v>0</v>
      </c>
      <c r="Y57" s="26"/>
      <c r="Z57" s="27"/>
      <c r="AA57" s="27"/>
      <c r="AB57" s="27"/>
      <c r="AC57" s="27"/>
      <c r="AD57" s="27"/>
      <c r="AE57" s="28"/>
      <c r="AF57" s="22"/>
      <c r="AG57" s="22"/>
      <c r="AH57" s="22"/>
      <c r="AI57" s="22"/>
      <c r="AJ57" s="2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25"/>
      <c r="BS57" s="25"/>
      <c r="BT57" s="25"/>
      <c r="BU57" s="25"/>
      <c r="BV57" s="25"/>
      <c r="BW57" s="25"/>
      <c r="BX57" s="25"/>
      <c r="BY57" s="25"/>
    </row>
    <row r="58" spans="1:77" s="12" customFormat="1" ht="18" customHeight="1" x14ac:dyDescent="0.25">
      <c r="A58" s="14" t="s">
        <v>66</v>
      </c>
      <c r="B58" s="1">
        <v>42188</v>
      </c>
      <c r="C58" s="15">
        <v>0.91666666666666663</v>
      </c>
      <c r="D58" s="2" t="str">
        <f t="shared" si="0"/>
        <v>venerdì</v>
      </c>
      <c r="E58" s="2" t="s">
        <v>527</v>
      </c>
      <c r="F58" s="2" t="s">
        <v>537</v>
      </c>
      <c r="G58" s="2" t="s">
        <v>538</v>
      </c>
      <c r="H58" s="2"/>
      <c r="I58" s="2" t="s">
        <v>544</v>
      </c>
      <c r="J58" s="2" t="s">
        <v>540</v>
      </c>
      <c r="K58" s="2"/>
      <c r="L58" s="2"/>
      <c r="M58" s="48">
        <v>56.6</v>
      </c>
      <c r="N58" s="3">
        <v>5.0000000000000001E-3</v>
      </c>
      <c r="O58" s="2">
        <v>71.2</v>
      </c>
      <c r="P58" s="2">
        <v>120.9</v>
      </c>
      <c r="Q58" s="2">
        <f t="shared" si="9"/>
        <v>192.10000000000002</v>
      </c>
      <c r="R58" s="9">
        <f t="shared" si="4"/>
        <v>204.7503426025273</v>
      </c>
      <c r="S58" s="8">
        <f t="shared" si="5"/>
        <v>12270.20520080455</v>
      </c>
      <c r="T58">
        <f t="shared" si="8"/>
        <v>0</v>
      </c>
      <c r="U58" s="19">
        <f>IF(S58="","",S58/MAX($S$4:S58)-1)</f>
        <v>0</v>
      </c>
      <c r="V58">
        <f t="shared" si="7"/>
        <v>0</v>
      </c>
      <c r="W58">
        <f t="shared" si="6"/>
        <v>204.7503426025273</v>
      </c>
      <c r="X58">
        <f t="shared" si="2"/>
        <v>0</v>
      </c>
      <c r="Y58" s="26"/>
      <c r="Z58" s="27"/>
      <c r="AA58" s="27"/>
      <c r="AB58" s="27"/>
      <c r="AC58" s="27"/>
      <c r="AD58" s="27"/>
      <c r="AE58" s="28"/>
      <c r="AF58" s="22"/>
      <c r="AG58" s="22"/>
      <c r="AH58" s="22"/>
      <c r="AI58" s="22"/>
      <c r="AJ58" s="2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25"/>
      <c r="BS58" s="25"/>
      <c r="BT58" s="25"/>
      <c r="BU58" s="25"/>
      <c r="BV58" s="25"/>
      <c r="BW58" s="25"/>
      <c r="BX58" s="25"/>
      <c r="BY58" s="25"/>
    </row>
    <row r="59" spans="1:77" s="12" customFormat="1" ht="18" customHeight="1" x14ac:dyDescent="0.25">
      <c r="A59" s="14" t="s">
        <v>67</v>
      </c>
      <c r="B59" s="1">
        <v>42191</v>
      </c>
      <c r="C59" s="15">
        <v>0.75</v>
      </c>
      <c r="D59" s="2" t="str">
        <f t="shared" si="0"/>
        <v>lunedì</v>
      </c>
      <c r="E59" s="2" t="s">
        <v>534</v>
      </c>
      <c r="F59" s="2" t="s">
        <v>541</v>
      </c>
      <c r="G59" s="2" t="s">
        <v>538</v>
      </c>
      <c r="H59" s="2"/>
      <c r="I59" s="2" t="s">
        <v>544</v>
      </c>
      <c r="J59" s="2" t="s">
        <v>540</v>
      </c>
      <c r="K59" s="2"/>
      <c r="L59" s="2"/>
      <c r="M59" s="48">
        <v>62.2</v>
      </c>
      <c r="N59" s="3">
        <v>0.01</v>
      </c>
      <c r="O59" s="2">
        <v>0</v>
      </c>
      <c r="P59" s="2">
        <v>-62.2</v>
      </c>
      <c r="Q59" s="2">
        <f t="shared" si="9"/>
        <v>-62.2</v>
      </c>
      <c r="R59" s="9">
        <f t="shared" si="4"/>
        <v>-122.7020520080455</v>
      </c>
      <c r="S59" s="8">
        <f t="shared" si="5"/>
        <v>12147.503148796504</v>
      </c>
      <c r="T59">
        <f t="shared" si="8"/>
        <v>-62.2</v>
      </c>
      <c r="U59" s="19">
        <f>IF(S59="","",S59/MAX($S$4:S59)-1)</f>
        <v>-1.0000000000000009E-2</v>
      </c>
      <c r="V59">
        <f t="shared" si="7"/>
        <v>-122.7020520080455</v>
      </c>
      <c r="W59">
        <f t="shared" si="6"/>
        <v>0</v>
      </c>
      <c r="X59">
        <f t="shared" si="2"/>
        <v>-122.7020520080455</v>
      </c>
      <c r="Y59" s="26"/>
      <c r="Z59" s="27"/>
      <c r="AA59" s="27"/>
      <c r="AB59" s="27"/>
      <c r="AC59" s="27"/>
      <c r="AD59" s="27"/>
      <c r="AE59" s="28"/>
      <c r="AF59" s="22"/>
      <c r="AG59" s="22"/>
      <c r="AH59" s="22"/>
      <c r="AI59" s="22"/>
      <c r="AJ59" s="2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25"/>
      <c r="BS59" s="25"/>
      <c r="BT59" s="25"/>
      <c r="BU59" s="25"/>
      <c r="BV59" s="25"/>
      <c r="BW59" s="25"/>
      <c r="BX59" s="25"/>
      <c r="BY59" s="25"/>
    </row>
    <row r="60" spans="1:77" s="12" customFormat="1" ht="18" customHeight="1" x14ac:dyDescent="0.25">
      <c r="A60" s="14" t="s">
        <v>68</v>
      </c>
      <c r="B60" s="1">
        <v>42192</v>
      </c>
      <c r="C60" s="15">
        <v>0.54166666666666663</v>
      </c>
      <c r="D60" s="2" t="str">
        <f t="shared" si="0"/>
        <v>martedì</v>
      </c>
      <c r="E60" s="2" t="s">
        <v>534</v>
      </c>
      <c r="F60" s="2" t="s">
        <v>542</v>
      </c>
      <c r="G60" s="2" t="s">
        <v>538</v>
      </c>
      <c r="H60" s="2"/>
      <c r="I60" s="2" t="s">
        <v>547</v>
      </c>
      <c r="J60" s="2" t="s">
        <v>540</v>
      </c>
      <c r="K60" s="2"/>
      <c r="L60" s="2"/>
      <c r="M60" s="48">
        <v>25.8</v>
      </c>
      <c r="N60" s="3">
        <v>5.0000000000000001E-3</v>
      </c>
      <c r="O60" s="2">
        <v>22.4</v>
      </c>
      <c r="P60" s="2">
        <v>51</v>
      </c>
      <c r="Q60" s="2">
        <f t="shared" si="9"/>
        <v>73.400000000000006</v>
      </c>
      <c r="R60" s="9">
        <f t="shared" si="4"/>
        <v>172.79587812435338</v>
      </c>
      <c r="S60" s="8">
        <f t="shared" si="5"/>
        <v>12320.299026920859</v>
      </c>
      <c r="T60">
        <f t="shared" si="8"/>
        <v>0</v>
      </c>
      <c r="U60" s="19">
        <f>IF(S60="","",S60/MAX($S$4:S60)-1)</f>
        <v>0</v>
      </c>
      <c r="V60">
        <f t="shared" si="7"/>
        <v>0</v>
      </c>
      <c r="W60">
        <f t="shared" si="6"/>
        <v>172.79587812435338</v>
      </c>
      <c r="X60">
        <f t="shared" si="2"/>
        <v>0</v>
      </c>
      <c r="Y60" s="26"/>
      <c r="Z60" s="27"/>
      <c r="AA60" s="27"/>
      <c r="AB60" s="27"/>
      <c r="AC60" s="27"/>
      <c r="AD60" s="27"/>
      <c r="AE60" s="28"/>
      <c r="AF60" s="22"/>
      <c r="AG60" s="22"/>
      <c r="AH60" s="22"/>
      <c r="AI60" s="22"/>
      <c r="AJ60" s="2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25"/>
      <c r="BS60" s="25"/>
      <c r="BT60" s="25"/>
      <c r="BU60" s="25"/>
      <c r="BV60" s="25"/>
      <c r="BW60" s="25"/>
      <c r="BX60" s="25"/>
      <c r="BY60" s="25"/>
    </row>
    <row r="61" spans="1:77" s="12" customFormat="1" ht="18" customHeight="1" x14ac:dyDescent="0.25">
      <c r="A61" s="14" t="s">
        <v>69</v>
      </c>
      <c r="B61" s="1">
        <v>42199</v>
      </c>
      <c r="C61" s="15">
        <v>4.1666666666666664E-2</v>
      </c>
      <c r="D61" s="2" t="str">
        <f t="shared" si="0"/>
        <v>martedì</v>
      </c>
      <c r="E61" s="2" t="s">
        <v>527</v>
      </c>
      <c r="F61" s="2" t="s">
        <v>537</v>
      </c>
      <c r="G61" s="2" t="s">
        <v>538</v>
      </c>
      <c r="H61" s="2"/>
      <c r="I61" s="2" t="s">
        <v>544</v>
      </c>
      <c r="J61" s="2" t="s">
        <v>540</v>
      </c>
      <c r="K61" s="2"/>
      <c r="L61" s="2"/>
      <c r="M61" s="48">
        <v>68.5</v>
      </c>
      <c r="N61" s="3">
        <v>5.0000000000000001E-3</v>
      </c>
      <c r="O61" s="2">
        <v>81.5</v>
      </c>
      <c r="P61" s="2">
        <v>0</v>
      </c>
      <c r="Q61" s="2">
        <f t="shared" si="9"/>
        <v>81.5</v>
      </c>
      <c r="R61" s="9">
        <f t="shared" si="4"/>
        <v>73.292289831682481</v>
      </c>
      <c r="S61" s="8">
        <f t="shared" si="5"/>
        <v>12393.591316752541</v>
      </c>
      <c r="T61">
        <f t="shared" si="8"/>
        <v>0</v>
      </c>
      <c r="U61" s="19">
        <f>IF(S61="","",S61/MAX($S$4:S61)-1)</f>
        <v>0</v>
      </c>
      <c r="V61">
        <f t="shared" si="7"/>
        <v>0</v>
      </c>
      <c r="W61">
        <f t="shared" si="6"/>
        <v>73.292289831682481</v>
      </c>
      <c r="X61">
        <f t="shared" si="2"/>
        <v>0</v>
      </c>
      <c r="Y61" s="26"/>
      <c r="Z61" s="27"/>
      <c r="AA61" s="27"/>
      <c r="AB61" s="27"/>
      <c r="AC61" s="27"/>
      <c r="AD61" s="27"/>
      <c r="AE61" s="28"/>
      <c r="AF61" s="22"/>
      <c r="AG61" s="22"/>
      <c r="AH61" s="22"/>
      <c r="AI61" s="22"/>
      <c r="AJ61" s="2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25"/>
      <c r="BS61" s="25"/>
      <c r="BT61" s="25"/>
      <c r="BU61" s="25"/>
      <c r="BV61" s="25"/>
      <c r="BW61" s="25"/>
      <c r="BX61" s="25"/>
      <c r="BY61" s="25"/>
    </row>
    <row r="62" spans="1:77" s="12" customFormat="1" ht="18" customHeight="1" x14ac:dyDescent="0.25">
      <c r="A62" s="14" t="s">
        <v>70</v>
      </c>
      <c r="B62" s="1">
        <v>42200</v>
      </c>
      <c r="C62" s="15">
        <v>0.70833333333333337</v>
      </c>
      <c r="D62" s="2" t="str">
        <f t="shared" si="0"/>
        <v>mercoledì</v>
      </c>
      <c r="E62" s="2" t="s">
        <v>534</v>
      </c>
      <c r="F62" s="2" t="s">
        <v>542</v>
      </c>
      <c r="G62" s="2" t="s">
        <v>538</v>
      </c>
      <c r="H62" s="2"/>
      <c r="I62" s="2" t="s">
        <v>544</v>
      </c>
      <c r="J62" s="2" t="s">
        <v>540</v>
      </c>
      <c r="K62" s="2"/>
      <c r="L62" s="2"/>
      <c r="M62" s="48">
        <v>70.7</v>
      </c>
      <c r="N62" s="3">
        <v>5.0000000000000001E-3</v>
      </c>
      <c r="O62" s="2">
        <v>58.3</v>
      </c>
      <c r="P62" s="2">
        <v>106.9</v>
      </c>
      <c r="Q62" s="2">
        <f t="shared" si="9"/>
        <v>165.2</v>
      </c>
      <c r="R62" s="9">
        <f t="shared" si="4"/>
        <v>144.79641340364353</v>
      </c>
      <c r="S62" s="8">
        <f t="shared" si="5"/>
        <v>12538.387730156184</v>
      </c>
      <c r="T62">
        <f t="shared" si="8"/>
        <v>0</v>
      </c>
      <c r="U62" s="19">
        <f>IF(S62="","",S62/MAX($S$4:S62)-1)</f>
        <v>0</v>
      </c>
      <c r="V62">
        <f t="shared" si="7"/>
        <v>0</v>
      </c>
      <c r="W62">
        <f t="shared" si="6"/>
        <v>144.79641340364353</v>
      </c>
      <c r="X62">
        <f t="shared" si="2"/>
        <v>0</v>
      </c>
      <c r="Y62" s="26"/>
      <c r="Z62" s="27"/>
      <c r="AA62" s="27"/>
      <c r="AB62" s="27"/>
      <c r="AC62" s="27"/>
      <c r="AD62" s="27"/>
      <c r="AE62" s="28"/>
      <c r="AF62" s="22"/>
      <c r="AG62" s="22"/>
      <c r="AH62" s="22"/>
      <c r="AI62" s="22"/>
      <c r="AJ62" s="2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25"/>
      <c r="BS62" s="25"/>
      <c r="BT62" s="25"/>
      <c r="BU62" s="25"/>
      <c r="BV62" s="25"/>
      <c r="BW62" s="25"/>
      <c r="BX62" s="25"/>
      <c r="BY62" s="25"/>
    </row>
    <row r="63" spans="1:77" s="12" customFormat="1" ht="18" customHeight="1" x14ac:dyDescent="0.25">
      <c r="A63" s="14" t="s">
        <v>71</v>
      </c>
      <c r="B63" s="1">
        <v>42206</v>
      </c>
      <c r="C63" s="15">
        <v>0.66666666666666663</v>
      </c>
      <c r="D63" s="2" t="str">
        <f t="shared" si="0"/>
        <v>martedì</v>
      </c>
      <c r="E63" s="4" t="s">
        <v>534</v>
      </c>
      <c r="F63" s="2" t="s">
        <v>542</v>
      </c>
      <c r="G63" s="2" t="s">
        <v>538</v>
      </c>
      <c r="H63" s="2"/>
      <c r="I63" s="2" t="s">
        <v>539</v>
      </c>
      <c r="J63" s="2" t="s">
        <v>540</v>
      </c>
      <c r="K63" s="2"/>
      <c r="L63" s="2"/>
      <c r="M63" s="49">
        <v>35</v>
      </c>
      <c r="N63" s="3">
        <v>5.0000000000000001E-3</v>
      </c>
      <c r="O63" s="4">
        <v>13.3</v>
      </c>
      <c r="P63" s="4">
        <v>41.7</v>
      </c>
      <c r="Q63" s="2">
        <f t="shared" si="9"/>
        <v>55</v>
      </c>
      <c r="R63" s="9">
        <f t="shared" si="4"/>
        <v>98.515903594084293</v>
      </c>
      <c r="S63" s="8">
        <f t="shared" si="5"/>
        <v>12636.903633750269</v>
      </c>
      <c r="T63">
        <f t="shared" si="8"/>
        <v>0</v>
      </c>
      <c r="U63" s="19">
        <f>IF(S63="","",S63/MAX($S$4:S63)-1)</f>
        <v>0</v>
      </c>
      <c r="V63">
        <f t="shared" si="7"/>
        <v>0</v>
      </c>
      <c r="W63">
        <f t="shared" si="6"/>
        <v>98.515903594084293</v>
      </c>
      <c r="X63">
        <f t="shared" si="2"/>
        <v>0</v>
      </c>
      <c r="Y63" s="26"/>
      <c r="Z63" s="27"/>
      <c r="AA63" s="27"/>
      <c r="AB63" s="27"/>
      <c r="AC63" s="27"/>
      <c r="AD63" s="27"/>
      <c r="AE63" s="28"/>
      <c r="AF63" s="22"/>
      <c r="AG63" s="22"/>
      <c r="AH63" s="22"/>
      <c r="AI63" s="22"/>
      <c r="AJ63" s="2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25"/>
      <c r="BS63" s="25"/>
      <c r="BT63" s="25"/>
      <c r="BU63" s="25"/>
      <c r="BV63" s="25"/>
      <c r="BW63" s="25"/>
      <c r="BX63" s="25"/>
      <c r="BY63" s="25"/>
    </row>
    <row r="64" spans="1:77" s="12" customFormat="1" ht="18" customHeight="1" x14ac:dyDescent="0.25">
      <c r="A64" s="14" t="s">
        <v>72</v>
      </c>
      <c r="B64" s="1">
        <v>42215</v>
      </c>
      <c r="C64" s="15">
        <v>0.54166666666666663</v>
      </c>
      <c r="D64" s="2" t="str">
        <f t="shared" si="0"/>
        <v>giovedì</v>
      </c>
      <c r="E64" s="4" t="s">
        <v>527</v>
      </c>
      <c r="F64" s="2" t="s">
        <v>537</v>
      </c>
      <c r="G64" s="2" t="s">
        <v>538</v>
      </c>
      <c r="H64" s="2"/>
      <c r="I64" s="2" t="s">
        <v>539</v>
      </c>
      <c r="J64" s="2" t="s">
        <v>540</v>
      </c>
      <c r="K64" s="2"/>
      <c r="L64" s="2"/>
      <c r="M64" s="49">
        <v>23.1</v>
      </c>
      <c r="N64" s="3">
        <v>5.0000000000000001E-3</v>
      </c>
      <c r="O64" s="4">
        <v>23.8</v>
      </c>
      <c r="P64" s="4">
        <v>0</v>
      </c>
      <c r="Q64" s="2">
        <f t="shared" si="9"/>
        <v>23.8</v>
      </c>
      <c r="R64" s="9">
        <f t="shared" si="4"/>
        <v>65.099200537501389</v>
      </c>
      <c r="S64" s="8">
        <f t="shared" si="5"/>
        <v>12702.00283428777</v>
      </c>
      <c r="T64">
        <f t="shared" si="8"/>
        <v>0</v>
      </c>
      <c r="U64" s="19">
        <f>IF(S64="","",S64/MAX($S$4:S64)-1)</f>
        <v>0</v>
      </c>
      <c r="V64">
        <f t="shared" si="7"/>
        <v>0</v>
      </c>
      <c r="W64">
        <f t="shared" si="6"/>
        <v>65.099200537501389</v>
      </c>
      <c r="X64">
        <f t="shared" si="2"/>
        <v>0</v>
      </c>
      <c r="Y64" s="26"/>
      <c r="Z64" s="27"/>
      <c r="AA64" s="27"/>
      <c r="AB64" s="27"/>
      <c r="AC64" s="27"/>
      <c r="AD64" s="27"/>
      <c r="AE64" s="28"/>
      <c r="AF64" s="22"/>
      <c r="AG64" s="22"/>
      <c r="AH64" s="22"/>
      <c r="AI64" s="22"/>
      <c r="AJ64" s="2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25"/>
      <c r="BS64" s="25"/>
      <c r="BT64" s="25"/>
      <c r="BU64" s="25"/>
      <c r="BV64" s="25"/>
      <c r="BW64" s="25"/>
      <c r="BX64" s="25"/>
      <c r="BY64" s="25"/>
    </row>
    <row r="65" spans="1:77" s="12" customFormat="1" ht="18" customHeight="1" x14ac:dyDescent="0.25">
      <c r="A65" s="14" t="s">
        <v>73</v>
      </c>
      <c r="B65" s="1">
        <v>42216</v>
      </c>
      <c r="C65" s="15">
        <v>0.58333333333333337</v>
      </c>
      <c r="D65" s="2" t="str">
        <f t="shared" si="0"/>
        <v>venerdì</v>
      </c>
      <c r="E65" s="2" t="s">
        <v>527</v>
      </c>
      <c r="F65" s="2" t="s">
        <v>541</v>
      </c>
      <c r="G65" s="2" t="s">
        <v>538</v>
      </c>
      <c r="H65" s="2"/>
      <c r="I65" s="2" t="s">
        <v>547</v>
      </c>
      <c r="J65" s="2" t="s">
        <v>540</v>
      </c>
      <c r="K65" s="2"/>
      <c r="L65" s="2"/>
      <c r="M65" s="48">
        <v>58.7</v>
      </c>
      <c r="N65" s="3">
        <v>0.01</v>
      </c>
      <c r="O65" s="2">
        <v>82.6</v>
      </c>
      <c r="P65" s="2">
        <v>0</v>
      </c>
      <c r="Q65" s="2">
        <f t="shared" si="9"/>
        <v>82.6</v>
      </c>
      <c r="R65" s="9">
        <f t="shared" si="4"/>
        <v>178.73687122864902</v>
      </c>
      <c r="S65" s="8">
        <f t="shared" si="5"/>
        <v>12880.73970551642</v>
      </c>
      <c r="T65">
        <f t="shared" si="8"/>
        <v>0</v>
      </c>
      <c r="U65" s="19">
        <f>IF(S65="","",S65/MAX($S$4:S65)-1)</f>
        <v>0</v>
      </c>
      <c r="V65">
        <f t="shared" si="7"/>
        <v>0</v>
      </c>
      <c r="W65">
        <f t="shared" si="6"/>
        <v>178.73687122864902</v>
      </c>
      <c r="X65">
        <f t="shared" si="2"/>
        <v>0</v>
      </c>
      <c r="Y65" s="26"/>
      <c r="Z65" s="27"/>
      <c r="AA65" s="27"/>
      <c r="AB65" s="27"/>
      <c r="AC65" s="27"/>
      <c r="AD65" s="27"/>
      <c r="AE65" s="28"/>
      <c r="AF65" s="22"/>
      <c r="AG65" s="22"/>
      <c r="AH65" s="22"/>
      <c r="AI65" s="22"/>
      <c r="AJ65" s="2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25"/>
      <c r="BS65" s="25"/>
      <c r="BT65" s="25"/>
      <c r="BU65" s="25"/>
      <c r="BV65" s="25"/>
      <c r="BW65" s="25"/>
      <c r="BX65" s="25"/>
      <c r="BY65" s="25"/>
    </row>
    <row r="66" spans="1:77" s="12" customFormat="1" ht="18" customHeight="1" x14ac:dyDescent="0.25">
      <c r="A66" s="14" t="s">
        <v>74</v>
      </c>
      <c r="B66" s="1">
        <v>42221</v>
      </c>
      <c r="C66" s="15">
        <v>0.41666666666666669</v>
      </c>
      <c r="D66" s="2" t="str">
        <f t="shared" si="0"/>
        <v>mercoledì</v>
      </c>
      <c r="E66" s="2" t="s">
        <v>534</v>
      </c>
      <c r="F66" s="2" t="s">
        <v>542</v>
      </c>
      <c r="G66" s="2" t="s">
        <v>538</v>
      </c>
      <c r="H66" s="2"/>
      <c r="I66" s="2" t="s">
        <v>546</v>
      </c>
      <c r="J66" s="2" t="s">
        <v>540</v>
      </c>
      <c r="K66" s="2"/>
      <c r="L66" s="2"/>
      <c r="M66" s="48">
        <v>34.5</v>
      </c>
      <c r="N66" s="3">
        <v>5.0000000000000001E-3</v>
      </c>
      <c r="O66" s="2">
        <v>34.5</v>
      </c>
      <c r="P66" s="2">
        <v>0</v>
      </c>
      <c r="Q66" s="2">
        <f t="shared" si="9"/>
        <v>34.5</v>
      </c>
      <c r="R66" s="9">
        <f t="shared" si="4"/>
        <v>64.403698527582108</v>
      </c>
      <c r="S66" s="8">
        <f t="shared" si="5"/>
        <v>12945.143404044002</v>
      </c>
      <c r="T66">
        <f t="shared" si="8"/>
        <v>0</v>
      </c>
      <c r="U66" s="19">
        <f>IF(S66="","",S66/MAX($S$4:S66)-1)</f>
        <v>0</v>
      </c>
      <c r="V66">
        <f t="shared" si="7"/>
        <v>0</v>
      </c>
      <c r="W66">
        <f t="shared" si="6"/>
        <v>64.403698527582108</v>
      </c>
      <c r="X66">
        <f t="shared" si="2"/>
        <v>0</v>
      </c>
      <c r="Y66" s="26"/>
      <c r="Z66" s="27"/>
      <c r="AA66" s="27"/>
      <c r="AB66" s="27"/>
      <c r="AC66" s="27"/>
      <c r="AD66" s="27"/>
      <c r="AE66" s="28"/>
      <c r="AF66" s="22"/>
      <c r="AG66" s="22"/>
      <c r="AH66" s="22"/>
      <c r="AI66" s="22"/>
      <c r="AJ66" s="2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25"/>
      <c r="BS66" s="25"/>
      <c r="BT66" s="25"/>
      <c r="BU66" s="25"/>
      <c r="BV66" s="25"/>
      <c r="BW66" s="25"/>
      <c r="BX66" s="25"/>
      <c r="BY66" s="25"/>
    </row>
    <row r="67" spans="1:77" s="12" customFormat="1" ht="18" customHeight="1" x14ac:dyDescent="0.25">
      <c r="A67" s="14" t="s">
        <v>75</v>
      </c>
      <c r="B67" s="1">
        <v>42234</v>
      </c>
      <c r="C67" s="15">
        <v>0.58333333333333337</v>
      </c>
      <c r="D67" s="2" t="str">
        <f t="shared" si="0"/>
        <v>martedì</v>
      </c>
      <c r="E67" s="2" t="s">
        <v>527</v>
      </c>
      <c r="F67" s="2" t="s">
        <v>537</v>
      </c>
      <c r="G67" s="2" t="s">
        <v>538</v>
      </c>
      <c r="H67" s="2"/>
      <c r="I67" s="2" t="s">
        <v>544</v>
      </c>
      <c r="J67" s="2" t="s">
        <v>540</v>
      </c>
      <c r="K67" s="2"/>
      <c r="L67" s="2"/>
      <c r="M67" s="48">
        <v>44.2</v>
      </c>
      <c r="N67" s="3">
        <v>5.0000000000000001E-3</v>
      </c>
      <c r="O67" s="2">
        <v>-44.2</v>
      </c>
      <c r="P67" s="2">
        <v>-44.2</v>
      </c>
      <c r="Q67" s="2">
        <f t="shared" si="9"/>
        <v>-88.4</v>
      </c>
      <c r="R67" s="9">
        <f t="shared" si="4"/>
        <v>-129.45143404044001</v>
      </c>
      <c r="S67" s="8">
        <f t="shared" si="5"/>
        <v>12815.691970003561</v>
      </c>
      <c r="T67">
        <f t="shared" si="8"/>
        <v>-88.4</v>
      </c>
      <c r="U67" s="19">
        <f>IF(S67="","",S67/MAX($S$4:S67)-1)</f>
        <v>-1.0000000000000009E-2</v>
      </c>
      <c r="V67">
        <f t="shared" si="7"/>
        <v>-129.45143404044001</v>
      </c>
      <c r="W67">
        <f t="shared" si="6"/>
        <v>0</v>
      </c>
      <c r="X67">
        <f t="shared" si="2"/>
        <v>-129.45143404044001</v>
      </c>
      <c r="Y67" s="26"/>
      <c r="Z67" s="27"/>
      <c r="AA67" s="27"/>
      <c r="AB67" s="27"/>
      <c r="AC67" s="27"/>
      <c r="AD67" s="27"/>
      <c r="AE67" s="28"/>
      <c r="AF67" s="22"/>
      <c r="AG67" s="22"/>
      <c r="AH67" s="22"/>
      <c r="AI67" s="22"/>
      <c r="AJ67" s="2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25"/>
      <c r="BS67" s="25"/>
      <c r="BT67" s="25"/>
      <c r="BU67" s="25"/>
      <c r="BV67" s="25"/>
      <c r="BW67" s="25"/>
      <c r="BX67" s="25"/>
      <c r="BY67" s="25"/>
    </row>
    <row r="68" spans="1:77" s="12" customFormat="1" ht="18" customHeight="1" x14ac:dyDescent="0.25">
      <c r="A68" s="14" t="s">
        <v>76</v>
      </c>
      <c r="B68" s="1">
        <v>42241</v>
      </c>
      <c r="C68" s="15">
        <v>0.5</v>
      </c>
      <c r="D68" s="2" t="str">
        <f t="shared" si="0"/>
        <v>martedì</v>
      </c>
      <c r="E68" s="2" t="s">
        <v>534</v>
      </c>
      <c r="F68" s="2" t="s">
        <v>537</v>
      </c>
      <c r="G68" s="2" t="s">
        <v>538</v>
      </c>
      <c r="H68" s="2"/>
      <c r="I68" s="2" t="s">
        <v>547</v>
      </c>
      <c r="J68" s="2" t="s">
        <v>540</v>
      </c>
      <c r="K68" s="2"/>
      <c r="L68" s="2"/>
      <c r="M68" s="48">
        <v>48.4</v>
      </c>
      <c r="N68" s="3">
        <v>5.0000000000000001E-3</v>
      </c>
      <c r="O68" s="2">
        <v>-48.4</v>
      </c>
      <c r="P68" s="2">
        <v>-48.4</v>
      </c>
      <c r="Q68" s="2">
        <f t="shared" si="9"/>
        <v>-96.8</v>
      </c>
      <c r="R68" s="9">
        <f t="shared" si="4"/>
        <v>-128.15691970003562</v>
      </c>
      <c r="S68" s="8">
        <f t="shared" si="5"/>
        <v>12687.535050303526</v>
      </c>
      <c r="T68">
        <f t="shared" si="8"/>
        <v>-185.2</v>
      </c>
      <c r="U68" s="19">
        <f>IF(S68="","",S68/MAX($S$4:S68)-1)</f>
        <v>-1.9900000000000029E-2</v>
      </c>
      <c r="V68">
        <f t="shared" si="7"/>
        <v>-257.60835374047565</v>
      </c>
      <c r="W68">
        <f t="shared" si="6"/>
        <v>0</v>
      </c>
      <c r="X68">
        <f t="shared" si="2"/>
        <v>-128.15691970003562</v>
      </c>
      <c r="Y68" s="26"/>
      <c r="Z68" s="27"/>
      <c r="AA68" s="27"/>
      <c r="AB68" s="27"/>
      <c r="AC68" s="27"/>
      <c r="AD68" s="27"/>
      <c r="AE68" s="28"/>
      <c r="AF68" s="22"/>
      <c r="AG68" s="22"/>
      <c r="AH68" s="22"/>
      <c r="AI68" s="22"/>
      <c r="AJ68" s="2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25"/>
      <c r="BS68" s="25"/>
      <c r="BT68" s="25"/>
      <c r="BU68" s="25"/>
      <c r="BV68" s="25"/>
      <c r="BW68" s="25"/>
      <c r="BX68" s="25"/>
      <c r="BY68" s="25"/>
    </row>
    <row r="69" spans="1:77" s="12" customFormat="1" ht="18" customHeight="1" x14ac:dyDescent="0.25">
      <c r="A69" s="14" t="s">
        <v>77</v>
      </c>
      <c r="B69" s="1">
        <v>42235</v>
      </c>
      <c r="C69" s="15">
        <v>0.29166666666666669</v>
      </c>
      <c r="D69" s="2" t="str">
        <f t="shared" si="0"/>
        <v>mercoledì</v>
      </c>
      <c r="E69" s="2" t="s">
        <v>527</v>
      </c>
      <c r="F69" s="2" t="s">
        <v>526</v>
      </c>
      <c r="G69" s="2" t="s">
        <v>528</v>
      </c>
      <c r="H69" s="2"/>
      <c r="I69" s="2" t="s">
        <v>524</v>
      </c>
      <c r="J69" s="2" t="s">
        <v>525</v>
      </c>
      <c r="K69" s="2"/>
      <c r="L69" s="2"/>
      <c r="M69" s="48">
        <v>75</v>
      </c>
      <c r="N69" s="3">
        <v>0.01</v>
      </c>
      <c r="O69" s="2">
        <v>75</v>
      </c>
      <c r="P69" s="2">
        <v>0</v>
      </c>
      <c r="Q69" s="2">
        <f t="shared" si="9"/>
        <v>75</v>
      </c>
      <c r="R69" s="9">
        <f t="shared" si="4"/>
        <v>126.87535050303526</v>
      </c>
      <c r="S69" s="8">
        <f t="shared" si="5"/>
        <v>12814.410400806561</v>
      </c>
      <c r="T69">
        <f t="shared" si="8"/>
        <v>0</v>
      </c>
      <c r="U69" s="19">
        <f>IF(S69="","",S69/MAX($S$4:S69)-1)</f>
        <v>-1.009900000000008E-2</v>
      </c>
      <c r="V69">
        <f t="shared" si="7"/>
        <v>0</v>
      </c>
      <c r="W69">
        <f t="shared" si="6"/>
        <v>126.87535050303526</v>
      </c>
      <c r="X69">
        <f t="shared" si="2"/>
        <v>0</v>
      </c>
      <c r="Y69" s="26"/>
      <c r="Z69" s="27"/>
      <c r="AA69" s="27"/>
      <c r="AB69" s="27"/>
      <c r="AC69" s="27"/>
      <c r="AD69" s="27"/>
      <c r="AE69" s="28"/>
      <c r="AF69" s="22"/>
      <c r="AG69" s="22"/>
      <c r="AH69" s="22"/>
      <c r="AI69" s="22"/>
      <c r="AJ69" s="2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25"/>
      <c r="BS69" s="25"/>
      <c r="BT69" s="25"/>
      <c r="BU69" s="25"/>
      <c r="BV69" s="25"/>
      <c r="BW69" s="25"/>
      <c r="BX69" s="25"/>
      <c r="BY69" s="25"/>
    </row>
    <row r="70" spans="1:77" s="12" customFormat="1" ht="18" customHeight="1" x14ac:dyDescent="0.25">
      <c r="A70" s="14" t="s">
        <v>78</v>
      </c>
      <c r="B70" s="1">
        <v>42243</v>
      </c>
      <c r="C70" s="15">
        <v>0.66666666666666663</v>
      </c>
      <c r="D70" s="2" t="str">
        <f t="shared" si="0"/>
        <v>giovedì</v>
      </c>
      <c r="E70" s="2" t="s">
        <v>534</v>
      </c>
      <c r="F70" s="2" t="s">
        <v>537</v>
      </c>
      <c r="G70" s="2" t="s">
        <v>538</v>
      </c>
      <c r="H70" s="2"/>
      <c r="I70" s="2" t="s">
        <v>547</v>
      </c>
      <c r="J70" s="2" t="s">
        <v>548</v>
      </c>
      <c r="K70" s="2"/>
      <c r="L70" s="2"/>
      <c r="M70" s="48">
        <v>101</v>
      </c>
      <c r="N70" s="3">
        <v>5.0000000000000001E-3</v>
      </c>
      <c r="O70" s="2">
        <v>-101</v>
      </c>
      <c r="P70" s="2">
        <v>-101</v>
      </c>
      <c r="Q70" s="2">
        <f t="shared" si="9"/>
        <v>-202</v>
      </c>
      <c r="R70" s="9">
        <f t="shared" si="4"/>
        <v>-128.1441040080656</v>
      </c>
      <c r="S70" s="8">
        <f t="shared" si="5"/>
        <v>12686.266296798494</v>
      </c>
      <c r="T70">
        <f t="shared" si="8"/>
        <v>-202</v>
      </c>
      <c r="U70" s="19">
        <f>IF(S70="","",S70/MAX($S$4:S70)-1)</f>
        <v>-1.9998010000000122E-2</v>
      </c>
      <c r="V70">
        <f t="shared" si="7"/>
        <v>-128.1441040080656</v>
      </c>
      <c r="W70">
        <f t="shared" si="6"/>
        <v>0</v>
      </c>
      <c r="X70">
        <f t="shared" si="2"/>
        <v>-128.1441040080656</v>
      </c>
      <c r="Y70" s="26"/>
      <c r="Z70" s="27"/>
      <c r="AA70" s="27"/>
      <c r="AB70" s="27"/>
      <c r="AC70" s="27"/>
      <c r="AD70" s="27"/>
      <c r="AE70" s="28"/>
      <c r="AF70" s="22"/>
      <c r="AG70" s="22"/>
      <c r="AH70" s="22"/>
      <c r="AI70" s="22"/>
      <c r="AJ70" s="2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25"/>
      <c r="BS70" s="25"/>
      <c r="BT70" s="25"/>
      <c r="BU70" s="25"/>
      <c r="BV70" s="25"/>
      <c r="BW70" s="25"/>
      <c r="BX70" s="25"/>
      <c r="BY70" s="25"/>
    </row>
    <row r="71" spans="1:77" s="12" customFormat="1" ht="18" customHeight="1" x14ac:dyDescent="0.25">
      <c r="A71" s="14" t="s">
        <v>79</v>
      </c>
      <c r="B71" s="1">
        <v>42249</v>
      </c>
      <c r="C71" s="15">
        <v>0.58333333333333337</v>
      </c>
      <c r="D71" s="2" t="str">
        <f t="shared" ref="D71:D134" si="10">CHOOSE(WEEKDAY(B71), "domenica", "lunedì", "martedì", "mercoledì", "giovedì", "venerdì","sabato")</f>
        <v>mercoledì</v>
      </c>
      <c r="E71" s="2" t="s">
        <v>534</v>
      </c>
      <c r="F71" s="2" t="s">
        <v>542</v>
      </c>
      <c r="G71" s="2" t="s">
        <v>538</v>
      </c>
      <c r="H71" s="2"/>
      <c r="I71" s="2" t="s">
        <v>547</v>
      </c>
      <c r="J71" s="2" t="s">
        <v>540</v>
      </c>
      <c r="K71" s="2"/>
      <c r="L71" s="2"/>
      <c r="M71" s="48">
        <v>33</v>
      </c>
      <c r="N71" s="3">
        <v>5.0000000000000001E-3</v>
      </c>
      <c r="O71" s="2">
        <v>-33</v>
      </c>
      <c r="P71" s="2">
        <v>-33</v>
      </c>
      <c r="Q71" s="2">
        <f t="shared" si="9"/>
        <v>-66</v>
      </c>
      <c r="R71" s="9">
        <f t="shared" si="4"/>
        <v>-126.86266296798495</v>
      </c>
      <c r="S71" s="8">
        <f t="shared" si="5"/>
        <v>12559.403633830509</v>
      </c>
      <c r="T71">
        <f t="shared" si="8"/>
        <v>-268</v>
      </c>
      <c r="U71" s="19">
        <f>IF(S71="","",S71/MAX($S$4:S71)-1)</f>
        <v>-2.9798029900000134E-2</v>
      </c>
      <c r="V71">
        <f t="shared" si="7"/>
        <v>-255.00676697605053</v>
      </c>
      <c r="W71">
        <f t="shared" si="6"/>
        <v>0</v>
      </c>
      <c r="X71">
        <f t="shared" ref="X71:X134" si="11">IF(R71&lt;0,R71,0)</f>
        <v>-126.86266296798495</v>
      </c>
      <c r="Y71" s="26"/>
      <c r="Z71" s="27"/>
      <c r="AA71" s="27"/>
      <c r="AB71" s="27"/>
      <c r="AC71" s="27"/>
      <c r="AD71" s="27"/>
      <c r="AE71" s="28"/>
      <c r="AF71" s="22"/>
      <c r="AG71" s="22"/>
      <c r="AH71" s="22"/>
      <c r="AI71" s="22"/>
      <c r="AJ71" s="2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25"/>
      <c r="BS71" s="25"/>
      <c r="BT71" s="25"/>
      <c r="BU71" s="25"/>
      <c r="BV71" s="25"/>
      <c r="BW71" s="25"/>
      <c r="BX71" s="25"/>
      <c r="BY71" s="25"/>
    </row>
    <row r="72" spans="1:77" s="12" customFormat="1" ht="18" customHeight="1" x14ac:dyDescent="0.25">
      <c r="A72" s="14" t="s">
        <v>80</v>
      </c>
      <c r="B72" s="1">
        <v>42250</v>
      </c>
      <c r="C72" s="15">
        <v>0.5</v>
      </c>
      <c r="D72" s="2" t="str">
        <f t="shared" si="10"/>
        <v>giovedì</v>
      </c>
      <c r="E72" s="2" t="s">
        <v>527</v>
      </c>
      <c r="F72" s="2" t="s">
        <v>537</v>
      </c>
      <c r="G72" s="2" t="s">
        <v>538</v>
      </c>
      <c r="H72" s="2"/>
      <c r="I72" s="2" t="s">
        <v>551</v>
      </c>
      <c r="J72" s="2" t="s">
        <v>540</v>
      </c>
      <c r="K72" s="2"/>
      <c r="L72" s="2"/>
      <c r="M72" s="48">
        <v>5.41</v>
      </c>
      <c r="N72" s="3">
        <v>5.0000000000000001E-3</v>
      </c>
      <c r="O72" s="2">
        <v>-5.41</v>
      </c>
      <c r="P72" s="2">
        <v>-5.41</v>
      </c>
      <c r="Q72" s="2">
        <f t="shared" si="9"/>
        <v>-10.82</v>
      </c>
      <c r="R72" s="9">
        <f t="shared" ref="R72:R135" si="12">S71*N72/M72*(O72+P72)</f>
        <v>-125.59403633830509</v>
      </c>
      <c r="S72" s="8">
        <f t="shared" ref="S72:S135" si="13">S71+R72</f>
        <v>12433.809597492203</v>
      </c>
      <c r="T72">
        <f t="shared" si="8"/>
        <v>-278.82</v>
      </c>
      <c r="U72" s="19">
        <f>IF(S72="","",S72/MAX($S$4:S72)-1)</f>
        <v>-3.9500049601000176E-2</v>
      </c>
      <c r="V72">
        <f t="shared" si="7"/>
        <v>-380.60080331435563</v>
      </c>
      <c r="W72">
        <f t="shared" ref="W72:W135" si="14">IF(R72&gt;0,R72,0)</f>
        <v>0</v>
      </c>
      <c r="X72">
        <f t="shared" si="11"/>
        <v>-125.59403633830509</v>
      </c>
      <c r="Y72" s="26"/>
      <c r="Z72" s="27"/>
      <c r="AA72" s="27"/>
      <c r="AB72" s="27"/>
      <c r="AC72" s="27"/>
      <c r="AD72" s="27"/>
      <c r="AE72" s="28"/>
      <c r="AF72" s="22"/>
      <c r="AG72" s="22"/>
      <c r="AH72" s="22"/>
      <c r="AI72" s="22"/>
      <c r="AJ72" s="2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25"/>
      <c r="BS72" s="25"/>
      <c r="BT72" s="25"/>
      <c r="BU72" s="25"/>
      <c r="BV72" s="25"/>
      <c r="BW72" s="25"/>
      <c r="BX72" s="25"/>
      <c r="BY72" s="25"/>
    </row>
    <row r="73" spans="1:77" s="12" customFormat="1" ht="18" customHeight="1" x14ac:dyDescent="0.25">
      <c r="A73" s="14" t="s">
        <v>81</v>
      </c>
      <c r="B73" s="1">
        <v>42248</v>
      </c>
      <c r="C73" s="15">
        <v>0.79166666666666663</v>
      </c>
      <c r="D73" s="2" t="str">
        <f t="shared" si="10"/>
        <v>martedì</v>
      </c>
      <c r="E73" s="2" t="s">
        <v>527</v>
      </c>
      <c r="F73" s="2" t="s">
        <v>526</v>
      </c>
      <c r="G73" s="2" t="s">
        <v>528</v>
      </c>
      <c r="H73" s="2"/>
      <c r="I73" s="2" t="s">
        <v>524</v>
      </c>
      <c r="J73" s="2" t="s">
        <v>525</v>
      </c>
      <c r="K73" s="2"/>
      <c r="L73" s="2"/>
      <c r="M73" s="48">
        <v>107</v>
      </c>
      <c r="N73" s="3">
        <v>0.01</v>
      </c>
      <c r="O73" s="2">
        <v>-107</v>
      </c>
      <c r="P73" s="2">
        <v>0</v>
      </c>
      <c r="Q73" s="2">
        <f t="shared" si="9"/>
        <v>-107</v>
      </c>
      <c r="R73" s="9">
        <f t="shared" si="12"/>
        <v>-124.33809597492206</v>
      </c>
      <c r="S73" s="8">
        <f t="shared" si="13"/>
        <v>12309.471501517281</v>
      </c>
      <c r="T73">
        <f t="shared" si="8"/>
        <v>-385.82</v>
      </c>
      <c r="U73" s="19">
        <f>IF(S73="","",S73/MAX($S$4:S73)-1)</f>
        <v>-4.910504910499025E-2</v>
      </c>
      <c r="V73">
        <f t="shared" si="7"/>
        <v>-504.93889928927769</v>
      </c>
      <c r="W73">
        <f t="shared" si="14"/>
        <v>0</v>
      </c>
      <c r="X73">
        <f t="shared" si="11"/>
        <v>-124.33809597492206</v>
      </c>
      <c r="Y73" s="26"/>
      <c r="Z73" s="27"/>
      <c r="AA73" s="27"/>
      <c r="AB73" s="27"/>
      <c r="AC73" s="27"/>
      <c r="AD73" s="27"/>
      <c r="AE73" s="28"/>
      <c r="AF73" s="22"/>
      <c r="AG73" s="22"/>
      <c r="AH73" s="22"/>
      <c r="AI73" s="22"/>
      <c r="AJ73" s="2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25"/>
      <c r="BS73" s="25"/>
      <c r="BT73" s="25"/>
      <c r="BU73" s="25"/>
      <c r="BV73" s="25"/>
      <c r="BW73" s="25"/>
      <c r="BX73" s="25"/>
      <c r="BY73" s="25"/>
    </row>
    <row r="74" spans="1:77" s="12" customFormat="1" ht="18" customHeight="1" x14ac:dyDescent="0.25">
      <c r="A74" s="14" t="s">
        <v>82</v>
      </c>
      <c r="B74" s="1">
        <v>42257</v>
      </c>
      <c r="C74" s="15">
        <v>8.3333333333333329E-2</v>
      </c>
      <c r="D74" s="2" t="str">
        <f t="shared" si="10"/>
        <v>giovedì</v>
      </c>
      <c r="E74" s="2" t="s">
        <v>527</v>
      </c>
      <c r="F74" s="2" t="s">
        <v>541</v>
      </c>
      <c r="G74" s="2" t="s">
        <v>538</v>
      </c>
      <c r="H74" s="2"/>
      <c r="I74" s="2" t="s">
        <v>546</v>
      </c>
      <c r="J74" s="2" t="s">
        <v>543</v>
      </c>
      <c r="K74" s="2"/>
      <c r="L74" s="2"/>
      <c r="M74" s="48">
        <v>81.400000000000006</v>
      </c>
      <c r="N74" s="3">
        <v>0.01</v>
      </c>
      <c r="O74" s="2">
        <v>116.7</v>
      </c>
      <c r="P74" s="2">
        <v>0</v>
      </c>
      <c r="Q74" s="2">
        <f t="shared" si="9"/>
        <v>116.7</v>
      </c>
      <c r="R74" s="9">
        <f t="shared" si="12"/>
        <v>176.47608405737918</v>
      </c>
      <c r="S74" s="8">
        <f t="shared" si="13"/>
        <v>12485.94758557466</v>
      </c>
      <c r="T74">
        <f t="shared" si="8"/>
        <v>0</v>
      </c>
      <c r="U74" s="19">
        <f>IF(S74="","",S74/MAX($S$4:S74)-1)</f>
        <v>-3.5472439673854161E-2</v>
      </c>
      <c r="V74">
        <f t="shared" ref="V74:V137" si="15">IF(R74&lt;0,V73+R74,0)</f>
        <v>0</v>
      </c>
      <c r="W74">
        <f t="shared" si="14"/>
        <v>176.47608405737918</v>
      </c>
      <c r="X74">
        <f t="shared" si="11"/>
        <v>0</v>
      </c>
      <c r="Y74" s="26"/>
      <c r="Z74" s="27"/>
      <c r="AA74" s="27"/>
      <c r="AB74" s="27"/>
      <c r="AC74" s="27"/>
      <c r="AD74" s="27"/>
      <c r="AE74" s="28"/>
      <c r="AF74" s="22"/>
      <c r="AG74" s="22"/>
      <c r="AH74" s="22"/>
      <c r="AI74" s="22"/>
      <c r="AJ74" s="2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25"/>
      <c r="BS74" s="25"/>
      <c r="BT74" s="25"/>
      <c r="BU74" s="25"/>
      <c r="BV74" s="25"/>
      <c r="BW74" s="25"/>
      <c r="BX74" s="25"/>
      <c r="BY74" s="25"/>
    </row>
    <row r="75" spans="1:77" s="12" customFormat="1" ht="18" customHeight="1" x14ac:dyDescent="0.25">
      <c r="A75" s="14" t="s">
        <v>83</v>
      </c>
      <c r="B75" s="1">
        <v>42263</v>
      </c>
      <c r="C75" s="15">
        <v>0.625</v>
      </c>
      <c r="D75" s="2" t="str">
        <f t="shared" si="10"/>
        <v>mercoledì</v>
      </c>
      <c r="E75" s="2" t="s">
        <v>527</v>
      </c>
      <c r="F75" s="2" t="s">
        <v>537</v>
      </c>
      <c r="G75" s="2" t="s">
        <v>538</v>
      </c>
      <c r="H75" s="2"/>
      <c r="I75" s="2" t="s">
        <v>547</v>
      </c>
      <c r="J75" s="2" t="s">
        <v>543</v>
      </c>
      <c r="K75" s="2"/>
      <c r="L75" s="2"/>
      <c r="M75" s="48">
        <v>22.7</v>
      </c>
      <c r="N75" s="3">
        <v>5.0000000000000001E-3</v>
      </c>
      <c r="O75" s="2">
        <v>24.6</v>
      </c>
      <c r="P75" s="2">
        <v>0</v>
      </c>
      <c r="Q75" s="2">
        <f t="shared" si="9"/>
        <v>24.6</v>
      </c>
      <c r="R75" s="9">
        <f t="shared" si="12"/>
        <v>67.655134494523494</v>
      </c>
      <c r="S75" s="8">
        <f t="shared" si="13"/>
        <v>12553.602720069184</v>
      </c>
      <c r="T75">
        <f t="shared" si="8"/>
        <v>0</v>
      </c>
      <c r="U75" s="19">
        <f>IF(S75="","",S75/MAX($S$4:S75)-1)</f>
        <v>-3.0246144963716803E-2</v>
      </c>
      <c r="V75">
        <f t="shared" si="15"/>
        <v>0</v>
      </c>
      <c r="W75">
        <f t="shared" si="14"/>
        <v>67.655134494523494</v>
      </c>
      <c r="X75">
        <f t="shared" si="11"/>
        <v>0</v>
      </c>
      <c r="Y75" s="26"/>
      <c r="Z75" s="27"/>
      <c r="AA75" s="27"/>
      <c r="AB75" s="27"/>
      <c r="AC75" s="27"/>
      <c r="AD75" s="27"/>
      <c r="AE75" s="28"/>
      <c r="AF75" s="22"/>
      <c r="AG75" s="22"/>
      <c r="AH75" s="22"/>
      <c r="AI75" s="22"/>
      <c r="AJ75" s="2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25"/>
      <c r="BS75" s="25"/>
      <c r="BT75" s="25"/>
      <c r="BU75" s="25"/>
      <c r="BV75" s="25"/>
      <c r="BW75" s="25"/>
      <c r="BX75" s="25"/>
      <c r="BY75" s="25"/>
    </row>
    <row r="76" spans="1:77" s="12" customFormat="1" ht="18" customHeight="1" x14ac:dyDescent="0.25">
      <c r="A76" s="14" t="s">
        <v>84</v>
      </c>
      <c r="B76" s="1">
        <v>42276</v>
      </c>
      <c r="C76" s="15">
        <v>0.125</v>
      </c>
      <c r="D76" s="2" t="str">
        <f t="shared" si="10"/>
        <v>martedì</v>
      </c>
      <c r="E76" s="4" t="s">
        <v>527</v>
      </c>
      <c r="F76" s="2" t="s">
        <v>537</v>
      </c>
      <c r="G76" s="2" t="s">
        <v>538</v>
      </c>
      <c r="H76" s="2"/>
      <c r="I76" s="2" t="s">
        <v>539</v>
      </c>
      <c r="J76" s="2" t="s">
        <v>540</v>
      </c>
      <c r="K76" s="2"/>
      <c r="L76" s="2"/>
      <c r="M76" s="49">
        <v>25.4</v>
      </c>
      <c r="N76" s="3">
        <v>5.0000000000000001E-3</v>
      </c>
      <c r="O76" s="4">
        <v>26.4</v>
      </c>
      <c r="P76" s="4">
        <v>51.1</v>
      </c>
      <c r="Q76" s="2">
        <f t="shared" si="9"/>
        <v>77.5</v>
      </c>
      <c r="R76" s="9">
        <f t="shared" si="12"/>
        <v>191.51657693018933</v>
      </c>
      <c r="S76" s="8">
        <f t="shared" si="13"/>
        <v>12745.119296999374</v>
      </c>
      <c r="T76">
        <f t="shared" si="8"/>
        <v>0</v>
      </c>
      <c r="U76" s="19">
        <f>IF(S76="","",S76/MAX($S$4:S76)-1)</f>
        <v>-1.545167178156881E-2</v>
      </c>
      <c r="V76">
        <f t="shared" si="15"/>
        <v>0</v>
      </c>
      <c r="W76">
        <f t="shared" si="14"/>
        <v>191.51657693018933</v>
      </c>
      <c r="X76">
        <f t="shared" si="11"/>
        <v>0</v>
      </c>
      <c r="Y76" s="26"/>
      <c r="Z76" s="27"/>
      <c r="AA76" s="27"/>
      <c r="AB76" s="27"/>
      <c r="AC76" s="27"/>
      <c r="AD76" s="27"/>
      <c r="AE76" s="28"/>
      <c r="AF76" s="22"/>
      <c r="AG76" s="22"/>
      <c r="AH76" s="22"/>
      <c r="AI76" s="22"/>
      <c r="AJ76" s="2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25"/>
      <c r="BS76" s="25"/>
      <c r="BT76" s="25"/>
      <c r="BU76" s="25"/>
      <c r="BV76" s="25"/>
      <c r="BW76" s="25"/>
      <c r="BX76" s="25"/>
      <c r="BY76" s="25"/>
    </row>
    <row r="77" spans="1:77" s="12" customFormat="1" ht="18" customHeight="1" x14ac:dyDescent="0.25">
      <c r="A77" s="14" t="s">
        <v>85</v>
      </c>
      <c r="B77" s="1">
        <v>42276</v>
      </c>
      <c r="C77" s="15">
        <v>0.375</v>
      </c>
      <c r="D77" s="2" t="str">
        <f t="shared" si="10"/>
        <v>martedì</v>
      </c>
      <c r="E77" s="2" t="s">
        <v>527</v>
      </c>
      <c r="F77" s="2" t="s">
        <v>537</v>
      </c>
      <c r="G77" s="2" t="s">
        <v>538</v>
      </c>
      <c r="H77" s="2"/>
      <c r="I77" s="2" t="s">
        <v>547</v>
      </c>
      <c r="J77" s="2" t="s">
        <v>540</v>
      </c>
      <c r="K77" s="2"/>
      <c r="L77" s="2"/>
      <c r="M77" s="48">
        <v>42.6</v>
      </c>
      <c r="N77" s="3">
        <v>5.0000000000000001E-3</v>
      </c>
      <c r="O77" s="2">
        <v>58.9</v>
      </c>
      <c r="P77" s="2">
        <v>95</v>
      </c>
      <c r="Q77" s="2">
        <f t="shared" si="9"/>
        <v>153.9</v>
      </c>
      <c r="R77" s="9">
        <f t="shared" si="12"/>
        <v>230.21993659720701</v>
      </c>
      <c r="S77" s="8">
        <f t="shared" si="13"/>
        <v>12975.33923359658</v>
      </c>
      <c r="T77">
        <f t="shared" si="8"/>
        <v>0</v>
      </c>
      <c r="U77" s="19">
        <f>IF(S77="","",S77/MAX($S$4:S77)-1)</f>
        <v>0</v>
      </c>
      <c r="V77">
        <f t="shared" si="15"/>
        <v>0</v>
      </c>
      <c r="W77">
        <f t="shared" si="14"/>
        <v>230.21993659720701</v>
      </c>
      <c r="X77">
        <f t="shared" si="11"/>
        <v>0</v>
      </c>
      <c r="Y77" s="26"/>
      <c r="Z77" s="27"/>
      <c r="AA77" s="27"/>
      <c r="AB77" s="27"/>
      <c r="AC77" s="27"/>
      <c r="AD77" s="27"/>
      <c r="AE77" s="28"/>
      <c r="AF77" s="22"/>
      <c r="AG77" s="22"/>
      <c r="AH77" s="22"/>
      <c r="AI77" s="22"/>
      <c r="AJ77" s="2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25"/>
      <c r="BS77" s="25"/>
      <c r="BT77" s="25"/>
      <c r="BU77" s="25"/>
      <c r="BV77" s="25"/>
      <c r="BW77" s="25"/>
      <c r="BX77" s="25"/>
      <c r="BY77" s="25"/>
    </row>
    <row r="78" spans="1:77" s="12" customFormat="1" ht="18" customHeight="1" x14ac:dyDescent="0.25">
      <c r="A78" s="14" t="s">
        <v>86</v>
      </c>
      <c r="B78" s="1">
        <v>42270</v>
      </c>
      <c r="C78" s="15">
        <v>0.125</v>
      </c>
      <c r="D78" s="2" t="str">
        <f t="shared" si="10"/>
        <v>mercoledì</v>
      </c>
      <c r="E78" s="2" t="s">
        <v>527</v>
      </c>
      <c r="F78" s="2" t="s">
        <v>526</v>
      </c>
      <c r="G78" s="2" t="s">
        <v>528</v>
      </c>
      <c r="H78" s="2"/>
      <c r="I78" s="2" t="s">
        <v>550</v>
      </c>
      <c r="J78" s="2" t="s">
        <v>525</v>
      </c>
      <c r="K78" s="2"/>
      <c r="L78" s="2"/>
      <c r="M78" s="48">
        <v>66</v>
      </c>
      <c r="N78" s="3">
        <v>0.01</v>
      </c>
      <c r="O78" s="2">
        <v>66</v>
      </c>
      <c r="P78" s="2">
        <v>0</v>
      </c>
      <c r="Q78" s="2">
        <f t="shared" si="9"/>
        <v>66</v>
      </c>
      <c r="R78" s="9">
        <f t="shared" si="12"/>
        <v>129.7533923359658</v>
      </c>
      <c r="S78" s="8">
        <f t="shared" si="13"/>
        <v>13105.092625932546</v>
      </c>
      <c r="T78">
        <f t="shared" ref="T78:T141" si="16">IF(Q78&lt;0,T77+Q78,0)</f>
        <v>0</v>
      </c>
      <c r="U78" s="19">
        <f>IF(S78="","",S78/MAX($S$4:S78)-1)</f>
        <v>0</v>
      </c>
      <c r="V78">
        <f t="shared" si="15"/>
        <v>0</v>
      </c>
      <c r="W78">
        <f t="shared" si="14"/>
        <v>129.7533923359658</v>
      </c>
      <c r="X78">
        <f t="shared" si="11"/>
        <v>0</v>
      </c>
      <c r="Y78" s="26"/>
      <c r="Z78" s="27"/>
      <c r="AA78" s="27"/>
      <c r="AB78" s="27"/>
      <c r="AC78" s="27"/>
      <c r="AD78" s="27"/>
      <c r="AE78" s="28"/>
      <c r="AF78" s="22"/>
      <c r="AG78" s="22"/>
      <c r="AH78" s="22"/>
      <c r="AI78" s="22"/>
      <c r="AJ78" s="2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25"/>
      <c r="BS78" s="25"/>
      <c r="BT78" s="25"/>
      <c r="BU78" s="25"/>
      <c r="BV78" s="25"/>
      <c r="BW78" s="25"/>
      <c r="BX78" s="25"/>
      <c r="BY78" s="25"/>
    </row>
    <row r="79" spans="1:77" s="12" customFormat="1" ht="18" customHeight="1" x14ac:dyDescent="0.25">
      <c r="A79" s="14" t="s">
        <v>87</v>
      </c>
      <c r="B79" s="1">
        <v>42277</v>
      </c>
      <c r="C79" s="15">
        <v>0.5</v>
      </c>
      <c r="D79" s="2" t="str">
        <f t="shared" si="10"/>
        <v>mercoledì</v>
      </c>
      <c r="E79" s="2" t="s">
        <v>534</v>
      </c>
      <c r="F79" s="2" t="s">
        <v>542</v>
      </c>
      <c r="G79" s="2" t="s">
        <v>538</v>
      </c>
      <c r="H79" s="2"/>
      <c r="I79" s="2" t="s">
        <v>546</v>
      </c>
      <c r="J79" s="2" t="s">
        <v>540</v>
      </c>
      <c r="K79" s="2"/>
      <c r="L79" s="2"/>
      <c r="M79" s="48">
        <v>67.099999999999994</v>
      </c>
      <c r="N79" s="3">
        <v>5.0000000000000001E-3</v>
      </c>
      <c r="O79" s="2">
        <v>68.400000000000006</v>
      </c>
      <c r="P79" s="2">
        <v>117.6</v>
      </c>
      <c r="Q79" s="2">
        <f t="shared" si="9"/>
        <v>186</v>
      </c>
      <c r="R79" s="9">
        <f t="shared" si="12"/>
        <v>181.63541195405764</v>
      </c>
      <c r="S79" s="8">
        <f t="shared" si="13"/>
        <v>13286.728037886603</v>
      </c>
      <c r="T79">
        <f t="shared" si="16"/>
        <v>0</v>
      </c>
      <c r="U79" s="19">
        <f>IF(S79="","",S79/MAX($S$4:S79)-1)</f>
        <v>0</v>
      </c>
      <c r="V79">
        <f t="shared" si="15"/>
        <v>0</v>
      </c>
      <c r="W79">
        <f t="shared" si="14"/>
        <v>181.63541195405764</v>
      </c>
      <c r="X79">
        <f t="shared" si="11"/>
        <v>0</v>
      </c>
      <c r="Y79" s="26"/>
      <c r="Z79" s="27"/>
      <c r="AA79" s="27"/>
      <c r="AB79" s="27"/>
      <c r="AC79" s="27"/>
      <c r="AD79" s="27"/>
      <c r="AE79" s="28"/>
      <c r="AF79" s="22"/>
      <c r="AG79" s="22"/>
      <c r="AH79" s="22"/>
      <c r="AI79" s="22"/>
      <c r="AJ79" s="2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25"/>
      <c r="BS79" s="25"/>
      <c r="BT79" s="25"/>
      <c r="BU79" s="25"/>
      <c r="BV79" s="25"/>
      <c r="BW79" s="25"/>
      <c r="BX79" s="25"/>
      <c r="BY79" s="25"/>
    </row>
    <row r="80" spans="1:77" s="12" customFormat="1" ht="18" customHeight="1" x14ac:dyDescent="0.25">
      <c r="A80" s="14" t="s">
        <v>88</v>
      </c>
      <c r="B80" s="1">
        <v>42271</v>
      </c>
      <c r="C80" s="15">
        <v>0.45833333333333331</v>
      </c>
      <c r="D80" s="2" t="str">
        <f t="shared" si="10"/>
        <v>giovedì</v>
      </c>
      <c r="E80" s="2" t="s">
        <v>527</v>
      </c>
      <c r="F80" s="2" t="s">
        <v>526</v>
      </c>
      <c r="G80" s="2" t="s">
        <v>528</v>
      </c>
      <c r="H80" s="2"/>
      <c r="I80" s="2" t="s">
        <v>524</v>
      </c>
      <c r="J80" s="2" t="s">
        <v>525</v>
      </c>
      <c r="K80" s="2"/>
      <c r="L80" s="2"/>
      <c r="M80" s="48">
        <v>127.5</v>
      </c>
      <c r="N80" s="3">
        <v>0.01</v>
      </c>
      <c r="O80" s="2">
        <v>127.5</v>
      </c>
      <c r="P80" s="2">
        <v>0</v>
      </c>
      <c r="Q80" s="2">
        <f t="shared" si="9"/>
        <v>127.5</v>
      </c>
      <c r="R80" s="9">
        <f t="shared" si="12"/>
        <v>132.86728037886604</v>
      </c>
      <c r="S80" s="8">
        <f t="shared" si="13"/>
        <v>13419.59531826547</v>
      </c>
      <c r="T80">
        <f t="shared" si="16"/>
        <v>0</v>
      </c>
      <c r="U80" s="19">
        <f>IF(S80="","",S80/MAX($S$4:S80)-1)</f>
        <v>0</v>
      </c>
      <c r="V80">
        <f t="shared" si="15"/>
        <v>0</v>
      </c>
      <c r="W80">
        <f t="shared" si="14"/>
        <v>132.86728037886604</v>
      </c>
      <c r="X80">
        <f t="shared" si="11"/>
        <v>0</v>
      </c>
      <c r="Y80" s="26"/>
      <c r="Z80" s="27"/>
      <c r="AA80" s="27"/>
      <c r="AB80" s="27"/>
      <c r="AC80" s="27"/>
      <c r="AD80" s="27"/>
      <c r="AE80" s="28"/>
      <c r="AF80" s="22"/>
      <c r="AG80" s="22"/>
      <c r="AH80" s="22"/>
      <c r="AI80" s="22"/>
      <c r="AJ80" s="2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25"/>
      <c r="BS80" s="25"/>
      <c r="BT80" s="25"/>
      <c r="BU80" s="25"/>
      <c r="BV80" s="25"/>
      <c r="BW80" s="25"/>
      <c r="BX80" s="25"/>
      <c r="BY80" s="25"/>
    </row>
    <row r="81" spans="1:77" s="12" customFormat="1" ht="18" customHeight="1" x14ac:dyDescent="0.25">
      <c r="A81" s="14" t="s">
        <v>89</v>
      </c>
      <c r="B81" s="1">
        <v>42290</v>
      </c>
      <c r="C81" s="15">
        <v>0.54166666666666663</v>
      </c>
      <c r="D81" s="2" t="str">
        <f t="shared" si="10"/>
        <v>martedì</v>
      </c>
      <c r="E81" s="2" t="s">
        <v>527</v>
      </c>
      <c r="F81" s="2" t="s">
        <v>537</v>
      </c>
      <c r="G81" s="2" t="s">
        <v>538</v>
      </c>
      <c r="H81" s="2"/>
      <c r="I81" s="2" t="s">
        <v>551</v>
      </c>
      <c r="J81" s="2" t="s">
        <v>540</v>
      </c>
      <c r="K81" s="2"/>
      <c r="L81" s="2"/>
      <c r="M81" s="48">
        <v>4.42</v>
      </c>
      <c r="N81" s="3">
        <v>5.0000000000000001E-3</v>
      </c>
      <c r="O81" s="2">
        <v>5.5</v>
      </c>
      <c r="P81" s="2">
        <v>9.5</v>
      </c>
      <c r="Q81" s="2">
        <f t="shared" si="9"/>
        <v>15</v>
      </c>
      <c r="R81" s="9">
        <f t="shared" si="12"/>
        <v>227.70806535518332</v>
      </c>
      <c r="S81" s="8">
        <f t="shared" si="13"/>
        <v>13647.303383620654</v>
      </c>
      <c r="T81">
        <f t="shared" si="16"/>
        <v>0</v>
      </c>
      <c r="U81" s="19">
        <f>IF(S81="","",S81/MAX($S$4:S81)-1)</f>
        <v>0</v>
      </c>
      <c r="V81">
        <f t="shared" si="15"/>
        <v>0</v>
      </c>
      <c r="W81">
        <f t="shared" si="14"/>
        <v>227.70806535518332</v>
      </c>
      <c r="X81">
        <f t="shared" si="11"/>
        <v>0</v>
      </c>
      <c r="Y81" s="26"/>
      <c r="Z81" s="27"/>
      <c r="AA81" s="27"/>
      <c r="AB81" s="27"/>
      <c r="AC81" s="27"/>
      <c r="AD81" s="27"/>
      <c r="AE81" s="28"/>
      <c r="AF81" s="22"/>
      <c r="AG81" s="22"/>
      <c r="AH81" s="22"/>
      <c r="AI81" s="22"/>
      <c r="AJ81" s="2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25"/>
      <c r="BS81" s="25"/>
      <c r="BT81" s="25"/>
      <c r="BU81" s="25"/>
      <c r="BV81" s="25"/>
      <c r="BW81" s="25"/>
      <c r="BX81" s="25"/>
      <c r="BY81" s="25"/>
    </row>
    <row r="82" spans="1:77" s="12" customFormat="1" ht="18" customHeight="1" x14ac:dyDescent="0.25">
      <c r="A82" s="14" t="s">
        <v>90</v>
      </c>
      <c r="B82" s="1">
        <v>42292</v>
      </c>
      <c r="C82" s="15">
        <v>0.625</v>
      </c>
      <c r="D82" s="2" t="str">
        <f t="shared" si="10"/>
        <v>giovedì</v>
      </c>
      <c r="E82" s="2" t="s">
        <v>527</v>
      </c>
      <c r="F82" s="2" t="s">
        <v>542</v>
      </c>
      <c r="G82" s="2" t="s">
        <v>538</v>
      </c>
      <c r="H82" s="2"/>
      <c r="I82" s="2" t="s">
        <v>544</v>
      </c>
      <c r="J82" s="2" t="s">
        <v>540</v>
      </c>
      <c r="K82" s="2"/>
      <c r="L82" s="2"/>
      <c r="M82" s="48">
        <v>51</v>
      </c>
      <c r="N82" s="3">
        <v>5.0000000000000001E-3</v>
      </c>
      <c r="O82" s="2">
        <v>-51</v>
      </c>
      <c r="P82" s="2">
        <v>-51</v>
      </c>
      <c r="Q82" s="2">
        <f t="shared" si="9"/>
        <v>-102</v>
      </c>
      <c r="R82" s="9">
        <f t="shared" si="12"/>
        <v>-136.47303383620655</v>
      </c>
      <c r="S82" s="8">
        <f t="shared" si="13"/>
        <v>13510.830349784448</v>
      </c>
      <c r="T82">
        <f t="shared" si="16"/>
        <v>-102</v>
      </c>
      <c r="U82" s="19">
        <f>IF(S82="","",S82/MAX($S$4:S82)-1)</f>
        <v>-1.0000000000000009E-2</v>
      </c>
      <c r="V82">
        <f t="shared" si="15"/>
        <v>-136.47303383620655</v>
      </c>
      <c r="W82">
        <f t="shared" si="14"/>
        <v>0</v>
      </c>
      <c r="X82">
        <f t="shared" si="11"/>
        <v>-136.47303383620655</v>
      </c>
      <c r="Y82" s="26"/>
      <c r="Z82" s="27"/>
      <c r="AA82" s="27"/>
      <c r="AB82" s="27"/>
      <c r="AC82" s="27"/>
      <c r="AD82" s="27"/>
      <c r="AE82" s="28"/>
      <c r="AF82" s="22"/>
      <c r="AG82" s="22"/>
      <c r="AH82" s="22"/>
      <c r="AI82" s="22"/>
      <c r="AJ82" s="2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25"/>
      <c r="BS82" s="25"/>
      <c r="BT82" s="25"/>
      <c r="BU82" s="25"/>
      <c r="BV82" s="25"/>
      <c r="BW82" s="25"/>
      <c r="BX82" s="25"/>
      <c r="BY82" s="25"/>
    </row>
    <row r="83" spans="1:77" s="12" customFormat="1" ht="18" customHeight="1" x14ac:dyDescent="0.25">
      <c r="A83" s="14" t="s">
        <v>91</v>
      </c>
      <c r="B83" s="1">
        <v>42298</v>
      </c>
      <c r="C83" s="15">
        <v>0.66666666666666663</v>
      </c>
      <c r="D83" s="2" t="str">
        <f t="shared" si="10"/>
        <v>mercoledì</v>
      </c>
      <c r="E83" s="2" t="s">
        <v>534</v>
      </c>
      <c r="F83" s="2" t="s">
        <v>542</v>
      </c>
      <c r="G83" s="2" t="s">
        <v>538</v>
      </c>
      <c r="H83" s="2"/>
      <c r="I83" s="2" t="s">
        <v>544</v>
      </c>
      <c r="J83" s="2" t="s">
        <v>540</v>
      </c>
      <c r="K83" s="2"/>
      <c r="L83" s="2"/>
      <c r="M83" s="48">
        <v>57</v>
      </c>
      <c r="N83" s="3">
        <v>5.0000000000000001E-3</v>
      </c>
      <c r="O83" s="2">
        <v>79.5</v>
      </c>
      <c r="P83" s="2">
        <v>151.6</v>
      </c>
      <c r="Q83" s="2">
        <f t="shared" si="9"/>
        <v>231.1</v>
      </c>
      <c r="R83" s="9">
        <f t="shared" si="12"/>
        <v>273.89060472238469</v>
      </c>
      <c r="S83" s="8">
        <f t="shared" si="13"/>
        <v>13784.720954506833</v>
      </c>
      <c r="T83">
        <f t="shared" si="16"/>
        <v>0</v>
      </c>
      <c r="U83" s="19">
        <f>IF(S83="","",S83/MAX($S$4:S83)-1)</f>
        <v>0</v>
      </c>
      <c r="V83">
        <f t="shared" si="15"/>
        <v>0</v>
      </c>
      <c r="W83">
        <f t="shared" si="14"/>
        <v>273.89060472238469</v>
      </c>
      <c r="X83">
        <f t="shared" si="11"/>
        <v>0</v>
      </c>
      <c r="Y83" s="26"/>
      <c r="Z83" s="27"/>
      <c r="AA83" s="27"/>
      <c r="AB83" s="27"/>
      <c r="AC83" s="27"/>
      <c r="AD83" s="27"/>
      <c r="AE83" s="28"/>
      <c r="AF83" s="22"/>
      <c r="AG83" s="22"/>
      <c r="AH83" s="22"/>
      <c r="AI83" s="22"/>
      <c r="AJ83" s="2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25"/>
      <c r="BS83" s="25"/>
      <c r="BT83" s="25"/>
      <c r="BU83" s="25"/>
      <c r="BV83" s="25"/>
      <c r="BW83" s="25"/>
      <c r="BX83" s="25"/>
      <c r="BY83" s="25"/>
    </row>
    <row r="84" spans="1:77" s="12" customFormat="1" ht="18" customHeight="1" x14ac:dyDescent="0.25">
      <c r="A84" s="14" t="s">
        <v>92</v>
      </c>
      <c r="B84" s="1">
        <v>42299</v>
      </c>
      <c r="C84" s="15">
        <v>0.45833333333333331</v>
      </c>
      <c r="D84" s="2" t="str">
        <f t="shared" si="10"/>
        <v>giovedì</v>
      </c>
      <c r="E84" s="2" t="s">
        <v>534</v>
      </c>
      <c r="F84" s="2" t="s">
        <v>537</v>
      </c>
      <c r="G84" s="2" t="s">
        <v>538</v>
      </c>
      <c r="H84" s="2"/>
      <c r="I84" s="2" t="s">
        <v>547</v>
      </c>
      <c r="J84" s="2" t="s">
        <v>540</v>
      </c>
      <c r="K84" s="2"/>
      <c r="L84" s="2"/>
      <c r="M84" s="48">
        <v>42</v>
      </c>
      <c r="N84" s="3">
        <v>5.0000000000000001E-3</v>
      </c>
      <c r="O84" s="2">
        <v>-42</v>
      </c>
      <c r="P84" s="2">
        <v>-42</v>
      </c>
      <c r="Q84" s="2">
        <f t="shared" si="9"/>
        <v>-84</v>
      </c>
      <c r="R84" s="9">
        <f t="shared" si="12"/>
        <v>-137.84720954506832</v>
      </c>
      <c r="S84" s="8">
        <f t="shared" si="13"/>
        <v>13646.873744961764</v>
      </c>
      <c r="T84">
        <f t="shared" si="16"/>
        <v>-84</v>
      </c>
      <c r="U84" s="19">
        <f>IF(S84="","",S84/MAX($S$4:S84)-1)</f>
        <v>-1.0000000000000009E-2</v>
      </c>
      <c r="V84">
        <f t="shared" si="15"/>
        <v>-137.84720954506832</v>
      </c>
      <c r="W84">
        <f t="shared" si="14"/>
        <v>0</v>
      </c>
      <c r="X84">
        <f t="shared" si="11"/>
        <v>-137.84720954506832</v>
      </c>
      <c r="Y84" s="26"/>
      <c r="Z84" s="27"/>
      <c r="AA84" s="27"/>
      <c r="AB84" s="27"/>
      <c r="AC84" s="27"/>
      <c r="AD84" s="27"/>
      <c r="AE84" s="28"/>
      <c r="AF84" s="22"/>
      <c r="AG84" s="22"/>
      <c r="AH84" s="22"/>
      <c r="AI84" s="22"/>
      <c r="AJ84" s="2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25"/>
      <c r="BS84" s="25"/>
      <c r="BT84" s="25"/>
      <c r="BU84" s="25"/>
      <c r="BV84" s="25"/>
      <c r="BW84" s="25"/>
      <c r="BX84" s="25"/>
      <c r="BY84" s="25"/>
    </row>
    <row r="85" spans="1:77" s="12" customFormat="1" ht="18" customHeight="1" x14ac:dyDescent="0.25">
      <c r="A85" s="14" t="s">
        <v>93</v>
      </c>
      <c r="B85" s="1">
        <v>42304</v>
      </c>
      <c r="C85" s="15">
        <v>0.33333333333333331</v>
      </c>
      <c r="D85" s="2" t="str">
        <f t="shared" si="10"/>
        <v>martedì</v>
      </c>
      <c r="E85" s="2" t="s">
        <v>527</v>
      </c>
      <c r="F85" s="2" t="s">
        <v>542</v>
      </c>
      <c r="G85" s="2" t="s">
        <v>538</v>
      </c>
      <c r="H85" s="2"/>
      <c r="I85" s="2" t="s">
        <v>546</v>
      </c>
      <c r="J85" s="2" t="s">
        <v>540</v>
      </c>
      <c r="K85" s="2"/>
      <c r="L85" s="2"/>
      <c r="M85" s="48">
        <v>58.8</v>
      </c>
      <c r="N85" s="3">
        <v>5.0000000000000001E-3</v>
      </c>
      <c r="O85" s="2">
        <v>-58.8</v>
      </c>
      <c r="P85" s="2">
        <v>-58.8</v>
      </c>
      <c r="Q85" s="2">
        <f t="shared" si="9"/>
        <v>-117.6</v>
      </c>
      <c r="R85" s="9">
        <f t="shared" si="12"/>
        <v>-136.46873744961763</v>
      </c>
      <c r="S85" s="8">
        <f t="shared" si="13"/>
        <v>13510.405007512147</v>
      </c>
      <c r="T85">
        <f t="shared" si="16"/>
        <v>-201.6</v>
      </c>
      <c r="U85" s="19">
        <f>IF(S85="","",S85/MAX($S$4:S85)-1)</f>
        <v>-1.9900000000000029E-2</v>
      </c>
      <c r="V85">
        <f t="shared" si="15"/>
        <v>-274.31594699468599</v>
      </c>
      <c r="W85">
        <f t="shared" si="14"/>
        <v>0</v>
      </c>
      <c r="X85">
        <f t="shared" si="11"/>
        <v>-136.46873744961763</v>
      </c>
      <c r="Y85" s="26"/>
      <c r="Z85" s="27"/>
      <c r="AA85" s="27"/>
      <c r="AB85" s="27"/>
      <c r="AC85" s="27"/>
      <c r="AD85" s="27"/>
      <c r="AE85" s="28"/>
      <c r="AF85" s="22"/>
      <c r="AG85" s="22"/>
      <c r="AH85" s="22"/>
      <c r="AI85" s="22"/>
      <c r="AJ85" s="2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25"/>
      <c r="BS85" s="25"/>
      <c r="BT85" s="25"/>
      <c r="BU85" s="25"/>
      <c r="BV85" s="25"/>
      <c r="BW85" s="25"/>
      <c r="BX85" s="25"/>
      <c r="BY85" s="25"/>
    </row>
    <row r="86" spans="1:77" s="12" customFormat="1" ht="18" customHeight="1" x14ac:dyDescent="0.25">
      <c r="A86" s="14" t="s">
        <v>94</v>
      </c>
      <c r="B86" s="1">
        <v>42289</v>
      </c>
      <c r="C86" s="15">
        <v>0.95833333333333337</v>
      </c>
      <c r="D86" s="2" t="str">
        <f t="shared" si="10"/>
        <v>lunedì</v>
      </c>
      <c r="E86" s="2" t="s">
        <v>534</v>
      </c>
      <c r="F86" s="2" t="s">
        <v>526</v>
      </c>
      <c r="G86" s="2" t="s">
        <v>549</v>
      </c>
      <c r="H86" s="2"/>
      <c r="I86" s="2" t="s">
        <v>524</v>
      </c>
      <c r="J86" s="2" t="s">
        <v>525</v>
      </c>
      <c r="K86" s="2"/>
      <c r="L86" s="2"/>
      <c r="M86" s="48">
        <v>61</v>
      </c>
      <c r="N86" s="3">
        <v>0.01</v>
      </c>
      <c r="O86" s="2">
        <v>61</v>
      </c>
      <c r="P86" s="2">
        <v>0</v>
      </c>
      <c r="Q86" s="2">
        <f t="shared" si="9"/>
        <v>61</v>
      </c>
      <c r="R86" s="9">
        <f t="shared" si="12"/>
        <v>135.10405007512148</v>
      </c>
      <c r="S86" s="8">
        <f t="shared" si="13"/>
        <v>13645.509057587269</v>
      </c>
      <c r="T86">
        <f t="shared" si="16"/>
        <v>0</v>
      </c>
      <c r="U86" s="19">
        <f>IF(S86="","",S86/MAX($S$4:S86)-1)</f>
        <v>-1.0098999999999969E-2</v>
      </c>
      <c r="V86">
        <f t="shared" si="15"/>
        <v>0</v>
      </c>
      <c r="W86">
        <f t="shared" si="14"/>
        <v>135.10405007512148</v>
      </c>
      <c r="X86">
        <f t="shared" si="11"/>
        <v>0</v>
      </c>
      <c r="Y86" s="26"/>
      <c r="Z86" s="27"/>
      <c r="AA86" s="27"/>
      <c r="AB86" s="27"/>
      <c r="AC86" s="27"/>
      <c r="AD86" s="27"/>
      <c r="AE86" s="28"/>
      <c r="AF86" s="22"/>
      <c r="AG86" s="22"/>
      <c r="AH86" s="22"/>
      <c r="AI86" s="22"/>
      <c r="AJ86" s="2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25"/>
      <c r="BS86" s="25"/>
      <c r="BT86" s="25"/>
      <c r="BU86" s="25"/>
      <c r="BV86" s="25"/>
      <c r="BW86" s="25"/>
      <c r="BX86" s="25"/>
      <c r="BY86" s="25"/>
    </row>
    <row r="87" spans="1:77" s="12" customFormat="1" ht="18" customHeight="1" x14ac:dyDescent="0.25">
      <c r="A87" s="14" t="s">
        <v>95</v>
      </c>
      <c r="B87" s="1">
        <v>42305</v>
      </c>
      <c r="C87" s="15">
        <v>0.58333333333333337</v>
      </c>
      <c r="D87" s="2" t="str">
        <f t="shared" si="10"/>
        <v>mercoledì</v>
      </c>
      <c r="E87" s="2" t="s">
        <v>534</v>
      </c>
      <c r="F87" s="2" t="s">
        <v>537</v>
      </c>
      <c r="G87" s="2" t="s">
        <v>538</v>
      </c>
      <c r="H87" s="2"/>
      <c r="I87" s="2" t="s">
        <v>551</v>
      </c>
      <c r="J87" s="2" t="s">
        <v>540</v>
      </c>
      <c r="K87" s="2"/>
      <c r="L87" s="2"/>
      <c r="M87" s="48">
        <v>5</v>
      </c>
      <c r="N87" s="3">
        <v>5.0000000000000001E-3</v>
      </c>
      <c r="O87" s="2">
        <v>-5</v>
      </c>
      <c r="P87" s="2">
        <v>-5</v>
      </c>
      <c r="Q87" s="2">
        <f t="shared" si="9"/>
        <v>-10</v>
      </c>
      <c r="R87" s="9">
        <f t="shared" si="12"/>
        <v>-136.4550905758727</v>
      </c>
      <c r="S87" s="8">
        <f t="shared" si="13"/>
        <v>13509.053967011396</v>
      </c>
      <c r="T87">
        <f t="shared" si="16"/>
        <v>-10</v>
      </c>
      <c r="U87" s="19">
        <f>IF(S87="","",S87/MAX($S$4:S87)-1)</f>
        <v>-1.999801000000001E-2</v>
      </c>
      <c r="V87">
        <f t="shared" si="15"/>
        <v>-136.4550905758727</v>
      </c>
      <c r="W87">
        <f t="shared" si="14"/>
        <v>0</v>
      </c>
      <c r="X87">
        <f t="shared" si="11"/>
        <v>-136.4550905758727</v>
      </c>
      <c r="Y87" s="26"/>
      <c r="Z87" s="27"/>
      <c r="AA87" s="27"/>
      <c r="AB87" s="27"/>
      <c r="AC87" s="27"/>
      <c r="AD87" s="27"/>
      <c r="AE87" s="28"/>
      <c r="AF87" s="22"/>
      <c r="AG87" s="22"/>
      <c r="AH87" s="22"/>
      <c r="AI87" s="22"/>
      <c r="AJ87" s="2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25"/>
      <c r="BS87" s="25"/>
      <c r="BT87" s="25"/>
      <c r="BU87" s="25"/>
      <c r="BV87" s="25"/>
      <c r="BW87" s="25"/>
      <c r="BX87" s="25"/>
      <c r="BY87" s="25"/>
    </row>
    <row r="88" spans="1:77" s="12" customFormat="1" ht="18" customHeight="1" x14ac:dyDescent="0.25">
      <c r="A88" s="14" t="s">
        <v>96</v>
      </c>
      <c r="B88" s="1">
        <v>42307</v>
      </c>
      <c r="C88" s="15">
        <v>0.20833333333333334</v>
      </c>
      <c r="D88" s="2" t="str">
        <f t="shared" si="10"/>
        <v>venerdì</v>
      </c>
      <c r="E88" s="2" t="s">
        <v>534</v>
      </c>
      <c r="F88" s="2" t="s">
        <v>537</v>
      </c>
      <c r="G88" s="2" t="s">
        <v>538</v>
      </c>
      <c r="H88" s="2"/>
      <c r="I88" s="2" t="s">
        <v>546</v>
      </c>
      <c r="J88" s="2" t="s">
        <v>540</v>
      </c>
      <c r="K88" s="2"/>
      <c r="L88" s="2"/>
      <c r="M88" s="48">
        <v>58</v>
      </c>
      <c r="N88" s="3">
        <v>5.0000000000000001E-3</v>
      </c>
      <c r="O88" s="2">
        <v>56</v>
      </c>
      <c r="P88" s="2">
        <v>105.8</v>
      </c>
      <c r="Q88" s="2">
        <f t="shared" si="9"/>
        <v>161.80000000000001</v>
      </c>
      <c r="R88" s="9">
        <f t="shared" si="12"/>
        <v>188.42801136745209</v>
      </c>
      <c r="S88" s="8">
        <f t="shared" si="13"/>
        <v>13697.481978378848</v>
      </c>
      <c r="T88">
        <f t="shared" si="16"/>
        <v>0</v>
      </c>
      <c r="U88" s="19">
        <f>IF(S88="","",S88/MAX($S$4:S88)-1)</f>
        <v>-6.3286718981033774E-3</v>
      </c>
      <c r="V88">
        <f t="shared" si="15"/>
        <v>0</v>
      </c>
      <c r="W88">
        <f t="shared" si="14"/>
        <v>188.42801136745209</v>
      </c>
      <c r="X88">
        <f t="shared" si="11"/>
        <v>0</v>
      </c>
      <c r="Y88" s="26"/>
      <c r="Z88" s="27"/>
      <c r="AA88" s="27"/>
      <c r="AB88" s="27"/>
      <c r="AC88" s="27"/>
      <c r="AD88" s="27"/>
      <c r="AE88" s="28"/>
      <c r="AF88" s="22"/>
      <c r="AG88" s="22"/>
      <c r="AH88" s="22"/>
      <c r="AI88" s="22"/>
      <c r="AJ88" s="2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25"/>
      <c r="BS88" s="25"/>
      <c r="BT88" s="25"/>
      <c r="BU88" s="25"/>
      <c r="BV88" s="25"/>
      <c r="BW88" s="25"/>
      <c r="BX88" s="25"/>
      <c r="BY88" s="25"/>
    </row>
    <row r="89" spans="1:77" s="12" customFormat="1" ht="18" customHeight="1" x14ac:dyDescent="0.25">
      <c r="A89" s="14" t="s">
        <v>97</v>
      </c>
      <c r="B89" s="1">
        <v>42311</v>
      </c>
      <c r="C89" s="15">
        <v>0</v>
      </c>
      <c r="D89" s="2" t="str">
        <f t="shared" si="10"/>
        <v>martedì</v>
      </c>
      <c r="E89" s="4" t="s">
        <v>534</v>
      </c>
      <c r="F89" s="2" t="s">
        <v>542</v>
      </c>
      <c r="G89" s="2" t="s">
        <v>538</v>
      </c>
      <c r="H89" s="2"/>
      <c r="I89" s="2" t="s">
        <v>539</v>
      </c>
      <c r="J89" s="2" t="s">
        <v>540</v>
      </c>
      <c r="K89" s="2"/>
      <c r="L89" s="2"/>
      <c r="M89" s="49">
        <v>16</v>
      </c>
      <c r="N89" s="3">
        <v>5.0000000000000001E-3</v>
      </c>
      <c r="O89" s="4">
        <v>-16</v>
      </c>
      <c r="P89" s="4">
        <v>-16</v>
      </c>
      <c r="Q89" s="2">
        <f t="shared" si="9"/>
        <v>-32</v>
      </c>
      <c r="R89" s="9">
        <f t="shared" si="12"/>
        <v>-136.97481978378849</v>
      </c>
      <c r="S89" s="8">
        <f t="shared" si="13"/>
        <v>13560.507158595059</v>
      </c>
      <c r="T89">
        <f t="shared" si="16"/>
        <v>-32</v>
      </c>
      <c r="U89" s="19">
        <f>IF(S89="","",S89/MAX($S$4:S89)-1)</f>
        <v>-1.626538517912246E-2</v>
      </c>
      <c r="V89">
        <f t="shared" si="15"/>
        <v>-136.97481978378849</v>
      </c>
      <c r="W89">
        <f t="shared" si="14"/>
        <v>0</v>
      </c>
      <c r="X89">
        <f t="shared" si="11"/>
        <v>-136.97481978378849</v>
      </c>
      <c r="Y89" s="26"/>
      <c r="Z89" s="27"/>
      <c r="AA89" s="27"/>
      <c r="AB89" s="27"/>
      <c r="AC89" s="27"/>
      <c r="AD89" s="27"/>
      <c r="AE89" s="28"/>
      <c r="AF89" s="22"/>
      <c r="AG89" s="22"/>
      <c r="AH89" s="22"/>
      <c r="AI89" s="22"/>
      <c r="AJ89" s="2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25"/>
      <c r="BS89" s="25"/>
      <c r="BT89" s="25"/>
      <c r="BU89" s="25"/>
      <c r="BV89" s="25"/>
      <c r="BW89" s="25"/>
      <c r="BX89" s="25"/>
      <c r="BY89" s="25"/>
    </row>
    <row r="90" spans="1:77" s="12" customFormat="1" ht="18" customHeight="1" x14ac:dyDescent="0.25">
      <c r="A90" s="14" t="s">
        <v>98</v>
      </c>
      <c r="B90" s="1">
        <v>42313</v>
      </c>
      <c r="C90" s="15">
        <v>0.54166666666666663</v>
      </c>
      <c r="D90" s="2" t="str">
        <f t="shared" si="10"/>
        <v>giovedì</v>
      </c>
      <c r="E90" s="2" t="s">
        <v>527</v>
      </c>
      <c r="F90" s="2" t="s">
        <v>541</v>
      </c>
      <c r="G90" s="2" t="s">
        <v>538</v>
      </c>
      <c r="H90" s="2"/>
      <c r="I90" s="2" t="s">
        <v>546</v>
      </c>
      <c r="J90" s="2" t="s">
        <v>540</v>
      </c>
      <c r="K90" s="2"/>
      <c r="L90" s="2"/>
      <c r="M90" s="48">
        <v>58.3</v>
      </c>
      <c r="N90" s="3">
        <v>0.01</v>
      </c>
      <c r="O90" s="2">
        <v>-58.3</v>
      </c>
      <c r="P90" s="2">
        <v>0</v>
      </c>
      <c r="Q90" s="2">
        <f t="shared" si="9"/>
        <v>-58.3</v>
      </c>
      <c r="R90" s="9">
        <f t="shared" si="12"/>
        <v>-135.60507158595058</v>
      </c>
      <c r="S90" s="8">
        <f t="shared" si="13"/>
        <v>13424.902087009108</v>
      </c>
      <c r="T90">
        <f t="shared" si="16"/>
        <v>-90.3</v>
      </c>
      <c r="U90" s="19">
        <f>IF(S90="","",S90/MAX($S$4:S90)-1)</f>
        <v>-2.6102731327331208E-2</v>
      </c>
      <c r="V90">
        <f t="shared" si="15"/>
        <v>-272.57989136973907</v>
      </c>
      <c r="W90">
        <f t="shared" si="14"/>
        <v>0</v>
      </c>
      <c r="X90">
        <f t="shared" si="11"/>
        <v>-135.60507158595058</v>
      </c>
      <c r="Y90" s="26"/>
      <c r="Z90" s="27"/>
      <c r="AA90" s="27"/>
      <c r="AB90" s="27"/>
      <c r="AC90" s="27"/>
      <c r="AD90" s="27"/>
      <c r="AE90" s="28"/>
      <c r="AF90" s="22"/>
      <c r="AG90" s="22"/>
      <c r="AH90" s="22"/>
      <c r="AI90" s="22"/>
      <c r="AJ90" s="2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25"/>
      <c r="BS90" s="25"/>
      <c r="BT90" s="25"/>
      <c r="BU90" s="25"/>
      <c r="BV90" s="25"/>
      <c r="BW90" s="25"/>
      <c r="BX90" s="25"/>
      <c r="BY90" s="25"/>
    </row>
    <row r="91" spans="1:77" s="12" customFormat="1" ht="18" customHeight="1" x14ac:dyDescent="0.25">
      <c r="A91" s="14" t="s">
        <v>99</v>
      </c>
      <c r="B91" s="1">
        <v>42292</v>
      </c>
      <c r="C91" s="15">
        <v>0.29166666666666669</v>
      </c>
      <c r="D91" s="2" t="str">
        <f t="shared" si="10"/>
        <v>giovedì</v>
      </c>
      <c r="E91" s="2" t="s">
        <v>534</v>
      </c>
      <c r="F91" s="2" t="s">
        <v>526</v>
      </c>
      <c r="G91" s="2" t="s">
        <v>549</v>
      </c>
      <c r="H91" s="2"/>
      <c r="I91" s="2" t="s">
        <v>550</v>
      </c>
      <c r="J91" s="2" t="s">
        <v>525</v>
      </c>
      <c r="K91" s="2"/>
      <c r="L91" s="2"/>
      <c r="M91" s="48">
        <v>92</v>
      </c>
      <c r="N91" s="3">
        <v>0.01</v>
      </c>
      <c r="O91" s="2">
        <v>92</v>
      </c>
      <c r="P91" s="2">
        <v>0</v>
      </c>
      <c r="Q91" s="2">
        <f t="shared" si="9"/>
        <v>92</v>
      </c>
      <c r="R91" s="9">
        <f t="shared" si="12"/>
        <v>134.24902087009107</v>
      </c>
      <c r="S91" s="8">
        <f t="shared" si="13"/>
        <v>13559.151107879199</v>
      </c>
      <c r="T91">
        <f t="shared" si="16"/>
        <v>0</v>
      </c>
      <c r="U91" s="19">
        <f>IF(S91="","",S91/MAX($S$4:S91)-1)</f>
        <v>-1.6363758640604575E-2</v>
      </c>
      <c r="V91">
        <f t="shared" si="15"/>
        <v>0</v>
      </c>
      <c r="W91">
        <f t="shared" si="14"/>
        <v>134.24902087009107</v>
      </c>
      <c r="X91">
        <f t="shared" si="11"/>
        <v>0</v>
      </c>
      <c r="Y91" s="26"/>
      <c r="Z91" s="27"/>
      <c r="AA91" s="27"/>
      <c r="AB91" s="27"/>
      <c r="AC91" s="27"/>
      <c r="AD91" s="27"/>
      <c r="AE91" s="28"/>
      <c r="AF91" s="22"/>
      <c r="AG91" s="22"/>
      <c r="AH91" s="22"/>
      <c r="AI91" s="22"/>
      <c r="AJ91" s="2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25"/>
      <c r="BS91" s="25"/>
      <c r="BT91" s="25"/>
      <c r="BU91" s="25"/>
      <c r="BV91" s="25"/>
      <c r="BW91" s="25"/>
      <c r="BX91" s="25"/>
      <c r="BY91" s="25"/>
    </row>
    <row r="92" spans="1:77" s="12" customFormat="1" ht="18" customHeight="1" x14ac:dyDescent="0.25">
      <c r="A92" s="14" t="s">
        <v>100</v>
      </c>
      <c r="B92" s="1">
        <v>42313</v>
      </c>
      <c r="C92" s="15">
        <v>0.625</v>
      </c>
      <c r="D92" s="2" t="str">
        <f t="shared" si="10"/>
        <v>giovedì</v>
      </c>
      <c r="E92" s="2" t="s">
        <v>527</v>
      </c>
      <c r="F92" s="2" t="s">
        <v>541</v>
      </c>
      <c r="G92" s="2" t="s">
        <v>538</v>
      </c>
      <c r="H92" s="2"/>
      <c r="I92" s="2" t="s">
        <v>546</v>
      </c>
      <c r="J92" s="2" t="s">
        <v>540</v>
      </c>
      <c r="K92" s="2"/>
      <c r="L92" s="2"/>
      <c r="M92" s="48">
        <v>98.5</v>
      </c>
      <c r="N92" s="3">
        <v>0.01</v>
      </c>
      <c r="O92" s="2">
        <v>116.1</v>
      </c>
      <c r="P92" s="2">
        <v>0</v>
      </c>
      <c r="Q92" s="2">
        <f t="shared" si="9"/>
        <v>116.1</v>
      </c>
      <c r="R92" s="9">
        <f t="shared" si="12"/>
        <v>159.81902980962181</v>
      </c>
      <c r="S92" s="8">
        <f t="shared" si="13"/>
        <v>13718.970137688821</v>
      </c>
      <c r="T92">
        <f t="shared" si="16"/>
        <v>0</v>
      </c>
      <c r="U92" s="19">
        <f>IF(S92="","",S92/MAX($S$4:S92)-1)</f>
        <v>-4.7698329937186923E-3</v>
      </c>
      <c r="V92">
        <f t="shared" si="15"/>
        <v>0</v>
      </c>
      <c r="W92">
        <f t="shared" si="14"/>
        <v>159.81902980962181</v>
      </c>
      <c r="X92">
        <f t="shared" si="11"/>
        <v>0</v>
      </c>
      <c r="Y92" s="26"/>
      <c r="Z92" s="27"/>
      <c r="AA92" s="27"/>
      <c r="AB92" s="27"/>
      <c r="AC92" s="27"/>
      <c r="AD92" s="27"/>
      <c r="AE92" s="28"/>
      <c r="AF92" s="22"/>
      <c r="AG92" s="22"/>
      <c r="AH92" s="22"/>
      <c r="AI92" s="22"/>
      <c r="AJ92" s="2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25"/>
      <c r="BS92" s="25"/>
      <c r="BT92" s="25"/>
      <c r="BU92" s="25"/>
      <c r="BV92" s="25"/>
      <c r="BW92" s="25"/>
      <c r="BX92" s="25"/>
      <c r="BY92" s="25"/>
    </row>
    <row r="93" spans="1:77" s="12" customFormat="1" ht="18" customHeight="1" x14ac:dyDescent="0.25">
      <c r="A93" s="14" t="s">
        <v>101</v>
      </c>
      <c r="B93" s="1">
        <v>42320</v>
      </c>
      <c r="C93" s="15">
        <v>0.58333333333333337</v>
      </c>
      <c r="D93" s="2" t="str">
        <f t="shared" si="10"/>
        <v>giovedì</v>
      </c>
      <c r="E93" s="2" t="s">
        <v>534</v>
      </c>
      <c r="F93" s="2" t="s">
        <v>542</v>
      </c>
      <c r="G93" s="2" t="s">
        <v>538</v>
      </c>
      <c r="H93" s="2"/>
      <c r="I93" s="2" t="s">
        <v>544</v>
      </c>
      <c r="J93" s="2" t="s">
        <v>540</v>
      </c>
      <c r="K93" s="2"/>
      <c r="L93" s="2"/>
      <c r="M93" s="48">
        <v>36</v>
      </c>
      <c r="N93" s="3">
        <v>5.0000000000000001E-3</v>
      </c>
      <c r="O93" s="2">
        <v>-36</v>
      </c>
      <c r="P93" s="2">
        <v>-36</v>
      </c>
      <c r="Q93" s="2">
        <f t="shared" si="9"/>
        <v>-72</v>
      </c>
      <c r="R93" s="9">
        <f t="shared" si="12"/>
        <v>-137.18970137688822</v>
      </c>
      <c r="S93" s="8">
        <f t="shared" si="13"/>
        <v>13581.780436311932</v>
      </c>
      <c r="T93">
        <f t="shared" si="16"/>
        <v>-72</v>
      </c>
      <c r="U93" s="19">
        <f>IF(S93="","",S93/MAX($S$4:S93)-1)</f>
        <v>-1.4722134663781472E-2</v>
      </c>
      <c r="V93">
        <f t="shared" si="15"/>
        <v>-137.18970137688822</v>
      </c>
      <c r="W93">
        <f t="shared" si="14"/>
        <v>0</v>
      </c>
      <c r="X93">
        <f t="shared" si="11"/>
        <v>-137.18970137688822</v>
      </c>
      <c r="Y93" s="26"/>
      <c r="Z93" s="27"/>
      <c r="AA93" s="27"/>
      <c r="AB93" s="27"/>
      <c r="AC93" s="27"/>
      <c r="AD93" s="27"/>
      <c r="AE93" s="28"/>
      <c r="AF93" s="22"/>
      <c r="AG93" s="22"/>
      <c r="AH93" s="22"/>
      <c r="AI93" s="22"/>
      <c r="AJ93" s="2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25"/>
      <c r="BS93" s="25"/>
      <c r="BT93" s="25"/>
      <c r="BU93" s="25"/>
      <c r="BV93" s="25"/>
      <c r="BW93" s="25"/>
      <c r="BX93" s="25"/>
      <c r="BY93" s="25"/>
    </row>
    <row r="94" spans="1:77" s="12" customFormat="1" ht="18" customHeight="1" x14ac:dyDescent="0.25">
      <c r="A94" s="14" t="s">
        <v>102</v>
      </c>
      <c r="B94" s="1">
        <v>42300</v>
      </c>
      <c r="C94" s="15">
        <v>0.125</v>
      </c>
      <c r="D94" s="2" t="str">
        <f t="shared" si="10"/>
        <v>venerdì</v>
      </c>
      <c r="E94" s="2" t="s">
        <v>527</v>
      </c>
      <c r="F94" s="2" t="s">
        <v>526</v>
      </c>
      <c r="G94" s="2" t="s">
        <v>528</v>
      </c>
      <c r="H94" s="2"/>
      <c r="I94" s="2" t="s">
        <v>550</v>
      </c>
      <c r="J94" s="2" t="s">
        <v>525</v>
      </c>
      <c r="K94" s="2"/>
      <c r="L94" s="2"/>
      <c r="M94" s="48">
        <v>87.5</v>
      </c>
      <c r="N94" s="3">
        <v>0.01</v>
      </c>
      <c r="O94" s="2">
        <v>-87.5</v>
      </c>
      <c r="P94" s="2">
        <v>0</v>
      </c>
      <c r="Q94" s="2">
        <f t="shared" si="9"/>
        <v>-87.5</v>
      </c>
      <c r="R94" s="9">
        <f t="shared" si="12"/>
        <v>-135.81780436311934</v>
      </c>
      <c r="S94" s="8">
        <f t="shared" si="13"/>
        <v>13445.962631948812</v>
      </c>
      <c r="T94">
        <f t="shared" si="16"/>
        <v>-159.5</v>
      </c>
      <c r="U94" s="19">
        <f>IF(S94="","",S94/MAX($S$4:S94)-1)</f>
        <v>-2.4574913317143676E-2</v>
      </c>
      <c r="V94">
        <f t="shared" si="15"/>
        <v>-273.00750574000756</v>
      </c>
      <c r="W94">
        <f t="shared" si="14"/>
        <v>0</v>
      </c>
      <c r="X94">
        <f t="shared" si="11"/>
        <v>-135.81780436311934</v>
      </c>
      <c r="Y94" s="26"/>
      <c r="Z94" s="27"/>
      <c r="AA94" s="27"/>
      <c r="AB94" s="27"/>
      <c r="AC94" s="27"/>
      <c r="AD94" s="27"/>
      <c r="AE94" s="28"/>
      <c r="AF94" s="22"/>
      <c r="AG94" s="22"/>
      <c r="AH94" s="22"/>
      <c r="AI94" s="22"/>
      <c r="AJ94" s="2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25"/>
      <c r="BS94" s="25"/>
      <c r="BT94" s="25"/>
      <c r="BU94" s="25"/>
      <c r="BV94" s="25"/>
      <c r="BW94" s="25"/>
      <c r="BX94" s="25"/>
      <c r="BY94" s="25"/>
    </row>
    <row r="95" spans="1:77" s="12" customFormat="1" ht="18" customHeight="1" x14ac:dyDescent="0.25">
      <c r="A95" s="14" t="s">
        <v>103</v>
      </c>
      <c r="B95" s="1">
        <v>42321</v>
      </c>
      <c r="C95" s="15">
        <v>0.66666666666666663</v>
      </c>
      <c r="D95" s="2" t="str">
        <f t="shared" si="10"/>
        <v>venerdì</v>
      </c>
      <c r="E95" s="2" t="s">
        <v>534</v>
      </c>
      <c r="F95" s="2" t="s">
        <v>537</v>
      </c>
      <c r="G95" s="2" t="s">
        <v>538</v>
      </c>
      <c r="H95" s="2"/>
      <c r="I95" s="2" t="s">
        <v>547</v>
      </c>
      <c r="J95" s="2" t="s">
        <v>543</v>
      </c>
      <c r="K95" s="2"/>
      <c r="L95" s="2"/>
      <c r="M95" s="48">
        <v>23.3</v>
      </c>
      <c r="N95" s="3">
        <v>5.0000000000000001E-3</v>
      </c>
      <c r="O95" s="2">
        <v>19.600000000000001</v>
      </c>
      <c r="P95" s="2">
        <v>0</v>
      </c>
      <c r="Q95" s="2">
        <f t="shared" ref="Q95:Q158" si="17">O95+P95</f>
        <v>19.600000000000001</v>
      </c>
      <c r="R95" s="9">
        <f t="shared" si="12"/>
        <v>56.553834245964964</v>
      </c>
      <c r="S95" s="8">
        <f t="shared" si="13"/>
        <v>13502.516466194778</v>
      </c>
      <c r="T95">
        <f t="shared" si="16"/>
        <v>0</v>
      </c>
      <c r="U95" s="19">
        <f>IF(S95="","",S95/MAX($S$4:S95)-1)</f>
        <v>-2.0472267029808089E-2</v>
      </c>
      <c r="V95">
        <f t="shared" si="15"/>
        <v>0</v>
      </c>
      <c r="W95">
        <f t="shared" si="14"/>
        <v>56.553834245964964</v>
      </c>
      <c r="X95">
        <f t="shared" si="11"/>
        <v>0</v>
      </c>
      <c r="Y95" s="26"/>
      <c r="Z95" s="27"/>
      <c r="AA95" s="27"/>
      <c r="AB95" s="27"/>
      <c r="AC95" s="27"/>
      <c r="AD95" s="27"/>
      <c r="AE95" s="28"/>
      <c r="AF95" s="22"/>
      <c r="AG95" s="22"/>
      <c r="AH95" s="22"/>
      <c r="AI95" s="22"/>
      <c r="AJ95" s="2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25"/>
      <c r="BS95" s="25"/>
      <c r="BT95" s="25"/>
      <c r="BU95" s="25"/>
      <c r="BV95" s="25"/>
      <c r="BW95" s="25"/>
      <c r="BX95" s="25"/>
      <c r="BY95" s="25"/>
    </row>
    <row r="96" spans="1:77" s="12" customFormat="1" ht="18" customHeight="1" x14ac:dyDescent="0.25">
      <c r="A96" s="14" t="s">
        <v>104</v>
      </c>
      <c r="B96" s="1">
        <v>42306</v>
      </c>
      <c r="C96" s="15">
        <v>0.91666666666666663</v>
      </c>
      <c r="D96" s="2" t="str">
        <f t="shared" si="10"/>
        <v>giovedì</v>
      </c>
      <c r="E96" s="2" t="s">
        <v>527</v>
      </c>
      <c r="F96" s="2" t="s">
        <v>526</v>
      </c>
      <c r="G96" s="2" t="s">
        <v>528</v>
      </c>
      <c r="H96" s="2"/>
      <c r="I96" s="2" t="s">
        <v>524</v>
      </c>
      <c r="J96" s="2" t="s">
        <v>525</v>
      </c>
      <c r="K96" s="2"/>
      <c r="L96" s="2"/>
      <c r="M96" s="48">
        <v>70</v>
      </c>
      <c r="N96" s="3">
        <v>0.01</v>
      </c>
      <c r="O96" s="2">
        <v>70</v>
      </c>
      <c r="P96" s="2">
        <v>0</v>
      </c>
      <c r="Q96" s="2">
        <f t="shared" si="17"/>
        <v>70</v>
      </c>
      <c r="R96" s="9">
        <f t="shared" si="12"/>
        <v>135.0251646619478</v>
      </c>
      <c r="S96" s="8">
        <f t="shared" si="13"/>
        <v>13637.541630856726</v>
      </c>
      <c r="T96">
        <f t="shared" si="16"/>
        <v>0</v>
      </c>
      <c r="U96" s="19">
        <f>IF(S96="","",S96/MAX($S$4:S96)-1)</f>
        <v>-1.0676989700106221E-2</v>
      </c>
      <c r="V96">
        <f t="shared" si="15"/>
        <v>0</v>
      </c>
      <c r="W96">
        <f t="shared" si="14"/>
        <v>135.0251646619478</v>
      </c>
      <c r="X96">
        <f t="shared" si="11"/>
        <v>0</v>
      </c>
      <c r="Y96" s="26"/>
      <c r="Z96" s="27"/>
      <c r="AA96" s="27"/>
      <c r="AB96" s="27"/>
      <c r="AC96" s="27"/>
      <c r="AD96" s="27"/>
      <c r="AE96" s="28"/>
      <c r="AF96" s="22"/>
      <c r="AG96" s="22"/>
      <c r="AH96" s="22"/>
      <c r="AI96" s="22"/>
      <c r="AJ96" s="2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25"/>
      <c r="BS96" s="25"/>
      <c r="BT96" s="25"/>
      <c r="BU96" s="25"/>
      <c r="BV96" s="25"/>
      <c r="BW96" s="25"/>
      <c r="BX96" s="25"/>
      <c r="BY96" s="25"/>
    </row>
    <row r="97" spans="1:77" s="12" customFormat="1" ht="18" customHeight="1" x14ac:dyDescent="0.25">
      <c r="A97" s="14" t="s">
        <v>105</v>
      </c>
      <c r="B97" s="1">
        <v>42324</v>
      </c>
      <c r="C97" s="15">
        <v>0</v>
      </c>
      <c r="D97" s="2" t="str">
        <f t="shared" si="10"/>
        <v>lunedì</v>
      </c>
      <c r="E97" s="2" t="s">
        <v>527</v>
      </c>
      <c r="F97" s="2" t="s">
        <v>542</v>
      </c>
      <c r="G97" s="2" t="s">
        <v>538</v>
      </c>
      <c r="H97" s="2"/>
      <c r="I97" s="2" t="s">
        <v>546</v>
      </c>
      <c r="J97" s="2" t="s">
        <v>540</v>
      </c>
      <c r="K97" s="2"/>
      <c r="L97" s="2"/>
      <c r="M97" s="48">
        <v>38</v>
      </c>
      <c r="N97" s="3">
        <v>5.0000000000000001E-3</v>
      </c>
      <c r="O97" s="2">
        <v>46.3</v>
      </c>
      <c r="P97" s="2">
        <v>82</v>
      </c>
      <c r="Q97" s="2">
        <f t="shared" si="17"/>
        <v>128.30000000000001</v>
      </c>
      <c r="R97" s="9">
        <f t="shared" si="12"/>
        <v>230.22323568933129</v>
      </c>
      <c r="S97" s="8">
        <f t="shared" si="13"/>
        <v>13867.764866546057</v>
      </c>
      <c r="T97">
        <f t="shared" si="16"/>
        <v>0</v>
      </c>
      <c r="U97" s="19">
        <f>IF(S97="","",S97/MAX($S$4:S97)-1)</f>
        <v>0</v>
      </c>
      <c r="V97">
        <f t="shared" si="15"/>
        <v>0</v>
      </c>
      <c r="W97">
        <f t="shared" si="14"/>
        <v>230.22323568933129</v>
      </c>
      <c r="X97">
        <f t="shared" si="11"/>
        <v>0</v>
      </c>
      <c r="Y97" s="26"/>
      <c r="Z97" s="27"/>
      <c r="AA97" s="27"/>
      <c r="AB97" s="27"/>
      <c r="AC97" s="27"/>
      <c r="AD97" s="27"/>
      <c r="AE97" s="28"/>
      <c r="AF97" s="22"/>
      <c r="AG97" s="22"/>
      <c r="AH97" s="22"/>
      <c r="AI97" s="22"/>
      <c r="AJ97" s="2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25"/>
      <c r="BS97" s="25"/>
      <c r="BT97" s="25"/>
      <c r="BU97" s="25"/>
      <c r="BV97" s="25"/>
      <c r="BW97" s="25"/>
      <c r="BX97" s="25"/>
      <c r="BY97" s="25"/>
    </row>
    <row r="98" spans="1:77" s="12" customFormat="1" ht="18" customHeight="1" x14ac:dyDescent="0.25">
      <c r="A98" s="14" t="s">
        <v>106</v>
      </c>
      <c r="B98" s="1">
        <v>42341</v>
      </c>
      <c r="C98" s="15">
        <v>4.1666666666666664E-2</v>
      </c>
      <c r="D98" s="2" t="str">
        <f t="shared" si="10"/>
        <v>giovedì</v>
      </c>
      <c r="E98" s="4" t="s">
        <v>527</v>
      </c>
      <c r="F98" s="2" t="s">
        <v>537</v>
      </c>
      <c r="G98" s="2" t="s">
        <v>538</v>
      </c>
      <c r="H98" s="2"/>
      <c r="I98" s="2" t="s">
        <v>539</v>
      </c>
      <c r="J98" s="2" t="s">
        <v>543</v>
      </c>
      <c r="K98" s="2"/>
      <c r="L98" s="2"/>
      <c r="M98" s="49">
        <v>16.3</v>
      </c>
      <c r="N98" s="3">
        <v>5.0000000000000001E-3</v>
      </c>
      <c r="O98" s="4">
        <v>21.8</v>
      </c>
      <c r="P98" s="4">
        <v>35.799999999999997</v>
      </c>
      <c r="Q98" s="2">
        <f t="shared" si="17"/>
        <v>57.599999999999994</v>
      </c>
      <c r="R98" s="9">
        <f t="shared" si="12"/>
        <v>245.0255387463352</v>
      </c>
      <c r="S98" s="8">
        <f t="shared" si="13"/>
        <v>14112.790405292391</v>
      </c>
      <c r="T98">
        <f t="shared" si="16"/>
        <v>0</v>
      </c>
      <c r="U98" s="19">
        <f>IF(S98="","",S98/MAX($S$4:S98)-1)</f>
        <v>0</v>
      </c>
      <c r="V98">
        <f t="shared" si="15"/>
        <v>0</v>
      </c>
      <c r="W98">
        <f t="shared" si="14"/>
        <v>245.0255387463352</v>
      </c>
      <c r="X98">
        <f t="shared" si="11"/>
        <v>0</v>
      </c>
      <c r="Y98" s="26"/>
      <c r="Z98" s="27"/>
      <c r="AA98" s="27"/>
      <c r="AB98" s="27"/>
      <c r="AC98" s="27"/>
      <c r="AD98" s="27"/>
      <c r="AE98" s="28"/>
      <c r="AF98" s="22"/>
      <c r="AG98" s="22"/>
      <c r="AH98" s="22"/>
      <c r="AI98" s="22"/>
      <c r="AJ98" s="2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25"/>
      <c r="BS98" s="25"/>
      <c r="BT98" s="25"/>
      <c r="BU98" s="25"/>
      <c r="BV98" s="25"/>
      <c r="BW98" s="25"/>
      <c r="BX98" s="25"/>
      <c r="BY98" s="25"/>
    </row>
    <row r="99" spans="1:77" s="12" customFormat="1" ht="18" customHeight="1" x14ac:dyDescent="0.25">
      <c r="A99" s="14" t="s">
        <v>107</v>
      </c>
      <c r="B99" s="1">
        <v>42347</v>
      </c>
      <c r="C99" s="15">
        <v>0.66666666666666663</v>
      </c>
      <c r="D99" s="2" t="str">
        <f t="shared" si="10"/>
        <v>mercoledì</v>
      </c>
      <c r="E99" s="2" t="s">
        <v>534</v>
      </c>
      <c r="F99" s="2" t="s">
        <v>537</v>
      </c>
      <c r="G99" s="2" t="s">
        <v>538</v>
      </c>
      <c r="H99" s="2"/>
      <c r="I99" s="2" t="s">
        <v>546</v>
      </c>
      <c r="J99" s="2" t="s">
        <v>543</v>
      </c>
      <c r="K99" s="2"/>
      <c r="L99" s="2"/>
      <c r="M99" s="48">
        <v>39.5</v>
      </c>
      <c r="N99" s="3">
        <v>5.0000000000000001E-3</v>
      </c>
      <c r="O99" s="2">
        <v>42.2</v>
      </c>
      <c r="P99" s="2">
        <v>81</v>
      </c>
      <c r="Q99" s="2">
        <f t="shared" si="17"/>
        <v>123.2</v>
      </c>
      <c r="R99" s="9">
        <f t="shared" si="12"/>
        <v>220.08807315595226</v>
      </c>
      <c r="S99" s="8">
        <f t="shared" si="13"/>
        <v>14332.878478448343</v>
      </c>
      <c r="T99">
        <f t="shared" si="16"/>
        <v>0</v>
      </c>
      <c r="U99" s="19">
        <f>IF(S99="","",S99/MAX($S$4:S99)-1)</f>
        <v>0</v>
      </c>
      <c r="V99">
        <f t="shared" si="15"/>
        <v>0</v>
      </c>
      <c r="W99">
        <f t="shared" si="14"/>
        <v>220.08807315595226</v>
      </c>
      <c r="X99">
        <f t="shared" si="11"/>
        <v>0</v>
      </c>
      <c r="Y99" s="26"/>
      <c r="Z99" s="27"/>
      <c r="AA99" s="27"/>
      <c r="AB99" s="27"/>
      <c r="AC99" s="27"/>
      <c r="AD99" s="27"/>
      <c r="AE99" s="28"/>
      <c r="AF99" s="22"/>
      <c r="AG99" s="22"/>
      <c r="AH99" s="22"/>
      <c r="AI99" s="22"/>
      <c r="AJ99" s="2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25"/>
      <c r="BS99" s="25"/>
      <c r="BT99" s="25"/>
      <c r="BU99" s="25"/>
      <c r="BV99" s="25"/>
      <c r="BW99" s="25"/>
      <c r="BX99" s="25"/>
      <c r="BY99" s="25"/>
    </row>
    <row r="100" spans="1:77" s="12" customFormat="1" ht="18" customHeight="1" x14ac:dyDescent="0.25">
      <c r="A100" s="14" t="s">
        <v>108</v>
      </c>
      <c r="B100" s="1">
        <v>42352</v>
      </c>
      <c r="C100" s="15">
        <v>0.66666666666666663</v>
      </c>
      <c r="D100" s="2" t="str">
        <f t="shared" si="10"/>
        <v>lunedì</v>
      </c>
      <c r="E100" s="4" t="s">
        <v>534</v>
      </c>
      <c r="F100" s="2" t="s">
        <v>537</v>
      </c>
      <c r="G100" s="2" t="s">
        <v>538</v>
      </c>
      <c r="H100" s="2"/>
      <c r="I100" s="2" t="s">
        <v>539</v>
      </c>
      <c r="J100" s="2" t="s">
        <v>540</v>
      </c>
      <c r="K100" s="2"/>
      <c r="L100" s="2"/>
      <c r="M100" s="49">
        <v>25.3</v>
      </c>
      <c r="N100" s="3">
        <v>5.0000000000000001E-3</v>
      </c>
      <c r="O100" s="4">
        <v>-25.3</v>
      </c>
      <c r="P100" s="4">
        <v>-25.3</v>
      </c>
      <c r="Q100" s="2">
        <f t="shared" si="17"/>
        <v>-50.6</v>
      </c>
      <c r="R100" s="9">
        <f t="shared" si="12"/>
        <v>-143.32878478448345</v>
      </c>
      <c r="S100" s="8">
        <f t="shared" si="13"/>
        <v>14189.549693663859</v>
      </c>
      <c r="T100">
        <f t="shared" si="16"/>
        <v>-50.6</v>
      </c>
      <c r="U100" s="19">
        <f>IF(S100="","",S100/MAX($S$4:S100)-1)</f>
        <v>-1.0000000000000009E-2</v>
      </c>
      <c r="V100">
        <f t="shared" si="15"/>
        <v>-143.32878478448345</v>
      </c>
      <c r="W100">
        <f t="shared" si="14"/>
        <v>0</v>
      </c>
      <c r="X100">
        <f t="shared" si="11"/>
        <v>-143.32878478448345</v>
      </c>
      <c r="Y100" s="26"/>
      <c r="Z100" s="27"/>
      <c r="AA100" s="27"/>
      <c r="AB100" s="27"/>
      <c r="AC100" s="27"/>
      <c r="AD100" s="27"/>
      <c r="AE100" s="28"/>
      <c r="AF100" s="22"/>
      <c r="AG100" s="22"/>
      <c r="AH100" s="22"/>
      <c r="AI100" s="22"/>
      <c r="AJ100" s="2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25"/>
      <c r="BS100" s="25"/>
      <c r="BT100" s="25"/>
      <c r="BU100" s="25"/>
      <c r="BV100" s="25"/>
      <c r="BW100" s="25"/>
      <c r="BX100" s="25"/>
      <c r="BY100" s="25"/>
    </row>
    <row r="101" spans="1:77" s="12" customFormat="1" ht="18" customHeight="1" x14ac:dyDescent="0.25">
      <c r="A101" s="14" t="s">
        <v>109</v>
      </c>
      <c r="B101" s="1">
        <v>42353</v>
      </c>
      <c r="C101" s="15">
        <v>0.625</v>
      </c>
      <c r="D101" s="2" t="str">
        <f t="shared" si="10"/>
        <v>martedì</v>
      </c>
      <c r="E101" s="2" t="s">
        <v>534</v>
      </c>
      <c r="F101" s="2" t="s">
        <v>542</v>
      </c>
      <c r="G101" s="2" t="s">
        <v>538</v>
      </c>
      <c r="H101" s="2"/>
      <c r="I101" s="2" t="s">
        <v>546</v>
      </c>
      <c r="J101" s="2" t="s">
        <v>540</v>
      </c>
      <c r="K101" s="2"/>
      <c r="L101" s="2"/>
      <c r="M101" s="48">
        <v>64</v>
      </c>
      <c r="N101" s="3">
        <v>5.0000000000000001E-3</v>
      </c>
      <c r="O101" s="2">
        <v>62.4</v>
      </c>
      <c r="P101" s="2">
        <v>117</v>
      </c>
      <c r="Q101" s="2">
        <f t="shared" si="17"/>
        <v>179.4</v>
      </c>
      <c r="R101" s="9">
        <f t="shared" si="12"/>
        <v>198.87540742525755</v>
      </c>
      <c r="S101" s="8">
        <f t="shared" si="13"/>
        <v>14388.425101089117</v>
      </c>
      <c r="T101">
        <f t="shared" si="16"/>
        <v>0</v>
      </c>
      <c r="U101" s="19">
        <f>IF(S101="","",S101/MAX($S$4:S101)-1)</f>
        <v>0</v>
      </c>
      <c r="V101">
        <f t="shared" si="15"/>
        <v>0</v>
      </c>
      <c r="W101">
        <f t="shared" si="14"/>
        <v>198.87540742525755</v>
      </c>
      <c r="X101">
        <f t="shared" si="11"/>
        <v>0</v>
      </c>
      <c r="Y101" s="26"/>
      <c r="Z101" s="27"/>
      <c r="AA101" s="27"/>
      <c r="AB101" s="27"/>
      <c r="AC101" s="27"/>
      <c r="AD101" s="27"/>
      <c r="AE101" s="28"/>
      <c r="AF101" s="22"/>
      <c r="AG101" s="22"/>
      <c r="AH101" s="22"/>
      <c r="AI101" s="22"/>
      <c r="AJ101" s="2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25"/>
      <c r="BS101" s="25"/>
      <c r="BT101" s="25"/>
      <c r="BU101" s="25"/>
      <c r="BV101" s="25"/>
      <c r="BW101" s="25"/>
      <c r="BX101" s="25"/>
      <c r="BY101" s="25"/>
    </row>
    <row r="102" spans="1:77" s="12" customFormat="1" ht="18" customHeight="1" x14ac:dyDescent="0.25">
      <c r="A102" s="14" t="s">
        <v>110</v>
      </c>
      <c r="B102" s="1">
        <v>42353</v>
      </c>
      <c r="C102" s="15">
        <v>0.625</v>
      </c>
      <c r="D102" s="2" t="str">
        <f t="shared" si="10"/>
        <v>martedì</v>
      </c>
      <c r="E102" s="2" t="s">
        <v>527</v>
      </c>
      <c r="F102" s="2" t="s">
        <v>542</v>
      </c>
      <c r="G102" s="2" t="s">
        <v>538</v>
      </c>
      <c r="H102" s="2"/>
      <c r="I102" s="2" t="s">
        <v>544</v>
      </c>
      <c r="J102" s="2" t="s">
        <v>540</v>
      </c>
      <c r="K102" s="2"/>
      <c r="L102" s="2"/>
      <c r="M102" s="48">
        <v>58.8</v>
      </c>
      <c r="N102" s="3">
        <v>5.0000000000000001E-3</v>
      </c>
      <c r="O102" s="2">
        <v>-58.8</v>
      </c>
      <c r="P102" s="2">
        <v>-58.8</v>
      </c>
      <c r="Q102" s="2">
        <f t="shared" si="17"/>
        <v>-117.6</v>
      </c>
      <c r="R102" s="9">
        <f t="shared" si="12"/>
        <v>-143.88425101089118</v>
      </c>
      <c r="S102" s="8">
        <f t="shared" si="13"/>
        <v>14244.540850078225</v>
      </c>
      <c r="T102">
        <f t="shared" si="16"/>
        <v>-117.6</v>
      </c>
      <c r="U102" s="19">
        <f>IF(S102="","",S102/MAX($S$4:S102)-1)</f>
        <v>-1.0000000000000009E-2</v>
      </c>
      <c r="V102">
        <f t="shared" si="15"/>
        <v>-143.88425101089118</v>
      </c>
      <c r="W102">
        <f t="shared" si="14"/>
        <v>0</v>
      </c>
      <c r="X102">
        <f t="shared" si="11"/>
        <v>-143.88425101089118</v>
      </c>
      <c r="Y102" s="26"/>
      <c r="Z102" s="27"/>
      <c r="AA102" s="27"/>
      <c r="AB102" s="27"/>
      <c r="AC102" s="27"/>
      <c r="AD102" s="27"/>
      <c r="AE102" s="28"/>
      <c r="AF102" s="22"/>
      <c r="AG102" s="22"/>
      <c r="AH102" s="22"/>
      <c r="AI102" s="22"/>
      <c r="AJ102" s="2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25"/>
      <c r="BS102" s="25"/>
      <c r="BT102" s="25"/>
      <c r="BU102" s="25"/>
      <c r="BV102" s="25"/>
      <c r="BW102" s="25"/>
      <c r="BX102" s="25"/>
      <c r="BY102" s="25"/>
    </row>
    <row r="103" spans="1:77" s="12" customFormat="1" ht="18" customHeight="1" x14ac:dyDescent="0.25">
      <c r="A103" s="14" t="s">
        <v>111</v>
      </c>
      <c r="B103" s="1">
        <v>42354</v>
      </c>
      <c r="C103" s="15">
        <v>0.70833333333333337</v>
      </c>
      <c r="D103" s="2" t="str">
        <f t="shared" si="10"/>
        <v>mercoledì</v>
      </c>
      <c r="E103" s="2" t="s">
        <v>534</v>
      </c>
      <c r="F103" s="2" t="s">
        <v>537</v>
      </c>
      <c r="G103" s="2" t="s">
        <v>538</v>
      </c>
      <c r="H103" s="2"/>
      <c r="I103" s="2" t="s">
        <v>544</v>
      </c>
      <c r="J103" s="2" t="s">
        <v>540</v>
      </c>
      <c r="K103" s="2"/>
      <c r="L103" s="2"/>
      <c r="M103" s="48">
        <v>53.3</v>
      </c>
      <c r="N103" s="3">
        <v>5.0000000000000001E-3</v>
      </c>
      <c r="O103" s="2">
        <v>61.5</v>
      </c>
      <c r="P103" s="2">
        <v>0</v>
      </c>
      <c r="Q103" s="2">
        <f t="shared" si="17"/>
        <v>61.5</v>
      </c>
      <c r="R103" s="9">
        <f t="shared" si="12"/>
        <v>82.180043365835928</v>
      </c>
      <c r="S103" s="8">
        <f t="shared" si="13"/>
        <v>14326.72089344406</v>
      </c>
      <c r="T103">
        <f t="shared" si="16"/>
        <v>0</v>
      </c>
      <c r="U103" s="19">
        <f>IF(S103="","",S103/MAX($S$4:S103)-1)</f>
        <v>-4.2884615384616298E-3</v>
      </c>
      <c r="V103">
        <f t="shared" si="15"/>
        <v>0</v>
      </c>
      <c r="W103">
        <f t="shared" si="14"/>
        <v>82.180043365835928</v>
      </c>
      <c r="X103">
        <f t="shared" si="11"/>
        <v>0</v>
      </c>
      <c r="Y103" s="26"/>
      <c r="Z103" s="27"/>
      <c r="AA103" s="27"/>
      <c r="AB103" s="27"/>
      <c r="AC103" s="27"/>
      <c r="AD103" s="27"/>
      <c r="AE103" s="28"/>
      <c r="AF103" s="22"/>
      <c r="AG103" s="22"/>
      <c r="AH103" s="22"/>
      <c r="AI103" s="22"/>
      <c r="AJ103" s="2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25"/>
      <c r="BS103" s="25"/>
      <c r="BT103" s="25"/>
      <c r="BU103" s="25"/>
      <c r="BV103" s="25"/>
      <c r="BW103" s="25"/>
      <c r="BX103" s="25"/>
      <c r="BY103" s="25"/>
    </row>
    <row r="104" spans="1:77" s="12" customFormat="1" ht="18" customHeight="1" x14ac:dyDescent="0.25">
      <c r="A104" s="14" t="s">
        <v>112</v>
      </c>
      <c r="B104" s="1">
        <v>42362</v>
      </c>
      <c r="C104" s="15">
        <v>0.29166666666666669</v>
      </c>
      <c r="D104" s="2" t="str">
        <f t="shared" si="10"/>
        <v>giovedì</v>
      </c>
      <c r="E104" s="4" t="s">
        <v>534</v>
      </c>
      <c r="F104" s="2" t="s">
        <v>537</v>
      </c>
      <c r="G104" s="2" t="s">
        <v>538</v>
      </c>
      <c r="H104" s="2"/>
      <c r="I104" s="2" t="s">
        <v>539</v>
      </c>
      <c r="J104" s="2" t="s">
        <v>540</v>
      </c>
      <c r="K104" s="2"/>
      <c r="L104" s="2"/>
      <c r="M104" s="49">
        <v>44.7</v>
      </c>
      <c r="N104" s="3">
        <v>5.0000000000000001E-3</v>
      </c>
      <c r="O104" s="4">
        <v>-44.7</v>
      </c>
      <c r="P104" s="4">
        <v>-44.7</v>
      </c>
      <c r="Q104" s="2">
        <f t="shared" si="17"/>
        <v>-89.4</v>
      </c>
      <c r="R104" s="9">
        <f t="shared" si="12"/>
        <v>-143.26720893444062</v>
      </c>
      <c r="S104" s="8">
        <f t="shared" si="13"/>
        <v>14183.453684509619</v>
      </c>
      <c r="T104">
        <f t="shared" si="16"/>
        <v>-89.4</v>
      </c>
      <c r="U104" s="19">
        <f>IF(S104="","",S104/MAX($S$4:S104)-1)</f>
        <v>-1.4245576923077041E-2</v>
      </c>
      <c r="V104">
        <f t="shared" si="15"/>
        <v>-143.26720893444062</v>
      </c>
      <c r="W104">
        <f t="shared" si="14"/>
        <v>0</v>
      </c>
      <c r="X104">
        <f t="shared" si="11"/>
        <v>-143.26720893444062</v>
      </c>
      <c r="Y104" s="26"/>
      <c r="Z104" s="27"/>
      <c r="AA104" s="27"/>
      <c r="AB104" s="27"/>
      <c r="AC104" s="27"/>
      <c r="AD104" s="27"/>
      <c r="AE104" s="28"/>
      <c r="AF104" s="22"/>
      <c r="AG104" s="22"/>
      <c r="AH104" s="22"/>
      <c r="AI104" s="22"/>
      <c r="AJ104" s="2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25"/>
      <c r="BS104" s="25"/>
      <c r="BT104" s="25"/>
      <c r="BU104" s="25"/>
      <c r="BV104" s="25"/>
      <c r="BW104" s="25"/>
      <c r="BX104" s="25"/>
      <c r="BY104" s="25"/>
    </row>
    <row r="105" spans="1:77" s="12" customFormat="1" ht="18" customHeight="1" x14ac:dyDescent="0.25">
      <c r="A105" s="14" t="s">
        <v>113</v>
      </c>
      <c r="B105" s="1">
        <v>42367</v>
      </c>
      <c r="C105" s="15">
        <v>0.54166666666666663</v>
      </c>
      <c r="D105" s="2" t="str">
        <f t="shared" si="10"/>
        <v>martedì</v>
      </c>
      <c r="E105" s="2" t="s">
        <v>534</v>
      </c>
      <c r="F105" s="2" t="s">
        <v>537</v>
      </c>
      <c r="G105" s="37" t="s">
        <v>538</v>
      </c>
      <c r="H105" s="2"/>
      <c r="I105" s="2" t="s">
        <v>544</v>
      </c>
      <c r="J105" s="2" t="s">
        <v>540</v>
      </c>
      <c r="K105" s="2"/>
      <c r="L105" s="2"/>
      <c r="M105" s="48">
        <v>67.599999999999994</v>
      </c>
      <c r="N105" s="3">
        <v>5.0000000000000001E-3</v>
      </c>
      <c r="O105" s="2">
        <v>89.4</v>
      </c>
      <c r="P105" s="2">
        <v>148.19999999999999</v>
      </c>
      <c r="Q105" s="2">
        <f t="shared" si="17"/>
        <v>237.6</v>
      </c>
      <c r="R105" s="9">
        <f t="shared" si="12"/>
        <v>249.25951149700336</v>
      </c>
      <c r="S105" s="8">
        <f t="shared" si="13"/>
        <v>14432.713196006622</v>
      </c>
      <c r="T105">
        <f t="shared" si="16"/>
        <v>0</v>
      </c>
      <c r="U105" s="19">
        <f>IF(S105="","",S105/MAX($S$4:S105)-1)</f>
        <v>0</v>
      </c>
      <c r="V105">
        <f t="shared" si="15"/>
        <v>0</v>
      </c>
      <c r="W105">
        <f t="shared" si="14"/>
        <v>249.25951149700336</v>
      </c>
      <c r="X105">
        <f t="shared" si="11"/>
        <v>0</v>
      </c>
      <c r="Y105" s="26"/>
      <c r="Z105" s="27"/>
      <c r="AA105" s="27"/>
      <c r="AB105" s="27"/>
      <c r="AC105" s="27"/>
      <c r="AD105" s="27"/>
      <c r="AE105" s="28"/>
      <c r="AF105" s="22"/>
      <c r="AG105" s="22"/>
      <c r="AH105" s="22"/>
      <c r="AI105" s="22"/>
      <c r="AJ105" s="2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25"/>
      <c r="BS105" s="25"/>
      <c r="BT105" s="25"/>
      <c r="BU105" s="25"/>
      <c r="BV105" s="25"/>
      <c r="BW105" s="25"/>
      <c r="BX105" s="25"/>
      <c r="BY105" s="25"/>
    </row>
    <row r="106" spans="1:77" s="12" customFormat="1" ht="18" customHeight="1" x14ac:dyDescent="0.25">
      <c r="A106" s="14" t="s">
        <v>114</v>
      </c>
      <c r="B106" s="1">
        <v>42373</v>
      </c>
      <c r="C106" s="15">
        <v>0.375</v>
      </c>
      <c r="D106" s="2" t="str">
        <f t="shared" si="10"/>
        <v>lunedì</v>
      </c>
      <c r="E106" s="2" t="s">
        <v>534</v>
      </c>
      <c r="F106" s="2" t="s">
        <v>541</v>
      </c>
      <c r="G106" s="2" t="s">
        <v>538</v>
      </c>
      <c r="H106" s="2"/>
      <c r="I106" s="2" t="s">
        <v>544</v>
      </c>
      <c r="J106" s="2" t="s">
        <v>540</v>
      </c>
      <c r="K106" s="2"/>
      <c r="L106" s="2"/>
      <c r="M106" s="48">
        <v>88.4</v>
      </c>
      <c r="N106" s="3">
        <v>0.01</v>
      </c>
      <c r="O106" s="2">
        <v>0</v>
      </c>
      <c r="P106" s="2">
        <v>133</v>
      </c>
      <c r="Q106" s="2">
        <f t="shared" si="17"/>
        <v>133</v>
      </c>
      <c r="R106" s="9">
        <f t="shared" si="12"/>
        <v>217.14376188561999</v>
      </c>
      <c r="S106" s="8">
        <f t="shared" si="13"/>
        <v>14649.856957892242</v>
      </c>
      <c r="T106">
        <f t="shared" si="16"/>
        <v>0</v>
      </c>
      <c r="U106" s="19">
        <f>IF(S106="","",S106/MAX($S$4:S106)-1)</f>
        <v>0</v>
      </c>
      <c r="V106">
        <f t="shared" si="15"/>
        <v>0</v>
      </c>
      <c r="W106">
        <f t="shared" si="14"/>
        <v>217.14376188561999</v>
      </c>
      <c r="X106">
        <f t="shared" si="11"/>
        <v>0</v>
      </c>
      <c r="Y106" s="26"/>
      <c r="Z106" s="27"/>
      <c r="AA106" s="27"/>
      <c r="AB106" s="27"/>
      <c r="AC106" s="27"/>
      <c r="AD106" s="27"/>
      <c r="AE106" s="28"/>
      <c r="AF106" s="22"/>
      <c r="AG106" s="22"/>
      <c r="AH106" s="22"/>
      <c r="AI106" s="22"/>
      <c r="AJ106" s="2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25"/>
      <c r="BS106" s="25"/>
      <c r="BT106" s="25"/>
      <c r="BU106" s="25"/>
      <c r="BV106" s="25"/>
      <c r="BW106" s="25"/>
      <c r="BX106" s="25"/>
      <c r="BY106" s="25"/>
    </row>
    <row r="107" spans="1:77" s="12" customFormat="1" ht="18" customHeight="1" x14ac:dyDescent="0.25">
      <c r="A107" s="14" t="s">
        <v>115</v>
      </c>
      <c r="B107" s="1">
        <v>42376</v>
      </c>
      <c r="C107" s="15">
        <v>0.79166666666666663</v>
      </c>
      <c r="D107" s="2" t="str">
        <f t="shared" si="10"/>
        <v>giovedì</v>
      </c>
      <c r="E107" s="2" t="s">
        <v>527</v>
      </c>
      <c r="F107" s="2" t="s">
        <v>541</v>
      </c>
      <c r="G107" s="2" t="s">
        <v>538</v>
      </c>
      <c r="H107" s="2"/>
      <c r="I107" s="2" t="s">
        <v>547</v>
      </c>
      <c r="J107" s="2" t="s">
        <v>540</v>
      </c>
      <c r="K107" s="2"/>
      <c r="L107" s="2"/>
      <c r="M107" s="48">
        <v>60.6</v>
      </c>
      <c r="N107" s="3">
        <v>0.01</v>
      </c>
      <c r="O107" s="2">
        <v>80.2</v>
      </c>
      <c r="P107" s="2">
        <v>0</v>
      </c>
      <c r="Q107" s="2">
        <f t="shared" si="17"/>
        <v>80.2</v>
      </c>
      <c r="R107" s="9">
        <f t="shared" si="12"/>
        <v>193.88094521830988</v>
      </c>
      <c r="S107" s="8">
        <f t="shared" si="13"/>
        <v>14843.737903110552</v>
      </c>
      <c r="T107">
        <f t="shared" si="16"/>
        <v>0</v>
      </c>
      <c r="U107" s="19">
        <f>IF(S107="","",S107/MAX($S$4:S107)-1)</f>
        <v>0</v>
      </c>
      <c r="V107">
        <f t="shared" si="15"/>
        <v>0</v>
      </c>
      <c r="W107">
        <f t="shared" si="14"/>
        <v>193.88094521830988</v>
      </c>
      <c r="X107">
        <f t="shared" si="11"/>
        <v>0</v>
      </c>
      <c r="Y107" s="26"/>
      <c r="Z107" s="27"/>
      <c r="AA107" s="27"/>
      <c r="AB107" s="27"/>
      <c r="AC107" s="27"/>
      <c r="AD107" s="27"/>
      <c r="AE107" s="28"/>
      <c r="AF107" s="22"/>
      <c r="AG107" s="22"/>
      <c r="AH107" s="22"/>
      <c r="AI107" s="22"/>
      <c r="AJ107" s="2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25"/>
      <c r="BS107" s="25"/>
      <c r="BT107" s="25"/>
      <c r="BU107" s="25"/>
      <c r="BV107" s="25"/>
      <c r="BW107" s="25"/>
      <c r="BX107" s="25"/>
      <c r="BY107" s="25"/>
    </row>
    <row r="108" spans="1:77" s="12" customFormat="1" ht="18" customHeight="1" x14ac:dyDescent="0.25">
      <c r="A108" s="14" t="s">
        <v>116</v>
      </c>
      <c r="B108" s="1">
        <v>42377</v>
      </c>
      <c r="C108" s="15">
        <v>8.3333333333333329E-2</v>
      </c>
      <c r="D108" s="2" t="str">
        <f t="shared" si="10"/>
        <v>venerdì</v>
      </c>
      <c r="E108" s="2" t="s">
        <v>534</v>
      </c>
      <c r="F108" s="2" t="s">
        <v>542</v>
      </c>
      <c r="G108" s="2" t="s">
        <v>538</v>
      </c>
      <c r="H108" s="2"/>
      <c r="I108" s="2" t="s">
        <v>539</v>
      </c>
      <c r="J108" s="2" t="s">
        <v>540</v>
      </c>
      <c r="K108" s="2"/>
      <c r="L108" s="2"/>
      <c r="M108" s="48">
        <v>21.7</v>
      </c>
      <c r="N108" s="3">
        <v>5.0000000000000001E-3</v>
      </c>
      <c r="O108" s="2">
        <v>-21.7</v>
      </c>
      <c r="P108" s="2">
        <v>-21.7</v>
      </c>
      <c r="Q108" s="2">
        <f t="shared" si="17"/>
        <v>-43.4</v>
      </c>
      <c r="R108" s="9">
        <f t="shared" si="12"/>
        <v>-148.43737903110554</v>
      </c>
      <c r="S108" s="8">
        <f t="shared" si="13"/>
        <v>14695.300524079446</v>
      </c>
      <c r="T108">
        <f t="shared" si="16"/>
        <v>-43.4</v>
      </c>
      <c r="U108" s="19">
        <f>IF(S108="","",S108/MAX($S$4:S108)-1)</f>
        <v>-1.0000000000000009E-2</v>
      </c>
      <c r="V108">
        <f t="shared" si="15"/>
        <v>-148.43737903110554</v>
      </c>
      <c r="W108">
        <f t="shared" si="14"/>
        <v>0</v>
      </c>
      <c r="X108">
        <f t="shared" si="11"/>
        <v>-148.43737903110554</v>
      </c>
      <c r="Y108" s="26"/>
      <c r="Z108" s="27"/>
      <c r="AA108" s="27"/>
      <c r="AB108" s="27"/>
      <c r="AC108" s="27"/>
      <c r="AD108" s="27"/>
      <c r="AE108" s="28"/>
      <c r="AF108" s="22"/>
      <c r="AG108" s="22"/>
      <c r="AH108" s="22"/>
      <c r="AI108" s="22"/>
      <c r="AJ108" s="2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25"/>
      <c r="BS108" s="25"/>
      <c r="BT108" s="25"/>
      <c r="BU108" s="25"/>
      <c r="BV108" s="25"/>
      <c r="BW108" s="25"/>
      <c r="BX108" s="25"/>
      <c r="BY108" s="25"/>
    </row>
    <row r="109" spans="1:77" s="12" customFormat="1" ht="18" customHeight="1" x14ac:dyDescent="0.25">
      <c r="A109" s="14" t="s">
        <v>117</v>
      </c>
      <c r="B109" s="1">
        <v>42384</v>
      </c>
      <c r="C109" s="15">
        <v>0.58333333333333337</v>
      </c>
      <c r="D109" s="2" t="str">
        <f t="shared" si="10"/>
        <v>venerdì</v>
      </c>
      <c r="E109" s="2" t="s">
        <v>527</v>
      </c>
      <c r="F109" s="2" t="s">
        <v>542</v>
      </c>
      <c r="G109" s="2" t="s">
        <v>538</v>
      </c>
      <c r="H109" s="2"/>
      <c r="I109" s="2" t="s">
        <v>547</v>
      </c>
      <c r="J109" s="2" t="s">
        <v>540</v>
      </c>
      <c r="K109" s="2"/>
      <c r="L109" s="2"/>
      <c r="M109" s="48">
        <v>35.5</v>
      </c>
      <c r="N109" s="3">
        <v>5.0000000000000001E-3</v>
      </c>
      <c r="O109" s="2">
        <v>30.9</v>
      </c>
      <c r="P109" s="2">
        <v>66.099999999999994</v>
      </c>
      <c r="Q109" s="2">
        <f t="shared" si="17"/>
        <v>97</v>
      </c>
      <c r="R109" s="9">
        <f t="shared" si="12"/>
        <v>200.76678180784594</v>
      </c>
      <c r="S109" s="8">
        <f t="shared" si="13"/>
        <v>14896.067305887293</v>
      </c>
      <c r="T109">
        <f t="shared" si="16"/>
        <v>0</v>
      </c>
      <c r="U109" s="19">
        <f>IF(S109="","",S109/MAX($S$4:S109)-1)</f>
        <v>0</v>
      </c>
      <c r="V109">
        <f t="shared" si="15"/>
        <v>0</v>
      </c>
      <c r="W109">
        <f t="shared" si="14"/>
        <v>200.76678180784594</v>
      </c>
      <c r="X109">
        <f t="shared" si="11"/>
        <v>0</v>
      </c>
      <c r="Y109" s="26"/>
      <c r="Z109" s="27"/>
      <c r="AA109" s="27"/>
      <c r="AB109" s="27"/>
      <c r="AC109" s="27"/>
      <c r="AD109" s="27"/>
      <c r="AE109" s="28"/>
      <c r="AF109" s="22"/>
      <c r="AG109" s="22"/>
      <c r="AH109" s="22"/>
      <c r="AI109" s="22"/>
      <c r="AJ109" s="2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25"/>
      <c r="BS109" s="25"/>
      <c r="BT109" s="25"/>
      <c r="BU109" s="25"/>
      <c r="BV109" s="25"/>
      <c r="BW109" s="25"/>
      <c r="BX109" s="25"/>
      <c r="BY109" s="25"/>
    </row>
    <row r="110" spans="1:77" s="12" customFormat="1" ht="18" customHeight="1" x14ac:dyDescent="0.25">
      <c r="A110" s="14" t="s">
        <v>118</v>
      </c>
      <c r="B110" s="1">
        <v>42387</v>
      </c>
      <c r="C110" s="15">
        <v>0.16666666666666666</v>
      </c>
      <c r="D110" s="2" t="str">
        <f t="shared" si="10"/>
        <v>lunedì</v>
      </c>
      <c r="E110" s="2" t="s">
        <v>527</v>
      </c>
      <c r="F110" s="2" t="s">
        <v>542</v>
      </c>
      <c r="G110" s="2" t="s">
        <v>538</v>
      </c>
      <c r="H110" s="2"/>
      <c r="I110" s="2" t="s">
        <v>544</v>
      </c>
      <c r="J110" s="2" t="s">
        <v>543</v>
      </c>
      <c r="K110" s="2"/>
      <c r="L110" s="2"/>
      <c r="M110" s="48">
        <v>55.7</v>
      </c>
      <c r="N110" s="3">
        <v>5.0000000000000001E-3</v>
      </c>
      <c r="O110" s="2">
        <v>49</v>
      </c>
      <c r="P110" s="2">
        <v>0</v>
      </c>
      <c r="Q110" s="2">
        <f t="shared" si="17"/>
        <v>49</v>
      </c>
      <c r="R110" s="9">
        <f t="shared" si="12"/>
        <v>65.521301435231365</v>
      </c>
      <c r="S110" s="8">
        <f t="shared" si="13"/>
        <v>14961.588607322525</v>
      </c>
      <c r="T110">
        <f t="shared" si="16"/>
        <v>0</v>
      </c>
      <c r="U110" s="19">
        <f>IF(S110="","",S110/MAX($S$4:S110)-1)</f>
        <v>0</v>
      </c>
      <c r="V110">
        <f t="shared" si="15"/>
        <v>0</v>
      </c>
      <c r="W110">
        <f t="shared" si="14"/>
        <v>65.521301435231365</v>
      </c>
      <c r="X110">
        <f t="shared" si="11"/>
        <v>0</v>
      </c>
      <c r="Y110" s="26"/>
      <c r="Z110" s="27"/>
      <c r="AA110" s="27"/>
      <c r="AB110" s="27"/>
      <c r="AC110" s="27"/>
      <c r="AD110" s="27"/>
      <c r="AE110" s="28"/>
      <c r="AF110" s="22"/>
      <c r="AG110" s="22"/>
      <c r="AH110" s="22"/>
      <c r="AI110" s="22"/>
      <c r="AJ110" s="2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25"/>
      <c r="BS110" s="25"/>
      <c r="BT110" s="25"/>
      <c r="BU110" s="25"/>
      <c r="BV110" s="25"/>
      <c r="BW110" s="25"/>
      <c r="BX110" s="25"/>
      <c r="BY110" s="25"/>
    </row>
    <row r="111" spans="1:77" s="12" customFormat="1" ht="18" customHeight="1" x14ac:dyDescent="0.25">
      <c r="A111" s="14" t="s">
        <v>119</v>
      </c>
      <c r="B111" s="1">
        <v>42389</v>
      </c>
      <c r="C111" s="15">
        <v>0.54166666666666663</v>
      </c>
      <c r="D111" s="2" t="str">
        <f t="shared" si="10"/>
        <v>mercoledì</v>
      </c>
      <c r="E111" s="2" t="s">
        <v>534</v>
      </c>
      <c r="F111" s="2" t="s">
        <v>541</v>
      </c>
      <c r="G111" s="2" t="s">
        <v>538</v>
      </c>
      <c r="H111" s="2"/>
      <c r="I111" s="2" t="s">
        <v>551</v>
      </c>
      <c r="J111" s="2" t="s">
        <v>540</v>
      </c>
      <c r="K111" s="2"/>
      <c r="L111" s="2"/>
      <c r="M111" s="48">
        <v>13.7</v>
      </c>
      <c r="N111" s="3">
        <v>0.01</v>
      </c>
      <c r="O111" s="2">
        <v>-13.7</v>
      </c>
      <c r="P111" s="2">
        <v>0</v>
      </c>
      <c r="Q111" s="2">
        <f t="shared" si="17"/>
        <v>-13.7</v>
      </c>
      <c r="R111" s="9">
        <f t="shared" si="12"/>
        <v>-149.61588607322525</v>
      </c>
      <c r="S111" s="8">
        <f t="shared" si="13"/>
        <v>14811.9727212493</v>
      </c>
      <c r="T111">
        <f t="shared" si="16"/>
        <v>-13.7</v>
      </c>
      <c r="U111" s="19">
        <f>IF(S111="","",S111/MAX($S$4:S111)-1)</f>
        <v>-1.0000000000000009E-2</v>
      </c>
      <c r="V111">
        <f t="shared" si="15"/>
        <v>-149.61588607322525</v>
      </c>
      <c r="W111">
        <f t="shared" si="14"/>
        <v>0</v>
      </c>
      <c r="X111">
        <f t="shared" si="11"/>
        <v>-149.61588607322525</v>
      </c>
      <c r="Y111" s="26"/>
      <c r="Z111" s="27"/>
      <c r="AA111" s="27"/>
      <c r="AB111" s="27"/>
      <c r="AC111" s="27"/>
      <c r="AD111" s="27"/>
      <c r="AE111" s="28"/>
      <c r="AF111" s="22"/>
      <c r="AG111" s="22"/>
      <c r="AH111" s="22"/>
      <c r="AI111" s="22"/>
      <c r="AJ111" s="2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25"/>
      <c r="BS111" s="25"/>
      <c r="BT111" s="25"/>
      <c r="BU111" s="25"/>
      <c r="BV111" s="25"/>
      <c r="BW111" s="25"/>
      <c r="BX111" s="25"/>
      <c r="BY111" s="25"/>
    </row>
    <row r="112" spans="1:77" s="12" customFormat="1" ht="18" customHeight="1" x14ac:dyDescent="0.25">
      <c r="A112" s="14" t="s">
        <v>120</v>
      </c>
      <c r="B112" s="1">
        <v>42390</v>
      </c>
      <c r="C112" s="15">
        <v>0.70833333333333337</v>
      </c>
      <c r="D112" s="2" t="str">
        <f t="shared" si="10"/>
        <v>giovedì</v>
      </c>
      <c r="E112" s="2" t="s">
        <v>534</v>
      </c>
      <c r="F112" s="2" t="s">
        <v>542</v>
      </c>
      <c r="G112" s="2" t="s">
        <v>538</v>
      </c>
      <c r="H112" s="2"/>
      <c r="I112" s="2" t="s">
        <v>539</v>
      </c>
      <c r="J112" s="2" t="s">
        <v>540</v>
      </c>
      <c r="K112" s="2"/>
      <c r="L112" s="2"/>
      <c r="M112" s="48">
        <v>34</v>
      </c>
      <c r="N112" s="3">
        <v>5.0000000000000001E-3</v>
      </c>
      <c r="O112" s="2">
        <v>-34</v>
      </c>
      <c r="P112" s="2">
        <v>-34</v>
      </c>
      <c r="Q112" s="2">
        <f t="shared" si="17"/>
        <v>-68</v>
      </c>
      <c r="R112" s="9">
        <f t="shared" si="12"/>
        <v>-148.11972721249299</v>
      </c>
      <c r="S112" s="8">
        <f t="shared" si="13"/>
        <v>14663.852994036806</v>
      </c>
      <c r="T112">
        <f t="shared" si="16"/>
        <v>-81.7</v>
      </c>
      <c r="U112" s="19">
        <f>IF(S112="","",S112/MAX($S$4:S112)-1)</f>
        <v>-1.9900000000000029E-2</v>
      </c>
      <c r="V112">
        <f t="shared" si="15"/>
        <v>-297.73561328571827</v>
      </c>
      <c r="W112">
        <f t="shared" si="14"/>
        <v>0</v>
      </c>
      <c r="X112">
        <f t="shared" si="11"/>
        <v>-148.11972721249299</v>
      </c>
      <c r="Y112" s="26"/>
      <c r="Z112" s="27"/>
      <c r="AA112" s="27"/>
      <c r="AB112" s="27"/>
      <c r="AC112" s="27"/>
      <c r="AD112" s="27"/>
      <c r="AE112" s="28"/>
      <c r="AF112" s="22"/>
      <c r="AG112" s="22"/>
      <c r="AH112" s="22"/>
      <c r="AI112" s="22"/>
      <c r="AJ112" s="2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25"/>
      <c r="BS112" s="25"/>
      <c r="BT112" s="25"/>
      <c r="BU112" s="25"/>
      <c r="BV112" s="25"/>
      <c r="BW112" s="25"/>
      <c r="BX112" s="25"/>
      <c r="BY112" s="25"/>
    </row>
    <row r="113" spans="1:77" s="12" customFormat="1" ht="18" customHeight="1" x14ac:dyDescent="0.25">
      <c r="A113" s="14" t="s">
        <v>121</v>
      </c>
      <c r="B113" s="1">
        <v>42397</v>
      </c>
      <c r="C113" s="15">
        <v>0.625</v>
      </c>
      <c r="D113" s="2" t="str">
        <f t="shared" si="10"/>
        <v>giovedì</v>
      </c>
      <c r="E113" s="2" t="s">
        <v>527</v>
      </c>
      <c r="F113" s="2" t="s">
        <v>541</v>
      </c>
      <c r="G113" s="2" t="s">
        <v>538</v>
      </c>
      <c r="H113" s="2"/>
      <c r="I113" s="2" t="s">
        <v>551</v>
      </c>
      <c r="J113" s="2" t="s">
        <v>540</v>
      </c>
      <c r="K113" s="2"/>
      <c r="L113" s="2"/>
      <c r="M113" s="48">
        <v>4.7300000000000004</v>
      </c>
      <c r="N113" s="3">
        <v>0.01</v>
      </c>
      <c r="O113" s="2">
        <v>7.9</v>
      </c>
      <c r="P113" s="2">
        <v>0</v>
      </c>
      <c r="Q113" s="2">
        <f t="shared" si="17"/>
        <v>7.9</v>
      </c>
      <c r="R113" s="9">
        <f t="shared" si="12"/>
        <v>244.91424662344772</v>
      </c>
      <c r="S113" s="8">
        <f t="shared" si="13"/>
        <v>14908.767240660254</v>
      </c>
      <c r="T113">
        <f t="shared" si="16"/>
        <v>0</v>
      </c>
      <c r="U113" s="19">
        <f>IF(S113="","",S113/MAX($S$4:S113)-1)</f>
        <v>-3.5304651162790801E-3</v>
      </c>
      <c r="V113">
        <f t="shared" si="15"/>
        <v>0</v>
      </c>
      <c r="W113">
        <f t="shared" si="14"/>
        <v>244.91424662344772</v>
      </c>
      <c r="X113">
        <f t="shared" si="11"/>
        <v>0</v>
      </c>
      <c r="Y113" s="26"/>
      <c r="Z113" s="27"/>
      <c r="AA113" s="27"/>
      <c r="AB113" s="27"/>
      <c r="AC113" s="27"/>
      <c r="AD113" s="27"/>
      <c r="AE113" s="28"/>
      <c r="AF113" s="22"/>
      <c r="AG113" s="22"/>
      <c r="AH113" s="22"/>
      <c r="AI113" s="22"/>
      <c r="AJ113" s="2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25"/>
      <c r="BS113" s="25"/>
      <c r="BT113" s="25"/>
      <c r="BU113" s="25"/>
      <c r="BV113" s="25"/>
      <c r="BW113" s="25"/>
      <c r="BX113" s="25"/>
      <c r="BY113" s="25"/>
    </row>
    <row r="114" spans="1:77" s="12" customFormat="1" ht="18" customHeight="1" x14ac:dyDescent="0.25">
      <c r="A114" s="14" t="s">
        <v>122</v>
      </c>
      <c r="B114" s="1">
        <v>42403</v>
      </c>
      <c r="C114" s="15">
        <v>0.66666666666666663</v>
      </c>
      <c r="D114" s="2" t="str">
        <f t="shared" si="10"/>
        <v>mercoledì</v>
      </c>
      <c r="E114" s="2" t="s">
        <v>527</v>
      </c>
      <c r="F114" s="2" t="s">
        <v>537</v>
      </c>
      <c r="G114" s="2" t="s">
        <v>538</v>
      </c>
      <c r="H114" s="2"/>
      <c r="I114" s="2" t="s">
        <v>546</v>
      </c>
      <c r="J114" s="2" t="s">
        <v>540</v>
      </c>
      <c r="K114" s="2"/>
      <c r="L114" s="2"/>
      <c r="M114" s="48">
        <v>91.3</v>
      </c>
      <c r="N114" s="3">
        <v>5.0000000000000001E-3</v>
      </c>
      <c r="O114" s="2">
        <v>-91.3</v>
      </c>
      <c r="P114" s="2">
        <v>-91.3</v>
      </c>
      <c r="Q114" s="2">
        <f t="shared" si="17"/>
        <v>-182.6</v>
      </c>
      <c r="R114" s="9">
        <f t="shared" si="12"/>
        <v>-149.08767240660254</v>
      </c>
      <c r="S114" s="8">
        <f t="shared" si="13"/>
        <v>14759.679568253652</v>
      </c>
      <c r="T114">
        <f t="shared" si="16"/>
        <v>-182.6</v>
      </c>
      <c r="U114" s="19">
        <f>IF(S114="","",S114/MAX($S$4:S114)-1)</f>
        <v>-1.3495160465116229E-2</v>
      </c>
      <c r="V114">
        <f t="shared" si="15"/>
        <v>-149.08767240660254</v>
      </c>
      <c r="W114">
        <f t="shared" si="14"/>
        <v>0</v>
      </c>
      <c r="X114">
        <f t="shared" si="11"/>
        <v>-149.08767240660254</v>
      </c>
      <c r="Y114" s="26"/>
      <c r="Z114" s="27"/>
      <c r="AA114" s="27"/>
      <c r="AB114" s="27"/>
      <c r="AC114" s="27"/>
      <c r="AD114" s="27"/>
      <c r="AE114" s="28"/>
      <c r="AF114" s="22"/>
      <c r="AG114" s="22"/>
      <c r="AH114" s="22"/>
      <c r="AI114" s="22"/>
      <c r="AJ114" s="2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25"/>
      <c r="BS114" s="25"/>
      <c r="BT114" s="25"/>
      <c r="BU114" s="25"/>
      <c r="BV114" s="25"/>
      <c r="BW114" s="25"/>
      <c r="BX114" s="25"/>
      <c r="BY114" s="25"/>
    </row>
    <row r="115" spans="1:77" s="12" customFormat="1" ht="18" customHeight="1" x14ac:dyDescent="0.25">
      <c r="A115" s="14" t="s">
        <v>123</v>
      </c>
      <c r="B115" s="1">
        <v>42403</v>
      </c>
      <c r="C115" s="15">
        <v>4.1666666666666664E-2</v>
      </c>
      <c r="D115" s="2" t="str">
        <f t="shared" si="10"/>
        <v>mercoledì</v>
      </c>
      <c r="E115" s="2" t="s">
        <v>527</v>
      </c>
      <c r="F115" s="2" t="s">
        <v>542</v>
      </c>
      <c r="G115" s="2" t="s">
        <v>538</v>
      </c>
      <c r="H115" s="2"/>
      <c r="I115" s="2" t="s">
        <v>539</v>
      </c>
      <c r="J115" s="2" t="s">
        <v>540</v>
      </c>
      <c r="K115" s="2"/>
      <c r="L115" s="2"/>
      <c r="M115" s="48">
        <v>33.6</v>
      </c>
      <c r="N115" s="3">
        <v>5.0000000000000001E-3</v>
      </c>
      <c r="O115" s="2">
        <v>38.9</v>
      </c>
      <c r="P115" s="2">
        <v>71.7</v>
      </c>
      <c r="Q115" s="2">
        <f t="shared" si="17"/>
        <v>110.6</v>
      </c>
      <c r="R115" s="9">
        <f t="shared" si="12"/>
        <v>242.91972622750802</v>
      </c>
      <c r="S115" s="8">
        <f t="shared" si="13"/>
        <v>15002.599294481161</v>
      </c>
      <c r="T115">
        <f t="shared" si="16"/>
        <v>0</v>
      </c>
      <c r="U115" s="19">
        <f>IF(S115="","",S115/MAX($S$4:S115)-1)</f>
        <v>0</v>
      </c>
      <c r="V115">
        <f t="shared" si="15"/>
        <v>0</v>
      </c>
      <c r="W115">
        <f t="shared" si="14"/>
        <v>242.91972622750802</v>
      </c>
      <c r="X115">
        <f t="shared" si="11"/>
        <v>0</v>
      </c>
      <c r="Y115" s="26"/>
      <c r="Z115" s="27"/>
      <c r="AA115" s="27"/>
      <c r="AB115" s="27"/>
      <c r="AC115" s="27"/>
      <c r="AD115" s="27"/>
      <c r="AE115" s="28"/>
      <c r="AF115" s="22"/>
      <c r="AG115" s="22"/>
      <c r="AH115" s="22"/>
      <c r="AI115" s="22"/>
      <c r="AJ115" s="2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25"/>
      <c r="BS115" s="25"/>
      <c r="BT115" s="25"/>
      <c r="BU115" s="25"/>
      <c r="BV115" s="25"/>
      <c r="BW115" s="25"/>
      <c r="BX115" s="25"/>
      <c r="BY115" s="25"/>
    </row>
    <row r="116" spans="1:77" s="12" customFormat="1" ht="18" customHeight="1" x14ac:dyDescent="0.25">
      <c r="A116" s="14" t="s">
        <v>124</v>
      </c>
      <c r="B116" s="1">
        <v>42403</v>
      </c>
      <c r="C116" s="15">
        <v>0.625</v>
      </c>
      <c r="D116" s="2" t="str">
        <f t="shared" si="10"/>
        <v>mercoledì</v>
      </c>
      <c r="E116" s="2" t="s">
        <v>534</v>
      </c>
      <c r="F116" s="2" t="s">
        <v>541</v>
      </c>
      <c r="G116" s="2" t="s">
        <v>538</v>
      </c>
      <c r="H116" s="2"/>
      <c r="I116" s="2" t="s">
        <v>539</v>
      </c>
      <c r="J116" s="2" t="s">
        <v>540</v>
      </c>
      <c r="K116" s="2"/>
      <c r="L116" s="2"/>
      <c r="M116" s="48">
        <v>43</v>
      </c>
      <c r="N116" s="3">
        <v>0.01</v>
      </c>
      <c r="O116" s="2">
        <v>-43</v>
      </c>
      <c r="P116" s="2">
        <v>0</v>
      </c>
      <c r="Q116" s="2">
        <f t="shared" si="17"/>
        <v>-43</v>
      </c>
      <c r="R116" s="9">
        <f t="shared" si="12"/>
        <v>-150.02599294481161</v>
      </c>
      <c r="S116" s="8">
        <f t="shared" si="13"/>
        <v>14852.573301536349</v>
      </c>
      <c r="T116">
        <f t="shared" si="16"/>
        <v>-43</v>
      </c>
      <c r="U116" s="19">
        <f>IF(S116="","",S116/MAX($S$4:S116)-1)</f>
        <v>-1.0000000000000009E-2</v>
      </c>
      <c r="V116">
        <f t="shared" si="15"/>
        <v>-150.02599294481161</v>
      </c>
      <c r="W116">
        <f t="shared" si="14"/>
        <v>0</v>
      </c>
      <c r="X116">
        <f t="shared" si="11"/>
        <v>-150.02599294481161</v>
      </c>
      <c r="Y116" s="26"/>
      <c r="Z116" s="27"/>
      <c r="AA116" s="27"/>
      <c r="AB116" s="27"/>
      <c r="AC116" s="27"/>
      <c r="AD116" s="27"/>
      <c r="AE116" s="28"/>
      <c r="AF116" s="22"/>
      <c r="AG116" s="22"/>
      <c r="AH116" s="22"/>
      <c r="AI116" s="22"/>
      <c r="AJ116" s="2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25"/>
      <c r="BS116" s="25"/>
      <c r="BT116" s="25"/>
      <c r="BU116" s="25"/>
      <c r="BV116" s="25"/>
      <c r="BW116" s="25"/>
      <c r="BX116" s="25"/>
      <c r="BY116" s="25"/>
    </row>
    <row r="117" spans="1:77" s="12" customFormat="1" ht="18" customHeight="1" x14ac:dyDescent="0.25">
      <c r="A117" s="14" t="s">
        <v>125</v>
      </c>
      <c r="B117" s="1">
        <v>42403</v>
      </c>
      <c r="C117" s="15">
        <v>0.54166666666666663</v>
      </c>
      <c r="D117" s="2" t="str">
        <f t="shared" si="10"/>
        <v>mercoledì</v>
      </c>
      <c r="E117" s="2" t="s">
        <v>527</v>
      </c>
      <c r="F117" s="2" t="s">
        <v>541</v>
      </c>
      <c r="G117" s="2" t="s">
        <v>538</v>
      </c>
      <c r="H117" s="2"/>
      <c r="I117" s="2" t="s">
        <v>544</v>
      </c>
      <c r="J117" s="2" t="s">
        <v>540</v>
      </c>
      <c r="K117" s="2"/>
      <c r="L117" s="2"/>
      <c r="M117" s="48">
        <v>90.2</v>
      </c>
      <c r="N117" s="3">
        <v>0.01</v>
      </c>
      <c r="O117" s="2">
        <v>0</v>
      </c>
      <c r="P117" s="2">
        <v>114.9</v>
      </c>
      <c r="Q117" s="2">
        <f t="shared" si="17"/>
        <v>114.9</v>
      </c>
      <c r="R117" s="9">
        <f t="shared" si="12"/>
        <v>189.19741378564598</v>
      </c>
      <c r="S117" s="8">
        <f t="shared" si="13"/>
        <v>15041.770715321996</v>
      </c>
      <c r="T117">
        <f t="shared" si="16"/>
        <v>0</v>
      </c>
      <c r="U117" s="19">
        <f>IF(S117="","",S117/MAX($S$4:S117)-1)</f>
        <v>0</v>
      </c>
      <c r="V117">
        <f t="shared" si="15"/>
        <v>0</v>
      </c>
      <c r="W117">
        <f t="shared" si="14"/>
        <v>189.19741378564598</v>
      </c>
      <c r="X117">
        <f t="shared" si="11"/>
        <v>0</v>
      </c>
      <c r="Y117" s="26"/>
      <c r="Z117" s="27"/>
      <c r="AA117" s="27"/>
      <c r="AB117" s="27"/>
      <c r="AC117" s="27"/>
      <c r="AD117" s="27"/>
      <c r="AE117" s="28"/>
      <c r="AF117" s="22"/>
      <c r="AG117" s="22"/>
      <c r="AH117" s="22"/>
      <c r="AI117" s="22"/>
      <c r="AJ117" s="2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25"/>
      <c r="BS117" s="25"/>
      <c r="BT117" s="25"/>
      <c r="BU117" s="25"/>
      <c r="BV117" s="25"/>
      <c r="BW117" s="25"/>
      <c r="BX117" s="25"/>
      <c r="BY117" s="25"/>
    </row>
    <row r="118" spans="1:77" s="12" customFormat="1" ht="18" customHeight="1" x14ac:dyDescent="0.25">
      <c r="A118" s="14" t="s">
        <v>126</v>
      </c>
      <c r="B118" s="1">
        <v>42403</v>
      </c>
      <c r="C118" s="15">
        <v>0.625</v>
      </c>
      <c r="D118" s="2" t="str">
        <f t="shared" si="10"/>
        <v>mercoledì</v>
      </c>
      <c r="E118" s="2" t="s">
        <v>527</v>
      </c>
      <c r="F118" s="2" t="s">
        <v>542</v>
      </c>
      <c r="G118" s="2" t="s">
        <v>538</v>
      </c>
      <c r="H118" s="2"/>
      <c r="I118" s="2" t="s">
        <v>547</v>
      </c>
      <c r="J118" s="2" t="s">
        <v>540</v>
      </c>
      <c r="K118" s="2"/>
      <c r="L118" s="2"/>
      <c r="M118" s="48">
        <v>37.799999999999997</v>
      </c>
      <c r="N118" s="3">
        <v>5.0000000000000001E-3</v>
      </c>
      <c r="O118" s="2">
        <v>-37.799999999999997</v>
      </c>
      <c r="P118" s="2">
        <v>-37.799999999999997</v>
      </c>
      <c r="Q118" s="2">
        <f t="shared" si="17"/>
        <v>-75.599999999999994</v>
      </c>
      <c r="R118" s="9">
        <f t="shared" si="12"/>
        <v>-150.41770715321996</v>
      </c>
      <c r="S118" s="8">
        <f t="shared" si="13"/>
        <v>14891.353008168777</v>
      </c>
      <c r="T118">
        <f t="shared" si="16"/>
        <v>-75.599999999999994</v>
      </c>
      <c r="U118" s="19">
        <f>IF(S118="","",S118/MAX($S$4:S118)-1)</f>
        <v>-1.0000000000000009E-2</v>
      </c>
      <c r="V118">
        <f t="shared" si="15"/>
        <v>-150.41770715321996</v>
      </c>
      <c r="W118">
        <f t="shared" si="14"/>
        <v>0</v>
      </c>
      <c r="X118">
        <f t="shared" si="11"/>
        <v>-150.41770715321996</v>
      </c>
      <c r="Y118" s="26"/>
      <c r="Z118" s="27"/>
      <c r="AA118" s="27"/>
      <c r="AB118" s="27"/>
      <c r="AC118" s="27"/>
      <c r="AD118" s="27"/>
      <c r="AE118" s="28"/>
      <c r="AF118" s="22"/>
      <c r="AG118" s="22"/>
      <c r="AH118" s="22"/>
      <c r="AI118" s="22"/>
      <c r="AJ118" s="2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25"/>
      <c r="BS118" s="25"/>
      <c r="BT118" s="25"/>
      <c r="BU118" s="25"/>
      <c r="BV118" s="25"/>
      <c r="BW118" s="25"/>
      <c r="BX118" s="25"/>
      <c r="BY118" s="25"/>
    </row>
    <row r="119" spans="1:77" s="12" customFormat="1" ht="18" customHeight="1" x14ac:dyDescent="0.25">
      <c r="A119" s="14" t="s">
        <v>127</v>
      </c>
      <c r="B119" s="1">
        <v>42403</v>
      </c>
      <c r="C119" s="15">
        <v>0.79166666666666663</v>
      </c>
      <c r="D119" s="2" t="str">
        <f t="shared" si="10"/>
        <v>mercoledì</v>
      </c>
      <c r="E119" s="2" t="s">
        <v>527</v>
      </c>
      <c r="F119" s="2" t="s">
        <v>541</v>
      </c>
      <c r="G119" s="2" t="s">
        <v>538</v>
      </c>
      <c r="H119" s="2"/>
      <c r="I119" s="2" t="s">
        <v>547</v>
      </c>
      <c r="J119" s="2" t="s">
        <v>548</v>
      </c>
      <c r="K119" s="2"/>
      <c r="L119" s="2"/>
      <c r="M119" s="48">
        <v>84.1</v>
      </c>
      <c r="N119" s="3">
        <v>0.01</v>
      </c>
      <c r="O119" s="2">
        <v>-84.1</v>
      </c>
      <c r="P119" s="2">
        <v>0</v>
      </c>
      <c r="Q119" s="2">
        <f t="shared" si="17"/>
        <v>-84.1</v>
      </c>
      <c r="R119" s="9">
        <f t="shared" si="12"/>
        <v>-148.91353008168778</v>
      </c>
      <c r="S119" s="8">
        <f t="shared" si="13"/>
        <v>14742.43947808709</v>
      </c>
      <c r="T119">
        <f t="shared" si="16"/>
        <v>-159.69999999999999</v>
      </c>
      <c r="U119" s="19">
        <f>IF(S119="","",S119/MAX($S$4:S119)-1)</f>
        <v>-1.9899999999999918E-2</v>
      </c>
      <c r="V119">
        <f t="shared" si="15"/>
        <v>-299.33123723490775</v>
      </c>
      <c r="W119">
        <f t="shared" si="14"/>
        <v>0</v>
      </c>
      <c r="X119">
        <f t="shared" si="11"/>
        <v>-148.91353008168778</v>
      </c>
      <c r="Y119" s="26"/>
      <c r="Z119" s="27"/>
      <c r="AA119" s="27"/>
      <c r="AB119" s="27"/>
      <c r="AC119" s="27"/>
      <c r="AD119" s="27"/>
      <c r="AE119" s="28"/>
      <c r="AF119" s="22"/>
      <c r="AG119" s="22"/>
      <c r="AH119" s="22"/>
      <c r="AI119" s="22"/>
      <c r="AJ119" s="2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25"/>
      <c r="BS119" s="25"/>
      <c r="BT119" s="25"/>
      <c r="BU119" s="25"/>
      <c r="BV119" s="25"/>
      <c r="BW119" s="25"/>
      <c r="BX119" s="25"/>
      <c r="BY119" s="25"/>
    </row>
    <row r="120" spans="1:77" s="12" customFormat="1" ht="18" customHeight="1" x14ac:dyDescent="0.25">
      <c r="A120" s="14" t="s">
        <v>128</v>
      </c>
      <c r="B120" s="1">
        <v>42409</v>
      </c>
      <c r="C120" s="15">
        <v>0.70833333333333337</v>
      </c>
      <c r="D120" s="2" t="str">
        <f t="shared" si="10"/>
        <v>martedì</v>
      </c>
      <c r="E120" s="2" t="s">
        <v>534</v>
      </c>
      <c r="F120" s="2" t="s">
        <v>541</v>
      </c>
      <c r="G120" s="2" t="s">
        <v>538</v>
      </c>
      <c r="H120" s="2"/>
      <c r="I120" s="2" t="s">
        <v>539</v>
      </c>
      <c r="J120" s="2" t="s">
        <v>540</v>
      </c>
      <c r="K120" s="2"/>
      <c r="L120" s="2"/>
      <c r="M120" s="48">
        <v>40.200000000000003</v>
      </c>
      <c r="N120" s="3">
        <v>0.01</v>
      </c>
      <c r="O120" s="2">
        <v>-40.200000000000003</v>
      </c>
      <c r="P120" s="2">
        <v>0</v>
      </c>
      <c r="Q120" s="2">
        <f t="shared" si="17"/>
        <v>-40.200000000000003</v>
      </c>
      <c r="R120" s="9">
        <f t="shared" si="12"/>
        <v>-147.4243947808709</v>
      </c>
      <c r="S120" s="8">
        <f t="shared" si="13"/>
        <v>14595.015083306218</v>
      </c>
      <c r="T120">
        <f t="shared" si="16"/>
        <v>-199.89999999999998</v>
      </c>
      <c r="U120" s="19">
        <f>IF(S120="","",S120/MAX($S$4:S120)-1)</f>
        <v>-2.9700999999999977E-2</v>
      </c>
      <c r="V120">
        <f t="shared" si="15"/>
        <v>-446.75563201577864</v>
      </c>
      <c r="W120">
        <f t="shared" si="14"/>
        <v>0</v>
      </c>
      <c r="X120">
        <f t="shared" si="11"/>
        <v>-147.4243947808709</v>
      </c>
      <c r="Y120" s="26"/>
      <c r="Z120" s="27"/>
      <c r="AA120" s="27"/>
      <c r="AB120" s="27"/>
      <c r="AC120" s="27"/>
      <c r="AD120" s="27"/>
      <c r="AE120" s="28"/>
      <c r="AF120" s="22"/>
      <c r="AG120" s="22"/>
      <c r="AH120" s="22"/>
      <c r="AI120" s="22"/>
      <c r="AJ120" s="2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25"/>
      <c r="BS120" s="25"/>
      <c r="BT120" s="25"/>
      <c r="BU120" s="25"/>
      <c r="BV120" s="25"/>
      <c r="BW120" s="25"/>
      <c r="BX120" s="25"/>
      <c r="BY120" s="25"/>
    </row>
    <row r="121" spans="1:77" s="12" customFormat="1" ht="18" customHeight="1" x14ac:dyDescent="0.25">
      <c r="A121" s="14" t="s">
        <v>129</v>
      </c>
      <c r="B121" s="1">
        <v>42411</v>
      </c>
      <c r="C121" s="15">
        <v>0.375</v>
      </c>
      <c r="D121" s="2" t="str">
        <f t="shared" si="10"/>
        <v>giovedì</v>
      </c>
      <c r="E121" s="2" t="s">
        <v>527</v>
      </c>
      <c r="F121" s="2" t="s">
        <v>541</v>
      </c>
      <c r="G121" s="2" t="s">
        <v>538</v>
      </c>
      <c r="H121" s="2"/>
      <c r="I121" s="2" t="s">
        <v>539</v>
      </c>
      <c r="J121" s="2" t="s">
        <v>540</v>
      </c>
      <c r="K121" s="2"/>
      <c r="L121" s="2"/>
      <c r="M121" s="48">
        <v>54.2</v>
      </c>
      <c r="N121" s="3">
        <v>0.01</v>
      </c>
      <c r="O121" s="2">
        <v>76.7</v>
      </c>
      <c r="P121" s="2">
        <v>0</v>
      </c>
      <c r="Q121" s="2">
        <f t="shared" si="17"/>
        <v>76.7</v>
      </c>
      <c r="R121" s="9">
        <f t="shared" si="12"/>
        <v>206.53831307925958</v>
      </c>
      <c r="S121" s="8">
        <f t="shared" si="13"/>
        <v>14801.553396385478</v>
      </c>
      <c r="T121">
        <f t="shared" si="16"/>
        <v>0</v>
      </c>
      <c r="U121" s="19">
        <f>IF(S121="","",S121/MAX($S$4:S121)-1)</f>
        <v>-1.5970015996309872E-2</v>
      </c>
      <c r="V121">
        <f t="shared" si="15"/>
        <v>0</v>
      </c>
      <c r="W121">
        <f t="shared" si="14"/>
        <v>206.53831307925958</v>
      </c>
      <c r="X121">
        <f t="shared" si="11"/>
        <v>0</v>
      </c>
      <c r="Y121" s="26"/>
      <c r="Z121" s="27"/>
      <c r="AA121" s="27"/>
      <c r="AB121" s="27"/>
      <c r="AC121" s="27"/>
      <c r="AD121" s="27"/>
      <c r="AE121" s="28"/>
      <c r="AF121" s="22"/>
      <c r="AG121" s="22"/>
      <c r="AH121" s="22"/>
      <c r="AI121" s="22"/>
      <c r="AJ121" s="2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25"/>
      <c r="BS121" s="25"/>
      <c r="BT121" s="25"/>
      <c r="BU121" s="25"/>
      <c r="BV121" s="25"/>
      <c r="BW121" s="25"/>
      <c r="BX121" s="25"/>
      <c r="BY121" s="25"/>
    </row>
    <row r="122" spans="1:77" s="12" customFormat="1" ht="18" customHeight="1" x14ac:dyDescent="0.25">
      <c r="A122" s="14" t="s">
        <v>130</v>
      </c>
      <c r="B122" s="1">
        <v>42417</v>
      </c>
      <c r="C122" s="15">
        <v>0.66666666666666663</v>
      </c>
      <c r="D122" s="2" t="str">
        <f t="shared" si="10"/>
        <v>mercoledì</v>
      </c>
      <c r="E122" s="2" t="s">
        <v>534</v>
      </c>
      <c r="F122" s="2" t="s">
        <v>537</v>
      </c>
      <c r="G122" s="2" t="s">
        <v>538</v>
      </c>
      <c r="H122" s="2"/>
      <c r="I122" s="2" t="s">
        <v>539</v>
      </c>
      <c r="J122" s="2" t="s">
        <v>540</v>
      </c>
      <c r="K122" s="2"/>
      <c r="L122" s="2"/>
      <c r="M122" s="48">
        <v>24.4</v>
      </c>
      <c r="N122" s="3">
        <v>5.0000000000000001E-3</v>
      </c>
      <c r="O122" s="2">
        <v>24.2</v>
      </c>
      <c r="P122" s="2">
        <v>48.9</v>
      </c>
      <c r="Q122" s="2">
        <f t="shared" si="17"/>
        <v>73.099999999999994</v>
      </c>
      <c r="R122" s="9">
        <f t="shared" si="12"/>
        <v>221.71999042536444</v>
      </c>
      <c r="S122" s="8">
        <f t="shared" si="13"/>
        <v>15023.273386810843</v>
      </c>
      <c r="T122">
        <f t="shared" si="16"/>
        <v>0</v>
      </c>
      <c r="U122" s="19">
        <f>IF(S122="","",S122/MAX($S$4:S122)-1)</f>
        <v>-1.2297307851071304E-3</v>
      </c>
      <c r="V122">
        <f t="shared" si="15"/>
        <v>0</v>
      </c>
      <c r="W122">
        <f t="shared" si="14"/>
        <v>221.71999042536444</v>
      </c>
      <c r="X122">
        <f t="shared" si="11"/>
        <v>0</v>
      </c>
      <c r="Y122" s="26"/>
      <c r="Z122" s="27"/>
      <c r="AA122" s="27"/>
      <c r="AB122" s="27"/>
      <c r="AC122" s="27"/>
      <c r="AD122" s="27"/>
      <c r="AE122" s="28"/>
      <c r="AF122" s="22"/>
      <c r="AG122" s="22"/>
      <c r="AH122" s="22"/>
      <c r="AI122" s="22"/>
      <c r="AJ122" s="2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25"/>
      <c r="BS122" s="25"/>
      <c r="BT122" s="25"/>
      <c r="BU122" s="25"/>
      <c r="BV122" s="25"/>
      <c r="BW122" s="25"/>
      <c r="BX122" s="25"/>
      <c r="BY122" s="25"/>
    </row>
    <row r="123" spans="1:77" s="12" customFormat="1" ht="18" customHeight="1" x14ac:dyDescent="0.25">
      <c r="A123" s="14" t="s">
        <v>131</v>
      </c>
      <c r="B123" s="1">
        <v>42422</v>
      </c>
      <c r="C123" s="15">
        <v>0.45833333333333331</v>
      </c>
      <c r="D123" s="2" t="str">
        <f t="shared" si="10"/>
        <v>lunedì</v>
      </c>
      <c r="E123" s="2" t="s">
        <v>527</v>
      </c>
      <c r="F123" s="2" t="s">
        <v>537</v>
      </c>
      <c r="G123" s="2" t="s">
        <v>538</v>
      </c>
      <c r="H123" s="2"/>
      <c r="I123" s="2" t="s">
        <v>551</v>
      </c>
      <c r="J123" s="2" t="s">
        <v>540</v>
      </c>
      <c r="K123" s="2"/>
      <c r="L123" s="2"/>
      <c r="M123" s="48">
        <v>9.48</v>
      </c>
      <c r="N123" s="3">
        <v>5.0000000000000001E-3</v>
      </c>
      <c r="O123" s="2">
        <v>11.28</v>
      </c>
      <c r="P123" s="2">
        <v>20.27</v>
      </c>
      <c r="Q123" s="2">
        <f t="shared" si="17"/>
        <v>31.549999999999997</v>
      </c>
      <c r="R123" s="9">
        <f t="shared" si="12"/>
        <v>249.99170641027533</v>
      </c>
      <c r="S123" s="8">
        <f t="shared" si="13"/>
        <v>15273.265093221118</v>
      </c>
      <c r="T123">
        <f t="shared" si="16"/>
        <v>0</v>
      </c>
      <c r="U123" s="19">
        <f>IF(S123="","",S123/MAX($S$4:S123)-1)</f>
        <v>0</v>
      </c>
      <c r="V123">
        <f t="shared" si="15"/>
        <v>0</v>
      </c>
      <c r="W123">
        <f t="shared" si="14"/>
        <v>249.99170641027533</v>
      </c>
      <c r="X123">
        <f t="shared" si="11"/>
        <v>0</v>
      </c>
      <c r="Y123" s="26"/>
      <c r="Z123" s="27"/>
      <c r="AA123" s="27"/>
      <c r="AB123" s="27"/>
      <c r="AC123" s="27"/>
      <c r="AD123" s="27"/>
      <c r="AE123" s="28"/>
      <c r="AF123" s="22"/>
      <c r="AG123" s="22"/>
      <c r="AH123" s="22"/>
      <c r="AI123" s="22"/>
      <c r="AJ123" s="2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25"/>
      <c r="BS123" s="25"/>
      <c r="BT123" s="25"/>
      <c r="BU123" s="25"/>
      <c r="BV123" s="25"/>
      <c r="BW123" s="25"/>
      <c r="BX123" s="25"/>
      <c r="BY123" s="25"/>
    </row>
    <row r="124" spans="1:77" s="12" customFormat="1" ht="18" customHeight="1" x14ac:dyDescent="0.25">
      <c r="A124" s="14" t="s">
        <v>132</v>
      </c>
      <c r="B124" s="1">
        <v>42424</v>
      </c>
      <c r="C124" s="15">
        <v>0.625</v>
      </c>
      <c r="D124" s="2" t="str">
        <f t="shared" si="10"/>
        <v>mercoledì</v>
      </c>
      <c r="E124" s="2" t="s">
        <v>527</v>
      </c>
      <c r="F124" s="2" t="s">
        <v>541</v>
      </c>
      <c r="G124" s="2" t="s">
        <v>538</v>
      </c>
      <c r="H124" s="2"/>
      <c r="I124" s="2" t="s">
        <v>547</v>
      </c>
      <c r="J124" s="2" t="s">
        <v>540</v>
      </c>
      <c r="K124" s="2"/>
      <c r="L124" s="2"/>
      <c r="M124" s="48">
        <v>49.4</v>
      </c>
      <c r="N124" s="3">
        <v>0.01</v>
      </c>
      <c r="O124" s="2">
        <v>65</v>
      </c>
      <c r="P124" s="2">
        <v>0</v>
      </c>
      <c r="Q124" s="2">
        <f t="shared" si="17"/>
        <v>65</v>
      </c>
      <c r="R124" s="9">
        <f t="shared" si="12"/>
        <v>200.96401438448842</v>
      </c>
      <c r="S124" s="8">
        <f t="shared" si="13"/>
        <v>15474.229107605606</v>
      </c>
      <c r="T124">
        <f t="shared" si="16"/>
        <v>0</v>
      </c>
      <c r="U124" s="19">
        <f>IF(S124="","",S124/MAX($S$4:S124)-1)</f>
        <v>0</v>
      </c>
      <c r="V124">
        <f t="shared" si="15"/>
        <v>0</v>
      </c>
      <c r="W124">
        <f t="shared" si="14"/>
        <v>200.96401438448842</v>
      </c>
      <c r="X124">
        <f t="shared" si="11"/>
        <v>0</v>
      </c>
      <c r="Y124" s="26"/>
      <c r="Z124" s="27"/>
      <c r="AA124" s="27"/>
      <c r="AB124" s="27"/>
      <c r="AC124" s="27"/>
      <c r="AD124" s="27"/>
      <c r="AE124" s="28"/>
      <c r="AF124" s="22"/>
      <c r="AG124" s="22"/>
      <c r="AH124" s="22"/>
      <c r="AI124" s="22"/>
      <c r="AJ124" s="2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25"/>
      <c r="BS124" s="25"/>
      <c r="BT124" s="25"/>
      <c r="BU124" s="25"/>
      <c r="BV124" s="25"/>
      <c r="BW124" s="25"/>
      <c r="BX124" s="25"/>
      <c r="BY124" s="25"/>
    </row>
    <row r="125" spans="1:77" s="12" customFormat="1" ht="18" customHeight="1" x14ac:dyDescent="0.25">
      <c r="A125" s="14" t="s">
        <v>133</v>
      </c>
      <c r="B125" s="1">
        <v>42424</v>
      </c>
      <c r="C125" s="15">
        <v>0.70833333333333337</v>
      </c>
      <c r="D125" s="2" t="str">
        <f t="shared" si="10"/>
        <v>mercoledì</v>
      </c>
      <c r="E125" s="2" t="s">
        <v>534</v>
      </c>
      <c r="F125" s="2" t="s">
        <v>542</v>
      </c>
      <c r="G125" s="2" t="s">
        <v>552</v>
      </c>
      <c r="H125" s="2"/>
      <c r="I125" s="2" t="s">
        <v>551</v>
      </c>
      <c r="J125" s="2" t="s">
        <v>548</v>
      </c>
      <c r="K125" s="2"/>
      <c r="L125" s="2"/>
      <c r="M125" s="48">
        <v>19.7</v>
      </c>
      <c r="N125" s="3">
        <v>5.0000000000000001E-3</v>
      </c>
      <c r="O125" s="2">
        <v>23.66</v>
      </c>
      <c r="P125" s="2">
        <v>38.299999999999997</v>
      </c>
      <c r="Q125" s="2">
        <f t="shared" si="17"/>
        <v>61.959999999999994</v>
      </c>
      <c r="R125" s="9">
        <f t="shared" si="12"/>
        <v>243.34599885970641</v>
      </c>
      <c r="S125" s="8">
        <f t="shared" si="13"/>
        <v>15717.575106465312</v>
      </c>
      <c r="T125">
        <f t="shared" si="16"/>
        <v>0</v>
      </c>
      <c r="U125" s="19">
        <f>IF(S125="","",S125/MAX($S$4:S125)-1)</f>
        <v>0</v>
      </c>
      <c r="V125">
        <f t="shared" si="15"/>
        <v>0</v>
      </c>
      <c r="W125">
        <f t="shared" si="14"/>
        <v>243.34599885970641</v>
      </c>
      <c r="X125">
        <f t="shared" si="11"/>
        <v>0</v>
      </c>
      <c r="Y125" s="26"/>
      <c r="Z125" s="27"/>
      <c r="AA125" s="27"/>
      <c r="AB125" s="27"/>
      <c r="AC125" s="27"/>
      <c r="AD125" s="27"/>
      <c r="AE125" s="28"/>
      <c r="AF125" s="22"/>
      <c r="AG125" s="22"/>
      <c r="AH125" s="22"/>
      <c r="AI125" s="22"/>
      <c r="AJ125" s="2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25"/>
      <c r="BS125" s="25"/>
      <c r="BT125" s="25"/>
      <c r="BU125" s="25"/>
      <c r="BV125" s="25"/>
      <c r="BW125" s="25"/>
      <c r="BX125" s="25"/>
      <c r="BY125" s="25"/>
    </row>
    <row r="126" spans="1:77" s="12" customFormat="1" ht="18" customHeight="1" x14ac:dyDescent="0.25">
      <c r="A126" s="14" t="s">
        <v>134</v>
      </c>
      <c r="B126" s="1">
        <v>42426</v>
      </c>
      <c r="C126" s="15">
        <v>0.625</v>
      </c>
      <c r="D126" s="2" t="str">
        <f t="shared" si="10"/>
        <v>venerdì</v>
      </c>
      <c r="E126" s="2" t="s">
        <v>534</v>
      </c>
      <c r="F126" s="2" t="s">
        <v>542</v>
      </c>
      <c r="G126" s="2" t="s">
        <v>538</v>
      </c>
      <c r="H126" s="2"/>
      <c r="I126" s="2" t="s">
        <v>547</v>
      </c>
      <c r="J126" s="2" t="s">
        <v>540</v>
      </c>
      <c r="K126" s="2"/>
      <c r="L126" s="2"/>
      <c r="M126" s="48">
        <v>44</v>
      </c>
      <c r="N126" s="3">
        <v>5.0000000000000001E-3</v>
      </c>
      <c r="O126" s="2">
        <v>-44</v>
      </c>
      <c r="P126" s="2">
        <v>-44</v>
      </c>
      <c r="Q126" s="2">
        <f t="shared" si="17"/>
        <v>-88</v>
      </c>
      <c r="R126" s="9">
        <f t="shared" si="12"/>
        <v>-157.17575106465313</v>
      </c>
      <c r="S126" s="8">
        <f t="shared" si="13"/>
        <v>15560.399355400659</v>
      </c>
      <c r="T126">
        <f t="shared" si="16"/>
        <v>-88</v>
      </c>
      <c r="U126" s="19">
        <f>IF(S126="","",S126/MAX($S$4:S126)-1)</f>
        <v>-1.0000000000000009E-2</v>
      </c>
      <c r="V126">
        <f t="shared" si="15"/>
        <v>-157.17575106465313</v>
      </c>
      <c r="W126">
        <f t="shared" si="14"/>
        <v>0</v>
      </c>
      <c r="X126">
        <f t="shared" si="11"/>
        <v>-157.17575106465313</v>
      </c>
      <c r="Y126" s="26"/>
      <c r="Z126" s="27"/>
      <c r="AA126" s="27"/>
      <c r="AB126" s="27"/>
      <c r="AC126" s="27"/>
      <c r="AD126" s="27"/>
      <c r="AE126" s="28"/>
      <c r="AF126" s="22"/>
      <c r="AG126" s="22"/>
      <c r="AH126" s="22"/>
      <c r="AI126" s="22"/>
      <c r="AJ126" s="2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25"/>
      <c r="BS126" s="25"/>
      <c r="BT126" s="25"/>
      <c r="BU126" s="25"/>
      <c r="BV126" s="25"/>
      <c r="BW126" s="25"/>
      <c r="BX126" s="25"/>
      <c r="BY126" s="25"/>
    </row>
    <row r="127" spans="1:77" s="12" customFormat="1" ht="18" customHeight="1" x14ac:dyDescent="0.25">
      <c r="A127" s="14" t="s">
        <v>135</v>
      </c>
      <c r="B127" s="1">
        <v>42426</v>
      </c>
      <c r="C127" s="15">
        <v>0.70833333333333337</v>
      </c>
      <c r="D127" s="2" t="str">
        <f t="shared" si="10"/>
        <v>venerdì</v>
      </c>
      <c r="E127" s="2" t="s">
        <v>527</v>
      </c>
      <c r="F127" s="2" t="s">
        <v>542</v>
      </c>
      <c r="G127" s="2" t="s">
        <v>538</v>
      </c>
      <c r="H127" s="2"/>
      <c r="I127" s="2" t="s">
        <v>551</v>
      </c>
      <c r="J127" s="2" t="s">
        <v>540</v>
      </c>
      <c r="K127" s="2"/>
      <c r="L127" s="2"/>
      <c r="M127" s="48">
        <v>16.89</v>
      </c>
      <c r="N127" s="3">
        <v>5.0000000000000001E-3</v>
      </c>
      <c r="O127" s="2">
        <v>15.18</v>
      </c>
      <c r="P127" s="2">
        <v>25</v>
      </c>
      <c r="Q127" s="2">
        <f t="shared" si="17"/>
        <v>40.18</v>
      </c>
      <c r="R127" s="9">
        <f t="shared" si="12"/>
        <v>185.08491595618662</v>
      </c>
      <c r="S127" s="8">
        <f t="shared" si="13"/>
        <v>15745.484271356845</v>
      </c>
      <c r="T127">
        <f t="shared" si="16"/>
        <v>0</v>
      </c>
      <c r="U127" s="19">
        <f>IF(S127="","",S127/MAX($S$4:S127)-1)</f>
        <v>0</v>
      </c>
      <c r="V127">
        <f t="shared" si="15"/>
        <v>0</v>
      </c>
      <c r="W127">
        <f t="shared" si="14"/>
        <v>185.08491595618662</v>
      </c>
      <c r="X127">
        <f t="shared" si="11"/>
        <v>0</v>
      </c>
      <c r="Y127" s="26"/>
      <c r="Z127" s="27"/>
      <c r="AA127" s="27"/>
      <c r="AB127" s="27"/>
      <c r="AC127" s="27"/>
      <c r="AD127" s="27"/>
      <c r="AE127" s="28"/>
      <c r="AF127" s="22"/>
      <c r="AG127" s="22"/>
      <c r="AH127" s="22"/>
      <c r="AI127" s="22"/>
      <c r="AJ127" s="2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25"/>
      <c r="BS127" s="25"/>
      <c r="BT127" s="25"/>
      <c r="BU127" s="25"/>
      <c r="BV127" s="25"/>
      <c r="BW127" s="25"/>
      <c r="BX127" s="25"/>
      <c r="BY127" s="25"/>
    </row>
    <row r="128" spans="1:77" s="12" customFormat="1" ht="18" customHeight="1" x14ac:dyDescent="0.25">
      <c r="A128" s="14" t="s">
        <v>136</v>
      </c>
      <c r="B128" s="1">
        <v>42405</v>
      </c>
      <c r="C128" s="15">
        <v>0.45833333333333331</v>
      </c>
      <c r="D128" s="2" t="str">
        <f t="shared" si="10"/>
        <v>venerdì</v>
      </c>
      <c r="E128" s="2" t="s">
        <v>534</v>
      </c>
      <c r="F128" s="2" t="s">
        <v>526</v>
      </c>
      <c r="G128" s="2" t="s">
        <v>549</v>
      </c>
      <c r="H128" s="2"/>
      <c r="I128" s="2" t="s">
        <v>550</v>
      </c>
      <c r="J128" s="2" t="s">
        <v>525</v>
      </c>
      <c r="K128" s="2"/>
      <c r="L128" s="2"/>
      <c r="M128" s="48">
        <v>138</v>
      </c>
      <c r="N128" s="3">
        <v>0.01</v>
      </c>
      <c r="O128" s="2">
        <v>-138</v>
      </c>
      <c r="P128" s="2">
        <v>0</v>
      </c>
      <c r="Q128" s="2">
        <f t="shared" si="17"/>
        <v>-138</v>
      </c>
      <c r="R128" s="9">
        <f t="shared" si="12"/>
        <v>-157.45484271356847</v>
      </c>
      <c r="S128" s="8">
        <f t="shared" si="13"/>
        <v>15588.029428643276</v>
      </c>
      <c r="T128">
        <f t="shared" si="16"/>
        <v>-138</v>
      </c>
      <c r="U128" s="19">
        <f>IF(S128="","",S128/MAX($S$4:S128)-1)</f>
        <v>-1.0000000000000009E-2</v>
      </c>
      <c r="V128">
        <f t="shared" si="15"/>
        <v>-157.45484271356847</v>
      </c>
      <c r="W128">
        <f t="shared" si="14"/>
        <v>0</v>
      </c>
      <c r="X128">
        <f t="shared" si="11"/>
        <v>-157.45484271356847</v>
      </c>
      <c r="Y128" s="26"/>
      <c r="Z128" s="27"/>
      <c r="AA128" s="27"/>
      <c r="AB128" s="27"/>
      <c r="AC128" s="27"/>
      <c r="AD128" s="27"/>
      <c r="AE128" s="28"/>
      <c r="AF128" s="22"/>
      <c r="AG128" s="22"/>
      <c r="AH128" s="22"/>
      <c r="AI128" s="22"/>
      <c r="AJ128" s="2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25"/>
      <c r="BS128" s="25"/>
      <c r="BT128" s="25"/>
      <c r="BU128" s="25"/>
      <c r="BV128" s="25"/>
      <c r="BW128" s="25"/>
      <c r="BX128" s="25"/>
      <c r="BY128" s="25"/>
    </row>
    <row r="129" spans="1:77" s="12" customFormat="1" ht="18" customHeight="1" x14ac:dyDescent="0.25">
      <c r="A129" s="14" t="s">
        <v>137</v>
      </c>
      <c r="B129" s="1">
        <v>42431</v>
      </c>
      <c r="C129" s="15">
        <v>0.25</v>
      </c>
      <c r="D129" s="2" t="str">
        <f t="shared" si="10"/>
        <v>mercoledì</v>
      </c>
      <c r="E129" s="2" t="s">
        <v>534</v>
      </c>
      <c r="F129" s="2" t="s">
        <v>537</v>
      </c>
      <c r="G129" s="2" t="s">
        <v>538</v>
      </c>
      <c r="H129" s="2"/>
      <c r="I129" s="2" t="s">
        <v>539</v>
      </c>
      <c r="J129" s="2" t="s">
        <v>540</v>
      </c>
      <c r="K129" s="2"/>
      <c r="L129" s="2"/>
      <c r="M129" s="48">
        <v>36.200000000000003</v>
      </c>
      <c r="N129" s="3">
        <v>5.0000000000000001E-3</v>
      </c>
      <c r="O129" s="2">
        <v>-36.200000000000003</v>
      </c>
      <c r="P129" s="2">
        <v>-36.200000000000003</v>
      </c>
      <c r="Q129" s="2">
        <f t="shared" si="17"/>
        <v>-72.400000000000006</v>
      </c>
      <c r="R129" s="9">
        <f t="shared" si="12"/>
        <v>-155.88029428643279</v>
      </c>
      <c r="S129" s="8">
        <f t="shared" si="13"/>
        <v>15432.149134356843</v>
      </c>
      <c r="T129">
        <f t="shared" si="16"/>
        <v>-210.4</v>
      </c>
      <c r="U129" s="19">
        <f>IF(S129="","",S129/MAX($S$4:S129)-1)</f>
        <v>-1.9900000000000029E-2</v>
      </c>
      <c r="V129">
        <f t="shared" si="15"/>
        <v>-313.33513700000128</v>
      </c>
      <c r="W129">
        <f t="shared" si="14"/>
        <v>0</v>
      </c>
      <c r="X129">
        <f t="shared" si="11"/>
        <v>-155.88029428643279</v>
      </c>
      <c r="Y129" s="26"/>
      <c r="Z129" s="27"/>
      <c r="AA129" s="27"/>
      <c r="AB129" s="27"/>
      <c r="AC129" s="27"/>
      <c r="AD129" s="27"/>
      <c r="AE129" s="28"/>
      <c r="AF129" s="22"/>
      <c r="AG129" s="22"/>
      <c r="AH129" s="22"/>
      <c r="AI129" s="22"/>
      <c r="AJ129" s="2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25"/>
      <c r="BS129" s="25"/>
      <c r="BT129" s="25"/>
      <c r="BU129" s="25"/>
      <c r="BV129" s="25"/>
      <c r="BW129" s="25"/>
      <c r="BX129" s="25"/>
      <c r="BY129" s="25"/>
    </row>
    <row r="130" spans="1:77" s="12" customFormat="1" ht="18" customHeight="1" x14ac:dyDescent="0.25">
      <c r="A130" s="14" t="s">
        <v>138</v>
      </c>
      <c r="B130" s="1">
        <v>42409</v>
      </c>
      <c r="C130" s="15">
        <v>0.625</v>
      </c>
      <c r="D130" s="2" t="str">
        <f t="shared" si="10"/>
        <v>martedì</v>
      </c>
      <c r="E130" s="2" t="s">
        <v>527</v>
      </c>
      <c r="F130" s="2" t="s">
        <v>526</v>
      </c>
      <c r="G130" s="2" t="s">
        <v>528</v>
      </c>
      <c r="H130" s="2"/>
      <c r="I130" s="2" t="s">
        <v>524</v>
      </c>
      <c r="J130" s="2" t="s">
        <v>525</v>
      </c>
      <c r="K130" s="2"/>
      <c r="L130" s="2"/>
      <c r="M130" s="48">
        <v>126</v>
      </c>
      <c r="N130" s="3">
        <v>0.01</v>
      </c>
      <c r="O130" s="2">
        <v>126</v>
      </c>
      <c r="P130" s="2">
        <v>0</v>
      </c>
      <c r="Q130" s="2">
        <f t="shared" si="17"/>
        <v>126</v>
      </c>
      <c r="R130" s="9">
        <f t="shared" si="12"/>
        <v>154.32149134356843</v>
      </c>
      <c r="S130" s="8">
        <f t="shared" si="13"/>
        <v>15586.470625700411</v>
      </c>
      <c r="T130">
        <f t="shared" si="16"/>
        <v>0</v>
      </c>
      <c r="U130" s="19">
        <f>IF(S130="","",S130/MAX($S$4:S130)-1)</f>
        <v>-1.009900000000008E-2</v>
      </c>
      <c r="V130">
        <f t="shared" si="15"/>
        <v>0</v>
      </c>
      <c r="W130">
        <f t="shared" si="14"/>
        <v>154.32149134356843</v>
      </c>
      <c r="X130">
        <f t="shared" si="11"/>
        <v>0</v>
      </c>
      <c r="Y130" s="26"/>
      <c r="Z130" s="27"/>
      <c r="AA130" s="27"/>
      <c r="AB130" s="27"/>
      <c r="AC130" s="27"/>
      <c r="AD130" s="27"/>
      <c r="AE130" s="28"/>
      <c r="AF130" s="22"/>
      <c r="AG130" s="22"/>
      <c r="AH130" s="22"/>
      <c r="AI130" s="22"/>
      <c r="AJ130" s="2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25"/>
      <c r="BS130" s="25"/>
      <c r="BT130" s="25"/>
      <c r="BU130" s="25"/>
      <c r="BV130" s="25"/>
      <c r="BW130" s="25"/>
      <c r="BX130" s="25"/>
      <c r="BY130" s="25"/>
    </row>
    <row r="131" spans="1:77" s="12" customFormat="1" ht="18" customHeight="1" x14ac:dyDescent="0.25">
      <c r="A131" s="14" t="s">
        <v>139</v>
      </c>
      <c r="B131" s="1">
        <v>42433</v>
      </c>
      <c r="C131" s="15">
        <v>0.41666666666666669</v>
      </c>
      <c r="D131" s="2" t="str">
        <f t="shared" si="10"/>
        <v>venerdì</v>
      </c>
      <c r="E131" s="2" t="s">
        <v>534</v>
      </c>
      <c r="F131" s="2" t="s">
        <v>537</v>
      </c>
      <c r="G131" s="2" t="s">
        <v>538</v>
      </c>
      <c r="H131" s="2"/>
      <c r="I131" s="2" t="s">
        <v>544</v>
      </c>
      <c r="J131" s="2" t="s">
        <v>540</v>
      </c>
      <c r="K131" s="2"/>
      <c r="L131" s="2"/>
      <c r="M131" s="48">
        <v>53.6</v>
      </c>
      <c r="N131" s="3">
        <v>5.0000000000000001E-3</v>
      </c>
      <c r="O131" s="2">
        <v>43.1</v>
      </c>
      <c r="P131" s="2">
        <v>0</v>
      </c>
      <c r="Q131" s="2">
        <f t="shared" si="17"/>
        <v>43.1</v>
      </c>
      <c r="R131" s="9">
        <f t="shared" si="12"/>
        <v>62.665754101463413</v>
      </c>
      <c r="S131" s="8">
        <f t="shared" si="13"/>
        <v>15649.136379801874</v>
      </c>
      <c r="T131">
        <f t="shared" si="16"/>
        <v>0</v>
      </c>
      <c r="U131" s="19">
        <f>IF(S131="","",S131/MAX($S$4:S131)-1)</f>
        <v>-6.1190808675374297E-3</v>
      </c>
      <c r="V131">
        <f t="shared" si="15"/>
        <v>0</v>
      </c>
      <c r="W131">
        <f t="shared" si="14"/>
        <v>62.665754101463413</v>
      </c>
      <c r="X131">
        <f t="shared" si="11"/>
        <v>0</v>
      </c>
      <c r="Y131" s="26"/>
      <c r="Z131" s="27"/>
      <c r="AA131" s="27"/>
      <c r="AB131" s="27"/>
      <c r="AC131" s="27"/>
      <c r="AD131" s="27"/>
      <c r="AE131" s="28"/>
      <c r="AF131" s="22"/>
      <c r="AG131" s="22"/>
      <c r="AH131" s="22"/>
      <c r="AI131" s="22"/>
      <c r="AJ131" s="2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25"/>
      <c r="BS131" s="25"/>
      <c r="BT131" s="25"/>
      <c r="BU131" s="25"/>
      <c r="BV131" s="25"/>
      <c r="BW131" s="25"/>
      <c r="BX131" s="25"/>
      <c r="BY131" s="25"/>
    </row>
    <row r="132" spans="1:77" s="12" customFormat="1" ht="18" customHeight="1" x14ac:dyDescent="0.25">
      <c r="A132" s="14" t="s">
        <v>140</v>
      </c>
      <c r="B132" s="1">
        <v>42439</v>
      </c>
      <c r="C132" s="15">
        <v>0.625</v>
      </c>
      <c r="D132" s="2" t="str">
        <f t="shared" si="10"/>
        <v>giovedì</v>
      </c>
      <c r="E132" s="2" t="s">
        <v>527</v>
      </c>
      <c r="F132" s="2" t="s">
        <v>542</v>
      </c>
      <c r="G132" s="2" t="s">
        <v>538</v>
      </c>
      <c r="H132" s="2"/>
      <c r="I132" s="2" t="s">
        <v>539</v>
      </c>
      <c r="J132" s="2" t="s">
        <v>540</v>
      </c>
      <c r="K132" s="2"/>
      <c r="L132" s="2"/>
      <c r="M132" s="48">
        <v>39.799999999999997</v>
      </c>
      <c r="N132" s="3">
        <v>5.0000000000000001E-3</v>
      </c>
      <c r="O132" s="2">
        <v>28.2</v>
      </c>
      <c r="P132" s="2">
        <v>52.2</v>
      </c>
      <c r="Q132" s="2">
        <f t="shared" si="17"/>
        <v>80.400000000000006</v>
      </c>
      <c r="R132" s="9">
        <f t="shared" si="12"/>
        <v>158.06414132362698</v>
      </c>
      <c r="S132" s="8">
        <f t="shared" si="13"/>
        <v>15807.2005211255</v>
      </c>
      <c r="T132">
        <f t="shared" si="16"/>
        <v>0</v>
      </c>
      <c r="U132" s="19">
        <f>IF(S132="","",S132/MAX($S$4:S132)-1)</f>
        <v>0</v>
      </c>
      <c r="V132">
        <f t="shared" si="15"/>
        <v>0</v>
      </c>
      <c r="W132">
        <f t="shared" si="14"/>
        <v>158.06414132362698</v>
      </c>
      <c r="X132">
        <f t="shared" si="11"/>
        <v>0</v>
      </c>
      <c r="Y132" s="26"/>
      <c r="Z132" s="27"/>
      <c r="AA132" s="27"/>
      <c r="AB132" s="27"/>
      <c r="AC132" s="27"/>
      <c r="AD132" s="27"/>
      <c r="AE132" s="28"/>
      <c r="AF132" s="22"/>
      <c r="AG132" s="22"/>
      <c r="AH132" s="22"/>
      <c r="AI132" s="22"/>
      <c r="AJ132" s="2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25"/>
      <c r="BS132" s="25"/>
      <c r="BT132" s="25"/>
      <c r="BU132" s="25"/>
      <c r="BV132" s="25"/>
      <c r="BW132" s="25"/>
      <c r="BX132" s="25"/>
      <c r="BY132" s="25"/>
    </row>
    <row r="133" spans="1:77" s="12" customFormat="1" ht="18" customHeight="1" x14ac:dyDescent="0.25">
      <c r="A133" s="14" t="s">
        <v>141</v>
      </c>
      <c r="B133" s="1">
        <v>42447</v>
      </c>
      <c r="C133" s="15">
        <v>0.79166666666666663</v>
      </c>
      <c r="D133" s="2" t="str">
        <f t="shared" si="10"/>
        <v>venerdì</v>
      </c>
      <c r="E133" s="2" t="s">
        <v>534</v>
      </c>
      <c r="F133" s="2" t="s">
        <v>537</v>
      </c>
      <c r="G133" s="2" t="s">
        <v>538</v>
      </c>
      <c r="H133" s="2"/>
      <c r="I133" s="2" t="s">
        <v>539</v>
      </c>
      <c r="J133" s="2" t="s">
        <v>540</v>
      </c>
      <c r="K133" s="2"/>
      <c r="L133" s="2"/>
      <c r="M133" s="48">
        <v>42</v>
      </c>
      <c r="N133" s="3">
        <v>5.0000000000000001E-3</v>
      </c>
      <c r="O133" s="2">
        <v>-42</v>
      </c>
      <c r="P133" s="2">
        <v>-42</v>
      </c>
      <c r="Q133" s="2">
        <f t="shared" si="17"/>
        <v>-84</v>
      </c>
      <c r="R133" s="9">
        <f t="shared" si="12"/>
        <v>-158.072005211255</v>
      </c>
      <c r="S133" s="8">
        <f t="shared" si="13"/>
        <v>15649.128515914244</v>
      </c>
      <c r="T133">
        <f t="shared" si="16"/>
        <v>-84</v>
      </c>
      <c r="U133" s="19">
        <f>IF(S133="","",S133/MAX($S$4:S133)-1)</f>
        <v>-1.0000000000000009E-2</v>
      </c>
      <c r="V133">
        <f t="shared" si="15"/>
        <v>-158.072005211255</v>
      </c>
      <c r="W133">
        <f t="shared" si="14"/>
        <v>0</v>
      </c>
      <c r="X133">
        <f t="shared" si="11"/>
        <v>-158.072005211255</v>
      </c>
      <c r="Y133" s="26"/>
      <c r="Z133" s="27"/>
      <c r="AA133" s="27"/>
      <c r="AB133" s="27"/>
      <c r="AC133" s="27"/>
      <c r="AD133" s="27"/>
      <c r="AE133" s="28"/>
      <c r="AF133" s="22"/>
      <c r="AG133" s="22"/>
      <c r="AH133" s="22"/>
      <c r="AI133" s="22"/>
      <c r="AJ133" s="2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25"/>
      <c r="BS133" s="25"/>
      <c r="BT133" s="25"/>
      <c r="BU133" s="25"/>
      <c r="BV133" s="25"/>
      <c r="BW133" s="25"/>
      <c r="BX133" s="25"/>
      <c r="BY133" s="25"/>
    </row>
    <row r="134" spans="1:77" s="12" customFormat="1" ht="18" customHeight="1" x14ac:dyDescent="0.25">
      <c r="A134" s="14" t="s">
        <v>142</v>
      </c>
      <c r="B134" s="1">
        <v>42451</v>
      </c>
      <c r="C134" s="15">
        <v>0.375</v>
      </c>
      <c r="D134" s="2" t="str">
        <f t="shared" si="10"/>
        <v>martedì</v>
      </c>
      <c r="E134" s="2" t="s">
        <v>527</v>
      </c>
      <c r="F134" s="2" t="s">
        <v>537</v>
      </c>
      <c r="G134" s="2" t="s">
        <v>538</v>
      </c>
      <c r="H134" s="2"/>
      <c r="I134" s="2" t="s">
        <v>546</v>
      </c>
      <c r="J134" s="2" t="s">
        <v>540</v>
      </c>
      <c r="K134" s="2"/>
      <c r="L134" s="2"/>
      <c r="M134" s="48">
        <v>67.8</v>
      </c>
      <c r="N134" s="3">
        <v>5.0000000000000001E-3</v>
      </c>
      <c r="O134" s="2">
        <v>-67.8</v>
      </c>
      <c r="P134" s="2">
        <v>-67.8</v>
      </c>
      <c r="Q134" s="2">
        <f t="shared" si="17"/>
        <v>-135.6</v>
      </c>
      <c r="R134" s="9">
        <f t="shared" si="12"/>
        <v>-156.49128515914245</v>
      </c>
      <c r="S134" s="8">
        <f t="shared" si="13"/>
        <v>15492.637230755103</v>
      </c>
      <c r="T134">
        <f t="shared" si="16"/>
        <v>-219.6</v>
      </c>
      <c r="U134" s="19">
        <f>IF(S134="","",S134/MAX($S$4:S134)-1)</f>
        <v>-1.9900000000000029E-2</v>
      </c>
      <c r="V134">
        <f t="shared" si="15"/>
        <v>-314.56329037039745</v>
      </c>
      <c r="W134">
        <f t="shared" si="14"/>
        <v>0</v>
      </c>
      <c r="X134">
        <f t="shared" si="11"/>
        <v>-156.49128515914245</v>
      </c>
      <c r="Y134" s="26"/>
      <c r="Z134" s="27"/>
      <c r="AA134" s="27"/>
      <c r="AB134" s="27"/>
      <c r="AC134" s="27"/>
      <c r="AD134" s="27"/>
      <c r="AE134" s="28"/>
      <c r="AF134" s="22"/>
      <c r="AG134" s="22"/>
      <c r="AH134" s="22"/>
      <c r="AI134" s="22"/>
      <c r="AJ134" s="2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25"/>
      <c r="BS134" s="25"/>
      <c r="BT134" s="25"/>
      <c r="BU134" s="25"/>
      <c r="BV134" s="25"/>
      <c r="BW134" s="25"/>
      <c r="BX134" s="25"/>
      <c r="BY134" s="25"/>
    </row>
    <row r="135" spans="1:77" s="12" customFormat="1" ht="18" customHeight="1" x14ac:dyDescent="0.25">
      <c r="A135" s="14" t="s">
        <v>143</v>
      </c>
      <c r="B135" s="1">
        <v>42457</v>
      </c>
      <c r="C135" s="15">
        <v>0.58333333333333337</v>
      </c>
      <c r="D135" s="2" t="str">
        <f t="shared" ref="D135:D198" si="18">CHOOSE(WEEKDAY(B135), "domenica", "lunedì", "martedì", "mercoledì", "giovedì", "venerdì","sabato")</f>
        <v>lunedì</v>
      </c>
      <c r="E135" s="2" t="s">
        <v>534</v>
      </c>
      <c r="F135" s="2" t="s">
        <v>537</v>
      </c>
      <c r="G135" s="2" t="s">
        <v>538</v>
      </c>
      <c r="H135" s="2"/>
      <c r="I135" s="2" t="s">
        <v>546</v>
      </c>
      <c r="J135" s="2" t="s">
        <v>540</v>
      </c>
      <c r="K135" s="2"/>
      <c r="L135" s="2"/>
      <c r="M135" s="48">
        <v>74.400000000000006</v>
      </c>
      <c r="N135" s="3">
        <v>5.0000000000000001E-3</v>
      </c>
      <c r="O135" s="2">
        <v>-74.400000000000006</v>
      </c>
      <c r="P135" s="2">
        <v>-74.400000000000006</v>
      </c>
      <c r="Q135" s="2">
        <f t="shared" si="17"/>
        <v>-148.80000000000001</v>
      </c>
      <c r="R135" s="9">
        <f t="shared" si="12"/>
        <v>-154.92637230755102</v>
      </c>
      <c r="S135" s="8">
        <f t="shared" si="13"/>
        <v>15337.710858447552</v>
      </c>
      <c r="T135">
        <f t="shared" si="16"/>
        <v>-368.4</v>
      </c>
      <c r="U135" s="19">
        <f>IF(S135="","",S135/MAX($S$4:S135)-1)</f>
        <v>-2.9700999999999977E-2</v>
      </c>
      <c r="V135">
        <f t="shared" si="15"/>
        <v>-469.48966267794844</v>
      </c>
      <c r="W135">
        <f t="shared" si="14"/>
        <v>0</v>
      </c>
      <c r="X135">
        <f t="shared" ref="X135:X198" si="19">IF(R135&lt;0,R135,0)</f>
        <v>-154.92637230755102</v>
      </c>
      <c r="Y135" s="26"/>
      <c r="Z135" s="27"/>
      <c r="AA135" s="27"/>
      <c r="AB135" s="27"/>
      <c r="AC135" s="27"/>
      <c r="AD135" s="27"/>
      <c r="AE135" s="28"/>
      <c r="AF135" s="22"/>
      <c r="AG135" s="22"/>
      <c r="AH135" s="22"/>
      <c r="AI135" s="22"/>
      <c r="AJ135" s="2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25"/>
      <c r="BS135" s="25"/>
      <c r="BT135" s="25"/>
      <c r="BU135" s="25"/>
      <c r="BV135" s="25"/>
      <c r="BW135" s="25"/>
      <c r="BX135" s="25"/>
      <c r="BY135" s="25"/>
    </row>
    <row r="136" spans="1:77" s="12" customFormat="1" ht="18" customHeight="1" x14ac:dyDescent="0.25">
      <c r="A136" s="14" t="s">
        <v>144</v>
      </c>
      <c r="B136" s="1">
        <v>42460</v>
      </c>
      <c r="C136" s="15">
        <v>0.79166666666666663</v>
      </c>
      <c r="D136" s="2" t="str">
        <f t="shared" si="18"/>
        <v>giovedì</v>
      </c>
      <c r="E136" s="2" t="s">
        <v>534</v>
      </c>
      <c r="F136" s="2" t="s">
        <v>541</v>
      </c>
      <c r="G136" s="2" t="s">
        <v>538</v>
      </c>
      <c r="H136" s="2"/>
      <c r="I136" s="2" t="s">
        <v>544</v>
      </c>
      <c r="J136" s="2" t="s">
        <v>540</v>
      </c>
      <c r="K136" s="2"/>
      <c r="L136" s="2"/>
      <c r="M136" s="48">
        <v>55.5</v>
      </c>
      <c r="N136" s="3">
        <v>0.01</v>
      </c>
      <c r="O136" s="2">
        <v>0</v>
      </c>
      <c r="P136" s="2">
        <v>-55.5</v>
      </c>
      <c r="Q136" s="2">
        <f t="shared" si="17"/>
        <v>-55.5</v>
      </c>
      <c r="R136" s="9">
        <f t="shared" ref="R136:R199" si="20">S135*N136/M136*(O136+P136)</f>
        <v>-153.37710858447551</v>
      </c>
      <c r="S136" s="8">
        <f t="shared" ref="S136:S199" si="21">S135+R136</f>
        <v>15184.333749863077</v>
      </c>
      <c r="T136">
        <f t="shared" si="16"/>
        <v>-423.9</v>
      </c>
      <c r="U136" s="19">
        <f>IF(S136="","",S136/MAX($S$4:S136)-1)</f>
        <v>-3.9403989999999944E-2</v>
      </c>
      <c r="V136">
        <f t="shared" si="15"/>
        <v>-622.86677126242398</v>
      </c>
      <c r="W136">
        <f t="shared" ref="W136:W199" si="22">IF(R136&gt;0,R136,0)</f>
        <v>0</v>
      </c>
      <c r="X136">
        <f t="shared" si="19"/>
        <v>-153.37710858447551</v>
      </c>
      <c r="Y136" s="26"/>
      <c r="Z136" s="27"/>
      <c r="AA136" s="27"/>
      <c r="AB136" s="27"/>
      <c r="AC136" s="27"/>
      <c r="AD136" s="27"/>
      <c r="AE136" s="28"/>
      <c r="AF136" s="22"/>
      <c r="AG136" s="22"/>
      <c r="AH136" s="22"/>
      <c r="AI136" s="22"/>
      <c r="AJ136" s="2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25"/>
      <c r="BS136" s="25"/>
      <c r="BT136" s="25"/>
      <c r="BU136" s="25"/>
      <c r="BV136" s="25"/>
      <c r="BW136" s="25"/>
      <c r="BX136" s="25"/>
      <c r="BY136" s="25"/>
    </row>
    <row r="137" spans="1:77" s="12" customFormat="1" ht="18" customHeight="1" x14ac:dyDescent="0.25">
      <c r="A137" s="14" t="s">
        <v>145</v>
      </c>
      <c r="B137" s="1">
        <v>42461</v>
      </c>
      <c r="C137" s="15">
        <v>0.58333333333333337</v>
      </c>
      <c r="D137" s="2" t="str">
        <f t="shared" si="18"/>
        <v>venerdì</v>
      </c>
      <c r="E137" s="2" t="s">
        <v>527</v>
      </c>
      <c r="F137" s="2" t="s">
        <v>537</v>
      </c>
      <c r="G137" s="2" t="s">
        <v>538</v>
      </c>
      <c r="H137" s="2"/>
      <c r="I137" s="2" t="s">
        <v>546</v>
      </c>
      <c r="J137" s="2" t="s">
        <v>540</v>
      </c>
      <c r="K137" s="2"/>
      <c r="L137" s="2"/>
      <c r="M137" s="48">
        <v>78.900000000000006</v>
      </c>
      <c r="N137" s="3">
        <v>5.0000000000000001E-3</v>
      </c>
      <c r="O137" s="2">
        <v>-78.900000000000006</v>
      </c>
      <c r="P137" s="2">
        <v>-78.900000000000006</v>
      </c>
      <c r="Q137" s="2">
        <f t="shared" si="17"/>
        <v>-157.80000000000001</v>
      </c>
      <c r="R137" s="9">
        <f t="shared" si="20"/>
        <v>-151.84333749863077</v>
      </c>
      <c r="S137" s="8">
        <f t="shared" si="21"/>
        <v>15032.490412364446</v>
      </c>
      <c r="T137">
        <f t="shared" si="16"/>
        <v>-581.70000000000005</v>
      </c>
      <c r="U137" s="19">
        <f>IF(S137="","",S137/MAX($S$4:S137)-1)</f>
        <v>-4.9009950099999977E-2</v>
      </c>
      <c r="V137">
        <f t="shared" si="15"/>
        <v>-774.7101087610547</v>
      </c>
      <c r="W137">
        <f t="shared" si="22"/>
        <v>0</v>
      </c>
      <c r="X137">
        <f t="shared" si="19"/>
        <v>-151.84333749863077</v>
      </c>
      <c r="Y137" s="26"/>
      <c r="Z137" s="27"/>
      <c r="AA137" s="27"/>
      <c r="AB137" s="27"/>
      <c r="AC137" s="27"/>
      <c r="AD137" s="27"/>
      <c r="AE137" s="28"/>
      <c r="AF137" s="22"/>
      <c r="AG137" s="22"/>
      <c r="AH137" s="22"/>
      <c r="AI137" s="22"/>
      <c r="AJ137" s="2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25"/>
      <c r="BS137" s="25"/>
      <c r="BT137" s="25"/>
      <c r="BU137" s="25"/>
      <c r="BV137" s="25"/>
      <c r="BW137" s="25"/>
      <c r="BX137" s="25"/>
      <c r="BY137" s="25"/>
    </row>
    <row r="138" spans="1:77" s="12" customFormat="1" ht="18" customHeight="1" x14ac:dyDescent="0.25">
      <c r="A138" s="14" t="s">
        <v>146</v>
      </c>
      <c r="B138" s="1">
        <v>42461</v>
      </c>
      <c r="C138" s="15">
        <v>0.66666666666666663</v>
      </c>
      <c r="D138" s="2" t="str">
        <f t="shared" si="18"/>
        <v>venerdì</v>
      </c>
      <c r="E138" s="2" t="s">
        <v>527</v>
      </c>
      <c r="F138" s="2" t="s">
        <v>537</v>
      </c>
      <c r="G138" s="2" t="s">
        <v>538</v>
      </c>
      <c r="H138" s="2"/>
      <c r="I138" s="2" t="s">
        <v>551</v>
      </c>
      <c r="J138" s="2" t="s">
        <v>540</v>
      </c>
      <c r="K138" s="2"/>
      <c r="L138" s="2"/>
      <c r="M138" s="48">
        <v>8.83</v>
      </c>
      <c r="N138" s="3">
        <v>5.0000000000000001E-3</v>
      </c>
      <c r="O138" s="2">
        <v>10.49</v>
      </c>
      <c r="P138" s="2">
        <v>18.96</v>
      </c>
      <c r="Q138" s="2">
        <f t="shared" si="17"/>
        <v>29.450000000000003</v>
      </c>
      <c r="R138" s="9">
        <f t="shared" si="20"/>
        <v>250.68337635568119</v>
      </c>
      <c r="S138" s="8">
        <f t="shared" si="21"/>
        <v>15283.173788720127</v>
      </c>
      <c r="T138">
        <f t="shared" si="16"/>
        <v>0</v>
      </c>
      <c r="U138" s="19">
        <f>IF(S138="","",S138/MAX($S$4:S138)-1)</f>
        <v>-3.3151140943966539E-2</v>
      </c>
      <c r="V138">
        <f t="shared" ref="V138:V201" si="23">IF(R138&lt;0,V137+R138,0)</f>
        <v>0</v>
      </c>
      <c r="W138">
        <f t="shared" si="22"/>
        <v>250.68337635568119</v>
      </c>
      <c r="X138">
        <f t="shared" si="19"/>
        <v>0</v>
      </c>
      <c r="Y138" s="26"/>
      <c r="Z138" s="27"/>
      <c r="AA138" s="27"/>
      <c r="AB138" s="27"/>
      <c r="AC138" s="27"/>
      <c r="AD138" s="27"/>
      <c r="AE138" s="28"/>
      <c r="AF138" s="22"/>
      <c r="AG138" s="22"/>
      <c r="AH138" s="22"/>
      <c r="AI138" s="22"/>
      <c r="AJ138" s="2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25"/>
      <c r="BS138" s="25"/>
      <c r="BT138" s="25"/>
      <c r="BU138" s="25"/>
      <c r="BV138" s="25"/>
      <c r="BW138" s="25"/>
      <c r="BX138" s="25"/>
      <c r="BY138" s="25"/>
    </row>
    <row r="139" spans="1:77" s="12" customFormat="1" ht="18" customHeight="1" x14ac:dyDescent="0.25">
      <c r="A139" s="14" t="s">
        <v>147</v>
      </c>
      <c r="B139" s="1">
        <v>42471</v>
      </c>
      <c r="C139" s="15">
        <v>0.625</v>
      </c>
      <c r="D139" s="2" t="str">
        <f t="shared" si="18"/>
        <v>lunedì</v>
      </c>
      <c r="E139" s="2" t="s">
        <v>534</v>
      </c>
      <c r="F139" s="2" t="s">
        <v>537</v>
      </c>
      <c r="G139" s="2" t="s">
        <v>538</v>
      </c>
      <c r="H139" s="2"/>
      <c r="I139" s="2" t="s">
        <v>539</v>
      </c>
      <c r="J139" s="2" t="s">
        <v>540</v>
      </c>
      <c r="K139" s="2"/>
      <c r="L139" s="2"/>
      <c r="M139" s="48">
        <v>35.799999999999997</v>
      </c>
      <c r="N139" s="3">
        <v>5.0000000000000001E-3</v>
      </c>
      <c r="O139" s="2">
        <v>-35.799999999999997</v>
      </c>
      <c r="P139" s="2">
        <v>-35.799999999999997</v>
      </c>
      <c r="Q139" s="2">
        <f t="shared" si="17"/>
        <v>-71.599999999999994</v>
      </c>
      <c r="R139" s="9">
        <f t="shared" si="20"/>
        <v>-152.83173788720129</v>
      </c>
      <c r="S139" s="8">
        <f t="shared" si="21"/>
        <v>15130.342050832925</v>
      </c>
      <c r="T139">
        <f t="shared" si="16"/>
        <v>-71.599999999999994</v>
      </c>
      <c r="U139" s="19">
        <f>IF(S139="","",S139/MAX($S$4:S139)-1)</f>
        <v>-4.2819629534526893E-2</v>
      </c>
      <c r="V139">
        <f t="shared" si="23"/>
        <v>-152.83173788720129</v>
      </c>
      <c r="W139">
        <f t="shared" si="22"/>
        <v>0</v>
      </c>
      <c r="X139">
        <f t="shared" si="19"/>
        <v>-152.83173788720129</v>
      </c>
      <c r="Y139" s="26"/>
      <c r="Z139" s="27"/>
      <c r="AA139" s="27"/>
      <c r="AB139" s="27"/>
      <c r="AC139" s="27"/>
      <c r="AD139" s="27"/>
      <c r="AE139" s="28"/>
      <c r="AF139" s="22"/>
      <c r="AG139" s="22"/>
      <c r="AH139" s="22"/>
      <c r="AI139" s="22"/>
      <c r="AJ139" s="2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25"/>
      <c r="BS139" s="25"/>
      <c r="BT139" s="25"/>
      <c r="BU139" s="25"/>
      <c r="BV139" s="25"/>
      <c r="BW139" s="25"/>
      <c r="BX139" s="25"/>
      <c r="BY139" s="25"/>
    </row>
    <row r="140" spans="1:77" s="12" customFormat="1" ht="18" customHeight="1" x14ac:dyDescent="0.25">
      <c r="A140" s="14" t="s">
        <v>148</v>
      </c>
      <c r="B140" s="1">
        <v>42472</v>
      </c>
      <c r="C140" s="15">
        <v>0.45833333333333331</v>
      </c>
      <c r="D140" s="2" t="str">
        <f t="shared" si="18"/>
        <v>martedì</v>
      </c>
      <c r="E140" s="2" t="s">
        <v>534</v>
      </c>
      <c r="F140" s="2" t="s">
        <v>542</v>
      </c>
      <c r="G140" s="2" t="s">
        <v>538</v>
      </c>
      <c r="H140" s="2"/>
      <c r="I140" s="2" t="s">
        <v>546</v>
      </c>
      <c r="J140" s="2" t="s">
        <v>540</v>
      </c>
      <c r="K140" s="2"/>
      <c r="L140" s="2"/>
      <c r="M140" s="48">
        <v>87.4</v>
      </c>
      <c r="N140" s="3">
        <v>5.0000000000000001E-3</v>
      </c>
      <c r="O140" s="2">
        <v>90.3</v>
      </c>
      <c r="P140" s="2">
        <v>0</v>
      </c>
      <c r="Q140" s="2">
        <f t="shared" si="17"/>
        <v>90.3</v>
      </c>
      <c r="R140" s="9">
        <f t="shared" si="20"/>
        <v>78.161892859852003</v>
      </c>
      <c r="S140" s="8">
        <f t="shared" si="21"/>
        <v>15208.503943692778</v>
      </c>
      <c r="T140">
        <f t="shared" si="16"/>
        <v>0</v>
      </c>
      <c r="U140" s="19">
        <f>IF(S140="","",S140/MAX($S$4:S140)-1)</f>
        <v>-3.7874927735154329E-2</v>
      </c>
      <c r="V140">
        <f t="shared" si="23"/>
        <v>0</v>
      </c>
      <c r="W140">
        <f t="shared" si="22"/>
        <v>78.161892859852003</v>
      </c>
      <c r="X140">
        <f t="shared" si="19"/>
        <v>0</v>
      </c>
      <c r="Y140" s="26"/>
      <c r="Z140" s="27"/>
      <c r="AA140" s="27"/>
      <c r="AB140" s="27"/>
      <c r="AC140" s="27"/>
      <c r="AD140" s="27"/>
      <c r="AE140" s="28"/>
      <c r="AF140" s="22"/>
      <c r="AG140" s="22"/>
      <c r="AH140" s="22"/>
      <c r="AI140" s="22"/>
      <c r="AJ140" s="2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25"/>
      <c r="BS140" s="25"/>
      <c r="BT140" s="25"/>
      <c r="BU140" s="25"/>
      <c r="BV140" s="25"/>
      <c r="BW140" s="25"/>
      <c r="BX140" s="25"/>
      <c r="BY140" s="25"/>
    </row>
    <row r="141" spans="1:77" s="12" customFormat="1" ht="18" customHeight="1" x14ac:dyDescent="0.25">
      <c r="A141" s="14" t="s">
        <v>149</v>
      </c>
      <c r="B141" s="1">
        <v>42478</v>
      </c>
      <c r="C141" s="15">
        <v>0.66666666666666663</v>
      </c>
      <c r="D141" s="2" t="str">
        <f t="shared" si="18"/>
        <v>lunedì</v>
      </c>
      <c r="E141" s="2" t="s">
        <v>534</v>
      </c>
      <c r="F141" s="2" t="s">
        <v>537</v>
      </c>
      <c r="G141" s="2" t="s">
        <v>538</v>
      </c>
      <c r="H141" s="2"/>
      <c r="I141" s="2" t="s">
        <v>546</v>
      </c>
      <c r="J141" s="2" t="s">
        <v>540</v>
      </c>
      <c r="K141" s="2"/>
      <c r="L141" s="2"/>
      <c r="M141" s="48">
        <v>68.5</v>
      </c>
      <c r="N141" s="3">
        <v>5.0000000000000001E-3</v>
      </c>
      <c r="O141" s="2">
        <v>-68.5</v>
      </c>
      <c r="P141" s="2">
        <v>-68.5</v>
      </c>
      <c r="Q141" s="2">
        <f t="shared" si="17"/>
        <v>-137</v>
      </c>
      <c r="R141" s="9">
        <f t="shared" si="20"/>
        <v>-152.08503943692779</v>
      </c>
      <c r="S141" s="8">
        <f t="shared" si="21"/>
        <v>15056.41890425585</v>
      </c>
      <c r="T141">
        <f t="shared" si="16"/>
        <v>-137</v>
      </c>
      <c r="U141" s="19">
        <f>IF(S141="","",S141/MAX($S$4:S141)-1)</f>
        <v>-4.749617845780274E-2</v>
      </c>
      <c r="V141">
        <f t="shared" si="23"/>
        <v>-152.08503943692779</v>
      </c>
      <c r="W141">
        <f t="shared" si="22"/>
        <v>0</v>
      </c>
      <c r="X141">
        <f t="shared" si="19"/>
        <v>-152.08503943692779</v>
      </c>
      <c r="Y141" s="26"/>
      <c r="Z141" s="27"/>
      <c r="AA141" s="27"/>
      <c r="AB141" s="27"/>
      <c r="AC141" s="27"/>
      <c r="AD141" s="27"/>
      <c r="AE141" s="28"/>
      <c r="AF141" s="22"/>
      <c r="AG141" s="22"/>
      <c r="AH141" s="22"/>
      <c r="AI141" s="22"/>
      <c r="AJ141" s="2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25"/>
      <c r="BS141" s="25"/>
      <c r="BT141" s="25"/>
      <c r="BU141" s="25"/>
      <c r="BV141" s="25"/>
      <c r="BW141" s="25"/>
      <c r="BX141" s="25"/>
      <c r="BY141" s="25"/>
    </row>
    <row r="142" spans="1:77" s="12" customFormat="1" ht="18" customHeight="1" x14ac:dyDescent="0.25">
      <c r="A142" s="14" t="s">
        <v>150</v>
      </c>
      <c r="B142" s="1">
        <v>42481</v>
      </c>
      <c r="C142" s="15">
        <v>0.70833333333333337</v>
      </c>
      <c r="D142" s="2" t="str">
        <f t="shared" si="18"/>
        <v>giovedì</v>
      </c>
      <c r="E142" s="2" t="s">
        <v>527</v>
      </c>
      <c r="F142" s="2" t="s">
        <v>541</v>
      </c>
      <c r="G142" s="2" t="s">
        <v>538</v>
      </c>
      <c r="H142" s="2"/>
      <c r="I142" s="2" t="s">
        <v>546</v>
      </c>
      <c r="J142" s="2" t="s">
        <v>540</v>
      </c>
      <c r="K142" s="2"/>
      <c r="L142" s="2"/>
      <c r="M142" s="48">
        <v>69.3</v>
      </c>
      <c r="N142" s="3">
        <v>0.01</v>
      </c>
      <c r="O142" s="2">
        <v>103.9</v>
      </c>
      <c r="P142" s="2">
        <v>0</v>
      </c>
      <c r="Q142" s="2">
        <f t="shared" si="17"/>
        <v>103.9</v>
      </c>
      <c r="R142" s="9">
        <f t="shared" si="20"/>
        <v>225.73765139281139</v>
      </c>
      <c r="S142" s="8">
        <f t="shared" si="21"/>
        <v>15282.156555648662</v>
      </c>
      <c r="T142">
        <f t="shared" ref="T142:T205" si="24">IF(Q142&lt;0,T141+Q142,0)</f>
        <v>0</v>
      </c>
      <c r="U142" s="19">
        <f>IF(S142="","",S142/MAX($S$4:S142)-1)</f>
        <v>-3.3215493456614564E-2</v>
      </c>
      <c r="V142">
        <f t="shared" si="23"/>
        <v>0</v>
      </c>
      <c r="W142">
        <f t="shared" si="22"/>
        <v>225.73765139281139</v>
      </c>
      <c r="X142">
        <f t="shared" si="19"/>
        <v>0</v>
      </c>
      <c r="Y142" s="26"/>
      <c r="Z142" s="27"/>
      <c r="AA142" s="27"/>
      <c r="AB142" s="27"/>
      <c r="AC142" s="27"/>
      <c r="AD142" s="27"/>
      <c r="AE142" s="28"/>
      <c r="AF142" s="22"/>
      <c r="AG142" s="22"/>
      <c r="AH142" s="22"/>
      <c r="AI142" s="22"/>
      <c r="AJ142" s="2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25"/>
      <c r="BS142" s="25"/>
      <c r="BT142" s="25"/>
      <c r="BU142" s="25"/>
      <c r="BV142" s="25"/>
      <c r="BW142" s="25"/>
      <c r="BX142" s="25"/>
      <c r="BY142" s="25"/>
    </row>
    <row r="143" spans="1:77" s="12" customFormat="1" ht="18" customHeight="1" x14ac:dyDescent="0.25">
      <c r="A143" s="14" t="s">
        <v>151</v>
      </c>
      <c r="B143" s="1">
        <v>42482</v>
      </c>
      <c r="C143" s="15">
        <v>0.70833333333333337</v>
      </c>
      <c r="D143" s="2" t="str">
        <f t="shared" si="18"/>
        <v>venerdì</v>
      </c>
      <c r="E143" s="2" t="s">
        <v>527</v>
      </c>
      <c r="F143" s="2" t="s">
        <v>541</v>
      </c>
      <c r="G143" s="2" t="s">
        <v>538</v>
      </c>
      <c r="H143" s="2"/>
      <c r="I143" s="2" t="s">
        <v>551</v>
      </c>
      <c r="J143" s="2" t="s">
        <v>540</v>
      </c>
      <c r="K143" s="2"/>
      <c r="L143" s="2"/>
      <c r="M143" s="48">
        <v>14.71</v>
      </c>
      <c r="N143" s="3">
        <v>0.01</v>
      </c>
      <c r="O143" s="2">
        <v>17.13</v>
      </c>
      <c r="P143" s="2">
        <v>0</v>
      </c>
      <c r="Q143" s="2">
        <f t="shared" si="17"/>
        <v>17.13</v>
      </c>
      <c r="R143" s="9">
        <f t="shared" si="20"/>
        <v>177.96284282682635</v>
      </c>
      <c r="S143" s="8">
        <f t="shared" si="21"/>
        <v>15460.119398475488</v>
      </c>
      <c r="T143">
        <f t="shared" si="24"/>
        <v>0</v>
      </c>
      <c r="U143" s="19">
        <f>IF(S143="","",S143/MAX($S$4:S143)-1)</f>
        <v>-2.1957153145881536E-2</v>
      </c>
      <c r="V143">
        <f t="shared" si="23"/>
        <v>0</v>
      </c>
      <c r="W143">
        <f t="shared" si="22"/>
        <v>177.96284282682635</v>
      </c>
      <c r="X143">
        <f t="shared" si="19"/>
        <v>0</v>
      </c>
      <c r="Y143" s="26"/>
      <c r="Z143" s="27"/>
      <c r="AA143" s="27"/>
      <c r="AB143" s="27"/>
      <c r="AC143" s="27"/>
      <c r="AD143" s="27"/>
      <c r="AE143" s="28"/>
      <c r="AF143" s="22"/>
      <c r="AG143" s="22"/>
      <c r="AH143" s="22"/>
      <c r="AI143" s="22"/>
      <c r="AJ143" s="2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25"/>
      <c r="BS143" s="25"/>
      <c r="BT143" s="25"/>
      <c r="BU143" s="25"/>
      <c r="BV143" s="25"/>
      <c r="BW143" s="25"/>
      <c r="BX143" s="25"/>
      <c r="BY143" s="25"/>
    </row>
    <row r="144" spans="1:77" s="12" customFormat="1" ht="18" customHeight="1" x14ac:dyDescent="0.25">
      <c r="A144" s="14" t="s">
        <v>152</v>
      </c>
      <c r="B144" s="1">
        <v>42488</v>
      </c>
      <c r="C144" s="15">
        <v>0.70833333333333337</v>
      </c>
      <c r="D144" s="2" t="str">
        <f t="shared" si="18"/>
        <v>giovedì</v>
      </c>
      <c r="E144" s="2" t="s">
        <v>534</v>
      </c>
      <c r="F144" s="2" t="s">
        <v>537</v>
      </c>
      <c r="G144" s="2" t="s">
        <v>538</v>
      </c>
      <c r="H144" s="2"/>
      <c r="I144" s="2" t="s">
        <v>551</v>
      </c>
      <c r="J144" s="2" t="s">
        <v>540</v>
      </c>
      <c r="K144" s="2"/>
      <c r="L144" s="2"/>
      <c r="M144" s="48">
        <v>10.51</v>
      </c>
      <c r="N144" s="3">
        <v>5.0000000000000001E-3</v>
      </c>
      <c r="O144" s="2">
        <v>-10.51</v>
      </c>
      <c r="P144" s="2">
        <v>-10.51</v>
      </c>
      <c r="Q144" s="2">
        <f t="shared" si="17"/>
        <v>-21.02</v>
      </c>
      <c r="R144" s="9">
        <f t="shared" si="20"/>
        <v>-154.60119398475487</v>
      </c>
      <c r="S144" s="8">
        <f t="shared" si="21"/>
        <v>15305.518204490734</v>
      </c>
      <c r="T144">
        <f t="shared" si="24"/>
        <v>-21.02</v>
      </c>
      <c r="U144" s="19">
        <f>IF(S144="","",S144/MAX($S$4:S144)-1)</f>
        <v>-3.173758161442275E-2</v>
      </c>
      <c r="V144">
        <f t="shared" si="23"/>
        <v>-154.60119398475487</v>
      </c>
      <c r="W144">
        <f t="shared" si="22"/>
        <v>0</v>
      </c>
      <c r="X144">
        <f t="shared" si="19"/>
        <v>-154.60119398475487</v>
      </c>
      <c r="Y144" s="26"/>
      <c r="Z144" s="27"/>
      <c r="AA144" s="27"/>
      <c r="AB144" s="27"/>
      <c r="AC144" s="27"/>
      <c r="AD144" s="27"/>
      <c r="AE144" s="28"/>
      <c r="AF144" s="22"/>
      <c r="AG144" s="22"/>
      <c r="AH144" s="22"/>
      <c r="AI144" s="22"/>
      <c r="AJ144" s="2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25"/>
      <c r="BS144" s="25"/>
      <c r="BT144" s="25"/>
      <c r="BU144" s="25"/>
      <c r="BV144" s="25"/>
      <c r="BW144" s="25"/>
      <c r="BX144" s="25"/>
      <c r="BY144" s="25"/>
    </row>
    <row r="145" spans="1:77" s="12" customFormat="1" ht="18" customHeight="1" x14ac:dyDescent="0.25">
      <c r="A145" s="14" t="s">
        <v>153</v>
      </c>
      <c r="B145" s="1">
        <v>42499</v>
      </c>
      <c r="C145" s="15">
        <v>0.45833333333333331</v>
      </c>
      <c r="D145" s="2" t="str">
        <f t="shared" si="18"/>
        <v>lunedì</v>
      </c>
      <c r="E145" s="2" t="s">
        <v>534</v>
      </c>
      <c r="F145" s="2" t="s">
        <v>541</v>
      </c>
      <c r="G145" s="2" t="s">
        <v>538</v>
      </c>
      <c r="H145" s="2"/>
      <c r="I145" s="2" t="s">
        <v>546</v>
      </c>
      <c r="J145" s="2" t="s">
        <v>540</v>
      </c>
      <c r="K145" s="2"/>
      <c r="L145" s="2"/>
      <c r="M145" s="48">
        <v>94.3</v>
      </c>
      <c r="N145" s="3">
        <v>0.01</v>
      </c>
      <c r="O145" s="2">
        <v>-94.3</v>
      </c>
      <c r="P145" s="2">
        <v>0</v>
      </c>
      <c r="Q145" s="2">
        <f t="shared" si="17"/>
        <v>-94.3</v>
      </c>
      <c r="R145" s="9">
        <f t="shared" si="20"/>
        <v>-153.05518204490735</v>
      </c>
      <c r="S145" s="8">
        <f t="shared" si="21"/>
        <v>15152.463022445827</v>
      </c>
      <c r="T145">
        <f t="shared" si="24"/>
        <v>-115.32</v>
      </c>
      <c r="U145" s="19">
        <f>IF(S145="","",S145/MAX($S$4:S145)-1)</f>
        <v>-4.1420205798278431E-2</v>
      </c>
      <c r="V145">
        <f t="shared" si="23"/>
        <v>-307.65637602966223</v>
      </c>
      <c r="W145">
        <f t="shared" si="22"/>
        <v>0</v>
      </c>
      <c r="X145">
        <f t="shared" si="19"/>
        <v>-153.05518204490735</v>
      </c>
      <c r="Y145" s="26"/>
      <c r="Z145" s="27"/>
      <c r="AA145" s="27"/>
      <c r="AB145" s="27"/>
      <c r="AC145" s="27"/>
      <c r="AD145" s="27"/>
      <c r="AE145" s="28"/>
      <c r="AF145" s="22"/>
      <c r="AG145" s="22"/>
      <c r="AH145" s="22"/>
      <c r="AI145" s="22"/>
      <c r="AJ145" s="2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25"/>
      <c r="BS145" s="25"/>
      <c r="BT145" s="25"/>
      <c r="BU145" s="25"/>
      <c r="BV145" s="25"/>
      <c r="BW145" s="25"/>
      <c r="BX145" s="25"/>
      <c r="BY145" s="25"/>
    </row>
    <row r="146" spans="1:77" s="12" customFormat="1" ht="18" customHeight="1" x14ac:dyDescent="0.25">
      <c r="A146" s="14" t="s">
        <v>154</v>
      </c>
      <c r="B146" s="1">
        <v>42506</v>
      </c>
      <c r="C146" s="15">
        <v>0.58333333333333337</v>
      </c>
      <c r="D146" s="2" t="str">
        <f t="shared" si="18"/>
        <v>lunedì</v>
      </c>
      <c r="E146" s="2" t="s">
        <v>534</v>
      </c>
      <c r="F146" s="2" t="s">
        <v>537</v>
      </c>
      <c r="G146" s="2" t="s">
        <v>538</v>
      </c>
      <c r="H146" s="2"/>
      <c r="I146" s="2" t="s">
        <v>551</v>
      </c>
      <c r="J146" s="2" t="s">
        <v>540</v>
      </c>
      <c r="K146" s="2"/>
      <c r="L146" s="2"/>
      <c r="M146" s="48">
        <v>12.97</v>
      </c>
      <c r="N146" s="3">
        <v>5.0000000000000001E-3</v>
      </c>
      <c r="O146" s="2">
        <v>11.08</v>
      </c>
      <c r="P146" s="2">
        <v>18.66</v>
      </c>
      <c r="Q146" s="2">
        <f t="shared" si="17"/>
        <v>29.740000000000002</v>
      </c>
      <c r="R146" s="9">
        <f t="shared" si="20"/>
        <v>173.72176186875052</v>
      </c>
      <c r="S146" s="8">
        <f t="shared" si="21"/>
        <v>15326.184784314577</v>
      </c>
      <c r="T146">
        <f t="shared" si="24"/>
        <v>0</v>
      </c>
      <c r="U146" s="19">
        <f>IF(S146="","",S146/MAX($S$4:S146)-1)</f>
        <v>-3.0430166060591901E-2</v>
      </c>
      <c r="V146">
        <f t="shared" si="23"/>
        <v>0</v>
      </c>
      <c r="W146">
        <f t="shared" si="22"/>
        <v>173.72176186875052</v>
      </c>
      <c r="X146">
        <f t="shared" si="19"/>
        <v>0</v>
      </c>
      <c r="Y146" s="26"/>
      <c r="Z146" s="27"/>
      <c r="AA146" s="27"/>
      <c r="AB146" s="27"/>
      <c r="AC146" s="27"/>
      <c r="AD146" s="27"/>
      <c r="AE146" s="28"/>
      <c r="AF146" s="22"/>
      <c r="AG146" s="22"/>
      <c r="AH146" s="22"/>
      <c r="AI146" s="22"/>
      <c r="AJ146" s="2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25"/>
      <c r="BS146" s="25"/>
      <c r="BT146" s="25"/>
      <c r="BU146" s="25"/>
      <c r="BV146" s="25"/>
      <c r="BW146" s="25"/>
      <c r="BX146" s="25"/>
      <c r="BY146" s="25"/>
    </row>
    <row r="147" spans="1:77" s="12" customFormat="1" ht="18" customHeight="1" x14ac:dyDescent="0.25">
      <c r="A147" s="14" t="s">
        <v>155</v>
      </c>
      <c r="B147" s="1">
        <v>42507</v>
      </c>
      <c r="C147" s="15">
        <v>0</v>
      </c>
      <c r="D147" s="2" t="str">
        <f t="shared" si="18"/>
        <v>martedì</v>
      </c>
      <c r="E147" s="2" t="s">
        <v>534</v>
      </c>
      <c r="F147" s="2" t="s">
        <v>537</v>
      </c>
      <c r="G147" s="2" t="s">
        <v>538</v>
      </c>
      <c r="H147" s="2"/>
      <c r="I147" s="2" t="s">
        <v>546</v>
      </c>
      <c r="J147" s="2" t="s">
        <v>540</v>
      </c>
      <c r="K147" s="2"/>
      <c r="L147" s="2"/>
      <c r="M147" s="48">
        <v>42.5</v>
      </c>
      <c r="N147" s="3">
        <v>5.0000000000000001E-3</v>
      </c>
      <c r="O147" s="2">
        <v>-42.5</v>
      </c>
      <c r="P147" s="2">
        <v>-42.5</v>
      </c>
      <c r="Q147" s="2">
        <f t="shared" si="17"/>
        <v>-85</v>
      </c>
      <c r="R147" s="9">
        <f t="shared" si="20"/>
        <v>-153.26184784314577</v>
      </c>
      <c r="S147" s="8">
        <f t="shared" si="21"/>
        <v>15172.922936471432</v>
      </c>
      <c r="T147">
        <f t="shared" si="24"/>
        <v>-85</v>
      </c>
      <c r="U147" s="19">
        <f>IF(S147="","",S147/MAX($S$4:S147)-1)</f>
        <v>-4.0125864399985889E-2</v>
      </c>
      <c r="V147">
        <f t="shared" si="23"/>
        <v>-153.26184784314577</v>
      </c>
      <c r="W147">
        <f t="shared" si="22"/>
        <v>0</v>
      </c>
      <c r="X147">
        <f t="shared" si="19"/>
        <v>-153.26184784314577</v>
      </c>
      <c r="Y147" s="26"/>
      <c r="Z147" s="27"/>
      <c r="AA147" s="27"/>
      <c r="AB147" s="27"/>
      <c r="AC147" s="27"/>
      <c r="AD147" s="27"/>
      <c r="AE147" s="28"/>
      <c r="AF147" s="22"/>
      <c r="AG147" s="22"/>
      <c r="AH147" s="22"/>
      <c r="AI147" s="22"/>
      <c r="AJ147" s="2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25"/>
      <c r="BS147" s="25"/>
      <c r="BT147" s="25"/>
      <c r="BU147" s="25"/>
      <c r="BV147" s="25"/>
      <c r="BW147" s="25"/>
      <c r="BX147" s="25"/>
      <c r="BY147" s="25"/>
    </row>
    <row r="148" spans="1:77" s="12" customFormat="1" ht="18" customHeight="1" x14ac:dyDescent="0.25">
      <c r="A148" s="14" t="s">
        <v>156</v>
      </c>
      <c r="B148" s="1">
        <v>42507</v>
      </c>
      <c r="C148" s="15">
        <v>0.16666666666666666</v>
      </c>
      <c r="D148" s="2" t="str">
        <f t="shared" si="18"/>
        <v>martedì</v>
      </c>
      <c r="E148" s="2" t="s">
        <v>534</v>
      </c>
      <c r="F148" s="2" t="s">
        <v>537</v>
      </c>
      <c r="G148" s="2" t="s">
        <v>538</v>
      </c>
      <c r="H148" s="2"/>
      <c r="I148" s="2" t="s">
        <v>539</v>
      </c>
      <c r="J148" s="2" t="s">
        <v>540</v>
      </c>
      <c r="K148" s="2"/>
      <c r="L148" s="2"/>
      <c r="M148" s="48">
        <v>29.1</v>
      </c>
      <c r="N148" s="3">
        <v>5.0000000000000001E-3</v>
      </c>
      <c r="O148" s="2">
        <v>32.5</v>
      </c>
      <c r="P148" s="2">
        <v>0</v>
      </c>
      <c r="Q148" s="2">
        <f t="shared" si="17"/>
        <v>32.5</v>
      </c>
      <c r="R148" s="9">
        <f t="shared" si="20"/>
        <v>84.728521552460734</v>
      </c>
      <c r="S148" s="8">
        <f t="shared" si="21"/>
        <v>15257.651458023893</v>
      </c>
      <c r="T148">
        <f t="shared" si="24"/>
        <v>0</v>
      </c>
      <c r="U148" s="19">
        <f>IF(S148="","",S148/MAX($S$4:S148)-1)</f>
        <v>-3.4765742508748643E-2</v>
      </c>
      <c r="V148">
        <f t="shared" si="23"/>
        <v>0</v>
      </c>
      <c r="W148">
        <f t="shared" si="22"/>
        <v>84.728521552460734</v>
      </c>
      <c r="X148">
        <f t="shared" si="19"/>
        <v>0</v>
      </c>
      <c r="Y148" s="26"/>
      <c r="Z148" s="27"/>
      <c r="AA148" s="27"/>
      <c r="AB148" s="27"/>
      <c r="AC148" s="27"/>
      <c r="AD148" s="27"/>
      <c r="AE148" s="28"/>
      <c r="AF148" s="22"/>
      <c r="AG148" s="22"/>
      <c r="AH148" s="22"/>
      <c r="AI148" s="22"/>
      <c r="AJ148" s="2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25"/>
      <c r="BS148" s="25"/>
      <c r="BT148" s="25"/>
      <c r="BU148" s="25"/>
      <c r="BV148" s="25"/>
      <c r="BW148" s="25"/>
      <c r="BX148" s="25"/>
      <c r="BY148" s="25"/>
    </row>
    <row r="149" spans="1:77" s="12" customFormat="1" ht="18" customHeight="1" x14ac:dyDescent="0.25">
      <c r="A149" s="14" t="s">
        <v>157</v>
      </c>
      <c r="B149" s="1">
        <v>42507</v>
      </c>
      <c r="C149" s="15">
        <v>0.66666666666666663</v>
      </c>
      <c r="D149" s="2" t="str">
        <f t="shared" si="18"/>
        <v>martedì</v>
      </c>
      <c r="E149" s="2" t="s">
        <v>527</v>
      </c>
      <c r="F149" s="2" t="s">
        <v>541</v>
      </c>
      <c r="G149" s="2" t="s">
        <v>538</v>
      </c>
      <c r="H149" s="2"/>
      <c r="I149" s="2" t="s">
        <v>547</v>
      </c>
      <c r="J149" s="2" t="s">
        <v>543</v>
      </c>
      <c r="K149" s="2"/>
      <c r="L149" s="2"/>
      <c r="M149" s="48">
        <v>17.600000000000001</v>
      </c>
      <c r="N149" s="3">
        <v>0.01</v>
      </c>
      <c r="O149" s="2">
        <v>24</v>
      </c>
      <c r="P149" s="2">
        <v>0</v>
      </c>
      <c r="Q149" s="2">
        <f t="shared" si="17"/>
        <v>24</v>
      </c>
      <c r="R149" s="9">
        <f t="shared" si="20"/>
        <v>208.05888351850757</v>
      </c>
      <c r="S149" s="8">
        <f t="shared" si="21"/>
        <v>15465.710341542401</v>
      </c>
      <c r="T149">
        <f t="shared" si="24"/>
        <v>0</v>
      </c>
      <c r="U149" s="19">
        <f>IF(S149="","",S149/MAX($S$4:S149)-1)</f>
        <v>-2.1603457179322549E-2</v>
      </c>
      <c r="V149">
        <f t="shared" si="23"/>
        <v>0</v>
      </c>
      <c r="W149">
        <f t="shared" si="22"/>
        <v>208.05888351850757</v>
      </c>
      <c r="X149">
        <f t="shared" si="19"/>
        <v>0</v>
      </c>
      <c r="Y149" s="26"/>
      <c r="Z149" s="27"/>
      <c r="AA149" s="27"/>
      <c r="AB149" s="27"/>
      <c r="AC149" s="27"/>
      <c r="AD149" s="27"/>
      <c r="AE149" s="28"/>
      <c r="AF149" s="22"/>
      <c r="AG149" s="22"/>
      <c r="AH149" s="22"/>
      <c r="AI149" s="22"/>
      <c r="AJ149" s="2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25"/>
      <c r="BS149" s="25"/>
      <c r="BT149" s="25"/>
      <c r="BU149" s="25"/>
      <c r="BV149" s="25"/>
      <c r="BW149" s="25"/>
      <c r="BX149" s="25"/>
      <c r="BY149" s="25"/>
    </row>
    <row r="150" spans="1:77" s="12" customFormat="1" ht="18" customHeight="1" x14ac:dyDescent="0.25">
      <c r="A150" s="14" t="s">
        <v>158</v>
      </c>
      <c r="B150" s="1">
        <v>42509</v>
      </c>
      <c r="C150" s="15">
        <v>0.83333333333333337</v>
      </c>
      <c r="D150" s="2" t="str">
        <f t="shared" si="18"/>
        <v>giovedì</v>
      </c>
      <c r="E150" s="2" t="s">
        <v>534</v>
      </c>
      <c r="F150" s="2" t="s">
        <v>541</v>
      </c>
      <c r="G150" s="2" t="s">
        <v>538</v>
      </c>
      <c r="H150" s="2"/>
      <c r="I150" s="2" t="s">
        <v>539</v>
      </c>
      <c r="J150" s="2" t="s">
        <v>540</v>
      </c>
      <c r="K150" s="2"/>
      <c r="L150" s="2"/>
      <c r="M150" s="48">
        <v>22.4</v>
      </c>
      <c r="N150" s="3">
        <v>0.01</v>
      </c>
      <c r="O150" s="2">
        <v>-22.4</v>
      </c>
      <c r="P150" s="2">
        <v>0</v>
      </c>
      <c r="Q150" s="2">
        <f t="shared" si="17"/>
        <v>-22.4</v>
      </c>
      <c r="R150" s="9">
        <f t="shared" si="20"/>
        <v>-154.65710341542402</v>
      </c>
      <c r="S150" s="8">
        <f t="shared" si="21"/>
        <v>15311.053238126977</v>
      </c>
      <c r="T150">
        <f t="shared" si="24"/>
        <v>-22.4</v>
      </c>
      <c r="U150" s="19">
        <f>IF(S150="","",S150/MAX($S$4:S150)-1)</f>
        <v>-3.1387422607529247E-2</v>
      </c>
      <c r="V150">
        <f t="shared" si="23"/>
        <v>-154.65710341542402</v>
      </c>
      <c r="W150">
        <f t="shared" si="22"/>
        <v>0</v>
      </c>
      <c r="X150">
        <f t="shared" si="19"/>
        <v>-154.65710341542402</v>
      </c>
      <c r="Y150" s="26"/>
      <c r="Z150" s="27"/>
      <c r="AA150" s="27"/>
      <c r="AB150" s="27"/>
      <c r="AC150" s="27"/>
      <c r="AD150" s="27"/>
      <c r="AE150" s="28"/>
      <c r="AF150" s="22"/>
      <c r="AG150" s="22"/>
      <c r="AH150" s="22"/>
      <c r="AI150" s="22"/>
      <c r="AJ150" s="2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25"/>
      <c r="BS150" s="25"/>
      <c r="BT150" s="25"/>
      <c r="BU150" s="25"/>
      <c r="BV150" s="25"/>
      <c r="BW150" s="25"/>
      <c r="BX150" s="25"/>
      <c r="BY150" s="25"/>
    </row>
    <row r="151" spans="1:77" s="12" customFormat="1" ht="18" customHeight="1" x14ac:dyDescent="0.25">
      <c r="A151" s="14" t="s">
        <v>159</v>
      </c>
      <c r="B151" s="1">
        <v>42515</v>
      </c>
      <c r="C151" s="15">
        <v>0.33333333333333331</v>
      </c>
      <c r="D151" s="2" t="str">
        <f t="shared" si="18"/>
        <v>mercoledì</v>
      </c>
      <c r="E151" s="2" t="s">
        <v>534</v>
      </c>
      <c r="F151" s="2" t="s">
        <v>537</v>
      </c>
      <c r="G151" s="2" t="s">
        <v>538</v>
      </c>
      <c r="H151" s="2"/>
      <c r="I151" s="2" t="s">
        <v>539</v>
      </c>
      <c r="J151" s="2" t="s">
        <v>540</v>
      </c>
      <c r="K151" s="2"/>
      <c r="L151" s="2"/>
      <c r="M151" s="48">
        <v>20.3</v>
      </c>
      <c r="N151" s="3">
        <v>5.0000000000000001E-3</v>
      </c>
      <c r="O151" s="2">
        <v>28</v>
      </c>
      <c r="P151" s="2">
        <v>45.7</v>
      </c>
      <c r="Q151" s="2">
        <f t="shared" si="17"/>
        <v>73.7</v>
      </c>
      <c r="R151" s="9">
        <f t="shared" si="20"/>
        <v>277.93709942117198</v>
      </c>
      <c r="S151" s="8">
        <f t="shared" si="21"/>
        <v>15588.990337548148</v>
      </c>
      <c r="T151">
        <f t="shared" si="24"/>
        <v>0</v>
      </c>
      <c r="U151" s="19">
        <f>IF(S151="","",S151/MAX($S$4:S151)-1)</f>
        <v>-1.3804480008065001E-2</v>
      </c>
      <c r="V151">
        <f t="shared" si="23"/>
        <v>0</v>
      </c>
      <c r="W151">
        <f t="shared" si="22"/>
        <v>277.93709942117198</v>
      </c>
      <c r="X151">
        <f t="shared" si="19"/>
        <v>0</v>
      </c>
      <c r="Y151" s="26"/>
      <c r="Z151" s="27"/>
      <c r="AA151" s="27"/>
      <c r="AB151" s="27"/>
      <c r="AC151" s="27"/>
      <c r="AD151" s="27"/>
      <c r="AE151" s="28"/>
      <c r="AF151" s="22"/>
      <c r="AG151" s="22"/>
      <c r="AH151" s="22"/>
      <c r="AI151" s="22"/>
      <c r="AJ151" s="2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25"/>
      <c r="BS151" s="25"/>
      <c r="BT151" s="25"/>
      <c r="BU151" s="25"/>
      <c r="BV151" s="25"/>
      <c r="BW151" s="25"/>
      <c r="BX151" s="25"/>
      <c r="BY151" s="25"/>
    </row>
    <row r="152" spans="1:77" s="12" customFormat="1" ht="18" customHeight="1" x14ac:dyDescent="0.25">
      <c r="A152" s="14" t="s">
        <v>160</v>
      </c>
      <c r="B152" s="1">
        <v>42516</v>
      </c>
      <c r="C152" s="15">
        <v>0.625</v>
      </c>
      <c r="D152" s="2" t="str">
        <f t="shared" si="18"/>
        <v>giovedì</v>
      </c>
      <c r="E152" s="2" t="s">
        <v>534</v>
      </c>
      <c r="F152" s="2" t="s">
        <v>542</v>
      </c>
      <c r="G152" s="2" t="s">
        <v>538</v>
      </c>
      <c r="H152" s="2"/>
      <c r="I152" s="2" t="s">
        <v>539</v>
      </c>
      <c r="J152" s="2" t="s">
        <v>540</v>
      </c>
      <c r="K152" s="2"/>
      <c r="L152" s="2"/>
      <c r="M152" s="48">
        <v>35.6</v>
      </c>
      <c r="N152" s="3">
        <v>5.0000000000000001E-3</v>
      </c>
      <c r="O152" s="2">
        <v>32.799999999999997</v>
      </c>
      <c r="P152" s="2">
        <v>56</v>
      </c>
      <c r="Q152" s="2">
        <f t="shared" si="17"/>
        <v>88.8</v>
      </c>
      <c r="R152" s="9">
        <f t="shared" si="20"/>
        <v>194.42448623234205</v>
      </c>
      <c r="S152" s="8">
        <f t="shared" si="21"/>
        <v>15783.414823780489</v>
      </c>
      <c r="T152">
        <f t="shared" si="24"/>
        <v>0</v>
      </c>
      <c r="U152" s="19">
        <f>IF(S152="","",S152/MAX($S$4:S152)-1)</f>
        <v>-1.5047381295140161E-3</v>
      </c>
      <c r="V152">
        <f t="shared" si="23"/>
        <v>0</v>
      </c>
      <c r="W152">
        <f t="shared" si="22"/>
        <v>194.42448623234205</v>
      </c>
      <c r="X152">
        <f t="shared" si="19"/>
        <v>0</v>
      </c>
      <c r="Y152" s="26"/>
      <c r="Z152" s="27"/>
      <c r="AA152" s="27"/>
      <c r="AB152" s="27"/>
      <c r="AC152" s="27"/>
      <c r="AD152" s="27"/>
      <c r="AE152" s="28"/>
      <c r="AF152" s="22"/>
      <c r="AG152" s="22"/>
      <c r="AH152" s="22"/>
      <c r="AI152" s="22"/>
      <c r="AJ152" s="2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25"/>
      <c r="BS152" s="25"/>
      <c r="BT152" s="25"/>
      <c r="BU152" s="25"/>
      <c r="BV152" s="25"/>
      <c r="BW152" s="25"/>
      <c r="BX152" s="25"/>
      <c r="BY152" s="25"/>
    </row>
    <row r="153" spans="1:77" s="12" customFormat="1" ht="18" customHeight="1" x14ac:dyDescent="0.25">
      <c r="A153" s="14" t="s">
        <v>161</v>
      </c>
      <c r="B153" s="1">
        <v>42516</v>
      </c>
      <c r="C153" s="15">
        <v>0.75</v>
      </c>
      <c r="D153" s="2" t="str">
        <f t="shared" si="18"/>
        <v>giovedì</v>
      </c>
      <c r="E153" s="2" t="s">
        <v>527</v>
      </c>
      <c r="F153" s="2" t="s">
        <v>537</v>
      </c>
      <c r="G153" s="2" t="s">
        <v>538</v>
      </c>
      <c r="H153" s="2"/>
      <c r="I153" s="2" t="s">
        <v>551</v>
      </c>
      <c r="J153" s="2" t="s">
        <v>540</v>
      </c>
      <c r="K153" s="2"/>
      <c r="L153" s="2"/>
      <c r="M153" s="48">
        <v>4.05</v>
      </c>
      <c r="N153" s="3">
        <v>5.0000000000000001E-3</v>
      </c>
      <c r="O153" s="2">
        <v>-4.05</v>
      </c>
      <c r="P153" s="2">
        <v>-4.05</v>
      </c>
      <c r="Q153" s="2">
        <f t="shared" si="17"/>
        <v>-8.1</v>
      </c>
      <c r="R153" s="9">
        <f t="shared" si="20"/>
        <v>-157.8341482378049</v>
      </c>
      <c r="S153" s="8">
        <f t="shared" si="21"/>
        <v>15625.580675542684</v>
      </c>
      <c r="T153">
        <f t="shared" si="24"/>
        <v>-8.1</v>
      </c>
      <c r="U153" s="19">
        <f>IF(S153="","",S153/MAX($S$4:S153)-1)</f>
        <v>-1.1489690748218817E-2</v>
      </c>
      <c r="V153">
        <f t="shared" si="23"/>
        <v>-157.8341482378049</v>
      </c>
      <c r="W153">
        <f t="shared" si="22"/>
        <v>0</v>
      </c>
      <c r="X153">
        <f t="shared" si="19"/>
        <v>-157.8341482378049</v>
      </c>
      <c r="Y153" s="26"/>
      <c r="Z153" s="27"/>
      <c r="AA153" s="27"/>
      <c r="AB153" s="27"/>
      <c r="AC153" s="27"/>
      <c r="AD153" s="27"/>
      <c r="AE153" s="28"/>
      <c r="AF153" s="22"/>
      <c r="AG153" s="22"/>
      <c r="AH153" s="22"/>
      <c r="AI153" s="22"/>
      <c r="AJ153" s="2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25"/>
      <c r="BS153" s="25"/>
      <c r="BT153" s="25"/>
      <c r="BU153" s="25"/>
      <c r="BV153" s="25"/>
      <c r="BW153" s="25"/>
      <c r="BX153" s="25"/>
      <c r="BY153" s="25"/>
    </row>
    <row r="154" spans="1:77" s="12" customFormat="1" ht="18" customHeight="1" x14ac:dyDescent="0.25">
      <c r="A154" s="14" t="s">
        <v>162</v>
      </c>
      <c r="B154" s="1">
        <v>42517</v>
      </c>
      <c r="C154" s="15">
        <v>0.66666666666666663</v>
      </c>
      <c r="D154" s="2" t="str">
        <f t="shared" si="18"/>
        <v>venerdì</v>
      </c>
      <c r="E154" s="2" t="s">
        <v>534</v>
      </c>
      <c r="F154" s="2" t="s">
        <v>542</v>
      </c>
      <c r="G154" s="2" t="s">
        <v>538</v>
      </c>
      <c r="H154" s="2"/>
      <c r="I154" s="2" t="s">
        <v>547</v>
      </c>
      <c r="J154" s="2" t="s">
        <v>540</v>
      </c>
      <c r="K154" s="2"/>
      <c r="L154" s="2"/>
      <c r="M154" s="48">
        <v>13.5</v>
      </c>
      <c r="N154" s="3">
        <v>5.0000000000000001E-3</v>
      </c>
      <c r="O154" s="2">
        <v>12.1</v>
      </c>
      <c r="P154" s="2">
        <v>0</v>
      </c>
      <c r="Q154" s="2">
        <f t="shared" si="17"/>
        <v>12.1</v>
      </c>
      <c r="R154" s="9">
        <f t="shared" si="20"/>
        <v>70.025750434839438</v>
      </c>
      <c r="S154" s="8">
        <f t="shared" si="21"/>
        <v>15695.606425977523</v>
      </c>
      <c r="T154">
        <f t="shared" si="24"/>
        <v>0</v>
      </c>
      <c r="U154" s="19">
        <f>IF(S154="","",S154/MAX($S$4:S154)-1)</f>
        <v>-7.0597001030534567E-3</v>
      </c>
      <c r="V154">
        <f t="shared" si="23"/>
        <v>0</v>
      </c>
      <c r="W154">
        <f t="shared" si="22"/>
        <v>70.025750434839438</v>
      </c>
      <c r="X154">
        <f t="shared" si="19"/>
        <v>0</v>
      </c>
      <c r="Y154" s="26"/>
      <c r="Z154" s="27"/>
      <c r="AA154" s="27"/>
      <c r="AB154" s="27"/>
      <c r="AC154" s="27"/>
      <c r="AD154" s="27"/>
      <c r="AE154" s="28"/>
      <c r="AF154" s="22"/>
      <c r="AG154" s="22"/>
      <c r="AH154" s="22"/>
      <c r="AI154" s="22"/>
      <c r="AJ154" s="2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25"/>
      <c r="BS154" s="25"/>
      <c r="BT154" s="25"/>
      <c r="BU154" s="25"/>
      <c r="BV154" s="25"/>
      <c r="BW154" s="25"/>
      <c r="BX154" s="25"/>
      <c r="BY154" s="25"/>
    </row>
    <row r="155" spans="1:77" s="12" customFormat="1" ht="18" customHeight="1" x14ac:dyDescent="0.25">
      <c r="A155" s="14" t="s">
        <v>163</v>
      </c>
      <c r="B155" s="1">
        <v>42520</v>
      </c>
      <c r="C155" s="15">
        <v>0</v>
      </c>
      <c r="D155" s="2" t="str">
        <f t="shared" si="18"/>
        <v>lunedì</v>
      </c>
      <c r="E155" s="2" t="s">
        <v>534</v>
      </c>
      <c r="F155" s="2" t="s">
        <v>541</v>
      </c>
      <c r="G155" s="2" t="s">
        <v>538</v>
      </c>
      <c r="H155" s="2"/>
      <c r="I155" s="2" t="s">
        <v>546</v>
      </c>
      <c r="J155" s="2" t="s">
        <v>540</v>
      </c>
      <c r="K155" s="2"/>
      <c r="L155" s="2"/>
      <c r="M155" s="48">
        <v>69.3</v>
      </c>
      <c r="N155" s="3">
        <v>0.01</v>
      </c>
      <c r="O155" s="2">
        <v>-69.3</v>
      </c>
      <c r="P155" s="2">
        <v>0</v>
      </c>
      <c r="Q155" s="2">
        <f t="shared" si="17"/>
        <v>-69.3</v>
      </c>
      <c r="R155" s="9">
        <f t="shared" si="20"/>
        <v>-156.95606425977525</v>
      </c>
      <c r="S155" s="8">
        <f t="shared" si="21"/>
        <v>15538.650361717748</v>
      </c>
      <c r="T155">
        <f t="shared" si="24"/>
        <v>-69.3</v>
      </c>
      <c r="U155" s="19">
        <f>IF(S155="","",S155/MAX($S$4:S155)-1)</f>
        <v>-1.6989103102022951E-2</v>
      </c>
      <c r="V155">
        <f t="shared" si="23"/>
        <v>-156.95606425977525</v>
      </c>
      <c r="W155">
        <f t="shared" si="22"/>
        <v>0</v>
      </c>
      <c r="X155">
        <f t="shared" si="19"/>
        <v>-156.95606425977525</v>
      </c>
      <c r="Y155" s="26"/>
      <c r="Z155" s="27"/>
      <c r="AA155" s="27"/>
      <c r="AB155" s="27"/>
      <c r="AC155" s="27"/>
      <c r="AD155" s="27"/>
      <c r="AE155" s="28"/>
      <c r="AF155" s="22"/>
      <c r="AG155" s="22"/>
      <c r="AH155" s="22"/>
      <c r="AI155" s="22"/>
      <c r="AJ155" s="2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25"/>
      <c r="BS155" s="25"/>
      <c r="BT155" s="25"/>
      <c r="BU155" s="25"/>
      <c r="BV155" s="25"/>
      <c r="BW155" s="25"/>
      <c r="BX155" s="25"/>
      <c r="BY155" s="25"/>
    </row>
    <row r="156" spans="1:77" s="12" customFormat="1" ht="18" customHeight="1" x14ac:dyDescent="0.25">
      <c r="A156" s="14" t="s">
        <v>164</v>
      </c>
      <c r="B156" s="1">
        <v>42521</v>
      </c>
      <c r="C156" s="15">
        <v>0.83333333333333337</v>
      </c>
      <c r="D156" s="2" t="str">
        <f t="shared" si="18"/>
        <v>martedì</v>
      </c>
      <c r="E156" s="2" t="s">
        <v>534</v>
      </c>
      <c r="F156" s="2" t="s">
        <v>542</v>
      </c>
      <c r="G156" s="2" t="s">
        <v>538</v>
      </c>
      <c r="H156" s="2"/>
      <c r="I156" s="2" t="s">
        <v>544</v>
      </c>
      <c r="J156" s="2" t="s">
        <v>540</v>
      </c>
      <c r="K156" s="2"/>
      <c r="L156" s="2"/>
      <c r="M156" s="48">
        <v>43.3</v>
      </c>
      <c r="N156" s="3">
        <v>5.0000000000000001E-3</v>
      </c>
      <c r="O156" s="2">
        <v>68.5</v>
      </c>
      <c r="P156" s="2">
        <v>0</v>
      </c>
      <c r="Q156" s="2">
        <f t="shared" si="17"/>
        <v>68.5</v>
      </c>
      <c r="R156" s="9">
        <f t="shared" si="20"/>
        <v>122.90964778033093</v>
      </c>
      <c r="S156" s="8">
        <f t="shared" si="21"/>
        <v>15661.560009498078</v>
      </c>
      <c r="T156">
        <f t="shared" si="24"/>
        <v>0</v>
      </c>
      <c r="U156" s="19">
        <f>IF(S156="","",S156/MAX($S$4:S156)-1)</f>
        <v>-9.2135550145505674E-3</v>
      </c>
      <c r="V156">
        <f t="shared" si="23"/>
        <v>0</v>
      </c>
      <c r="W156">
        <f t="shared" si="22"/>
        <v>122.90964778033093</v>
      </c>
      <c r="X156">
        <f t="shared" si="19"/>
        <v>0</v>
      </c>
      <c r="Y156" s="26"/>
      <c r="Z156" s="27"/>
      <c r="AA156" s="27"/>
      <c r="AB156" s="27"/>
      <c r="AC156" s="27"/>
      <c r="AD156" s="27"/>
      <c r="AE156" s="28"/>
      <c r="AF156" s="22"/>
      <c r="AG156" s="22"/>
      <c r="AH156" s="22"/>
      <c r="AI156" s="22"/>
      <c r="AJ156" s="2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25"/>
      <c r="BS156" s="25"/>
      <c r="BT156" s="25"/>
      <c r="BU156" s="25"/>
      <c r="BV156" s="25"/>
      <c r="BW156" s="25"/>
      <c r="BX156" s="25"/>
      <c r="BY156" s="25"/>
    </row>
    <row r="157" spans="1:77" s="12" customFormat="1" ht="18" customHeight="1" x14ac:dyDescent="0.25">
      <c r="A157" s="14" t="s">
        <v>165</v>
      </c>
      <c r="B157" s="1">
        <v>42521</v>
      </c>
      <c r="C157" s="15">
        <v>0.54166666666666663</v>
      </c>
      <c r="D157" s="2" t="str">
        <f t="shared" si="18"/>
        <v>martedì</v>
      </c>
      <c r="E157" s="2" t="s">
        <v>527</v>
      </c>
      <c r="F157" s="2" t="s">
        <v>537</v>
      </c>
      <c r="G157" s="2" t="s">
        <v>538</v>
      </c>
      <c r="H157" s="2"/>
      <c r="I157" s="2" t="s">
        <v>547</v>
      </c>
      <c r="J157" s="2" t="s">
        <v>540</v>
      </c>
      <c r="K157" s="2"/>
      <c r="L157" s="2"/>
      <c r="M157" s="48">
        <v>17.399999999999999</v>
      </c>
      <c r="N157" s="3">
        <v>5.0000000000000001E-3</v>
      </c>
      <c r="O157" s="2">
        <v>22.7</v>
      </c>
      <c r="P157" s="2">
        <v>38.200000000000003</v>
      </c>
      <c r="Q157" s="2">
        <f t="shared" si="17"/>
        <v>60.900000000000006</v>
      </c>
      <c r="R157" s="9">
        <f t="shared" si="20"/>
        <v>274.07730016621639</v>
      </c>
      <c r="S157" s="8">
        <f t="shared" si="21"/>
        <v>15935.637309664295</v>
      </c>
      <c r="T157">
        <f t="shared" si="24"/>
        <v>0</v>
      </c>
      <c r="U157" s="19">
        <f>IF(S157="","",S157/MAX($S$4:S157)-1)</f>
        <v>0</v>
      </c>
      <c r="V157">
        <f t="shared" si="23"/>
        <v>0</v>
      </c>
      <c r="W157">
        <f t="shared" si="22"/>
        <v>274.07730016621639</v>
      </c>
      <c r="X157">
        <f t="shared" si="19"/>
        <v>0</v>
      </c>
      <c r="Y157" s="26"/>
      <c r="Z157" s="27"/>
      <c r="AA157" s="27"/>
      <c r="AB157" s="27"/>
      <c r="AC157" s="27"/>
      <c r="AD157" s="27"/>
      <c r="AE157" s="28"/>
      <c r="AF157" s="22"/>
      <c r="AG157" s="22"/>
      <c r="AH157" s="22"/>
      <c r="AI157" s="22"/>
      <c r="AJ157" s="2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25"/>
      <c r="BS157" s="25"/>
      <c r="BT157" s="25"/>
      <c r="BU157" s="25"/>
      <c r="BV157" s="25"/>
      <c r="BW157" s="25"/>
      <c r="BX157" s="25"/>
      <c r="BY157" s="25"/>
    </row>
    <row r="158" spans="1:77" s="12" customFormat="1" ht="18" customHeight="1" x14ac:dyDescent="0.25">
      <c r="A158" s="14" t="s">
        <v>166</v>
      </c>
      <c r="B158" s="1">
        <v>42524</v>
      </c>
      <c r="C158" s="15">
        <v>0.58333333333333337</v>
      </c>
      <c r="D158" s="2" t="str">
        <f t="shared" si="18"/>
        <v>venerdì</v>
      </c>
      <c r="E158" s="2" t="s">
        <v>534</v>
      </c>
      <c r="F158" s="2" t="s">
        <v>537</v>
      </c>
      <c r="G158" s="2" t="s">
        <v>538</v>
      </c>
      <c r="H158" s="2"/>
      <c r="I158" s="2" t="s">
        <v>551</v>
      </c>
      <c r="J158" s="2" t="s">
        <v>540</v>
      </c>
      <c r="K158" s="2"/>
      <c r="L158" s="2"/>
      <c r="M158" s="48">
        <v>8.56</v>
      </c>
      <c r="N158" s="3">
        <v>5.0000000000000001E-3</v>
      </c>
      <c r="O158" s="2">
        <v>-8.56</v>
      </c>
      <c r="P158" s="2">
        <v>-8.56</v>
      </c>
      <c r="Q158" s="2">
        <f t="shared" si="17"/>
        <v>-17.12</v>
      </c>
      <c r="R158" s="9">
        <f t="shared" si="20"/>
        <v>-159.35637309664295</v>
      </c>
      <c r="S158" s="8">
        <f t="shared" si="21"/>
        <v>15776.280936567651</v>
      </c>
      <c r="T158">
        <f t="shared" si="24"/>
        <v>-17.12</v>
      </c>
      <c r="U158" s="19">
        <f>IF(S158="","",S158/MAX($S$4:S158)-1)</f>
        <v>-1.0000000000000009E-2</v>
      </c>
      <c r="V158">
        <f t="shared" si="23"/>
        <v>-159.35637309664295</v>
      </c>
      <c r="W158">
        <f t="shared" si="22"/>
        <v>0</v>
      </c>
      <c r="X158">
        <f t="shared" si="19"/>
        <v>-159.35637309664295</v>
      </c>
      <c r="Y158" s="26"/>
      <c r="Z158" s="27"/>
      <c r="AA158" s="27"/>
      <c r="AB158" s="27"/>
      <c r="AC158" s="27"/>
      <c r="AD158" s="27"/>
      <c r="AE158" s="28"/>
      <c r="AF158" s="22"/>
      <c r="AG158" s="22"/>
      <c r="AH158" s="22"/>
      <c r="AI158" s="22"/>
      <c r="AJ158" s="2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25"/>
      <c r="BS158" s="25"/>
      <c r="BT158" s="25"/>
      <c r="BU158" s="25"/>
      <c r="BV158" s="25"/>
      <c r="BW158" s="25"/>
      <c r="BX158" s="25"/>
      <c r="BY158" s="25"/>
    </row>
    <row r="159" spans="1:77" s="12" customFormat="1" ht="18" customHeight="1" x14ac:dyDescent="0.25">
      <c r="A159" s="14" t="s">
        <v>167</v>
      </c>
      <c r="B159" s="1">
        <v>42536</v>
      </c>
      <c r="C159" s="15">
        <v>0.45833333333333331</v>
      </c>
      <c r="D159" s="2" t="str">
        <f t="shared" si="18"/>
        <v>mercoledì</v>
      </c>
      <c r="E159" s="2" t="s">
        <v>534</v>
      </c>
      <c r="F159" s="2" t="s">
        <v>542</v>
      </c>
      <c r="G159" s="2" t="s">
        <v>538</v>
      </c>
      <c r="H159" s="2"/>
      <c r="I159" s="2" t="s">
        <v>539</v>
      </c>
      <c r="J159" s="2" t="s">
        <v>540</v>
      </c>
      <c r="K159" s="2"/>
      <c r="L159" s="2"/>
      <c r="M159" s="48">
        <v>18.2</v>
      </c>
      <c r="N159" s="3">
        <v>5.0000000000000001E-3</v>
      </c>
      <c r="O159" s="2">
        <v>-18.2</v>
      </c>
      <c r="P159" s="2">
        <v>-18.2</v>
      </c>
      <c r="Q159" s="2">
        <f t="shared" ref="Q159:Q222" si="25">O159+P159</f>
        <v>-36.4</v>
      </c>
      <c r="R159" s="9">
        <f t="shared" si="20"/>
        <v>-157.7628093656765</v>
      </c>
      <c r="S159" s="8">
        <f t="shared" si="21"/>
        <v>15618.518127201974</v>
      </c>
      <c r="T159">
        <f t="shared" si="24"/>
        <v>-53.519999999999996</v>
      </c>
      <c r="U159" s="19">
        <f>IF(S159="","",S159/MAX($S$4:S159)-1)</f>
        <v>-1.9900000000000029E-2</v>
      </c>
      <c r="V159">
        <f t="shared" si="23"/>
        <v>-317.11918246231949</v>
      </c>
      <c r="W159">
        <f t="shared" si="22"/>
        <v>0</v>
      </c>
      <c r="X159">
        <f t="shared" si="19"/>
        <v>-157.7628093656765</v>
      </c>
      <c r="Y159" s="26"/>
      <c r="Z159" s="27"/>
      <c r="AA159" s="27"/>
      <c r="AB159" s="27"/>
      <c r="AC159" s="27"/>
      <c r="AD159" s="27"/>
      <c r="AE159" s="28"/>
      <c r="AF159" s="22"/>
      <c r="AG159" s="22"/>
      <c r="AH159" s="22"/>
      <c r="AI159" s="22"/>
      <c r="AJ159" s="2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25"/>
      <c r="BS159" s="25"/>
      <c r="BT159" s="25"/>
      <c r="BU159" s="25"/>
      <c r="BV159" s="25"/>
      <c r="BW159" s="25"/>
      <c r="BX159" s="25"/>
      <c r="BY159" s="25"/>
    </row>
    <row r="160" spans="1:77" s="12" customFormat="1" ht="18" customHeight="1" x14ac:dyDescent="0.25">
      <c r="A160" s="14" t="s">
        <v>168</v>
      </c>
      <c r="B160" s="1">
        <v>42536</v>
      </c>
      <c r="C160" s="15">
        <v>0.79166666666666663</v>
      </c>
      <c r="D160" s="2" t="str">
        <f t="shared" si="18"/>
        <v>mercoledì</v>
      </c>
      <c r="E160" s="2" t="s">
        <v>534</v>
      </c>
      <c r="F160" s="2" t="s">
        <v>541</v>
      </c>
      <c r="G160" s="2" t="s">
        <v>538</v>
      </c>
      <c r="H160" s="2"/>
      <c r="I160" s="2" t="s">
        <v>539</v>
      </c>
      <c r="J160" s="2" t="s">
        <v>540</v>
      </c>
      <c r="K160" s="2"/>
      <c r="L160" s="2"/>
      <c r="M160" s="48">
        <v>36.4</v>
      </c>
      <c r="N160" s="3">
        <v>0.01</v>
      </c>
      <c r="O160" s="2">
        <v>47.1</v>
      </c>
      <c r="P160" s="2">
        <v>0</v>
      </c>
      <c r="Q160" s="2">
        <f t="shared" si="25"/>
        <v>47.1</v>
      </c>
      <c r="R160" s="9">
        <f t="shared" si="20"/>
        <v>202.09675928330026</v>
      </c>
      <c r="S160" s="8">
        <f t="shared" si="21"/>
        <v>15820.614886485275</v>
      </c>
      <c r="T160">
        <f t="shared" si="24"/>
        <v>0</v>
      </c>
      <c r="U160" s="19">
        <f>IF(S160="","",S160/MAX($S$4:S160)-1)</f>
        <v>-7.2179368131868316E-3</v>
      </c>
      <c r="V160">
        <f t="shared" si="23"/>
        <v>0</v>
      </c>
      <c r="W160">
        <f t="shared" si="22"/>
        <v>202.09675928330026</v>
      </c>
      <c r="X160">
        <f t="shared" si="19"/>
        <v>0</v>
      </c>
      <c r="Y160" s="26"/>
      <c r="Z160" s="27"/>
      <c r="AA160" s="27"/>
      <c r="AB160" s="27"/>
      <c r="AC160" s="27"/>
      <c r="AD160" s="27"/>
      <c r="AE160" s="28"/>
      <c r="AF160" s="22"/>
      <c r="AG160" s="22"/>
      <c r="AH160" s="22"/>
      <c r="AI160" s="22"/>
      <c r="AJ160" s="2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25"/>
      <c r="BS160" s="25"/>
      <c r="BT160" s="25"/>
      <c r="BU160" s="25"/>
      <c r="BV160" s="25"/>
      <c r="BW160" s="25"/>
      <c r="BX160" s="25"/>
      <c r="BY160" s="25"/>
    </row>
    <row r="161" spans="1:77" s="12" customFormat="1" ht="18" customHeight="1" x14ac:dyDescent="0.25">
      <c r="A161" s="14" t="s">
        <v>169</v>
      </c>
      <c r="B161" s="1">
        <v>42537</v>
      </c>
      <c r="C161" s="15">
        <v>0.25</v>
      </c>
      <c r="D161" s="2" t="str">
        <f t="shared" si="18"/>
        <v>giovedì</v>
      </c>
      <c r="E161" s="2" t="s">
        <v>527</v>
      </c>
      <c r="F161" s="2" t="s">
        <v>537</v>
      </c>
      <c r="G161" s="2" t="s">
        <v>538</v>
      </c>
      <c r="H161" s="2"/>
      <c r="I161" s="2" t="s">
        <v>547</v>
      </c>
      <c r="J161" s="2" t="s">
        <v>540</v>
      </c>
      <c r="K161" s="2"/>
      <c r="L161" s="2"/>
      <c r="M161" s="48">
        <v>24.5</v>
      </c>
      <c r="N161" s="3">
        <v>5.0000000000000001E-3</v>
      </c>
      <c r="O161" s="2">
        <v>22.2</v>
      </c>
      <c r="P161" s="2">
        <v>47.4</v>
      </c>
      <c r="Q161" s="2">
        <f t="shared" si="25"/>
        <v>69.599999999999994</v>
      </c>
      <c r="R161" s="9">
        <f t="shared" si="20"/>
        <v>224.71730532640311</v>
      </c>
      <c r="S161" s="8">
        <f t="shared" si="21"/>
        <v>16045.332191811678</v>
      </c>
      <c r="T161">
        <f t="shared" si="24"/>
        <v>0</v>
      </c>
      <c r="U161" s="19">
        <f>IF(S161="","",S161/MAX($S$4:S161)-1)</f>
        <v>0</v>
      </c>
      <c r="V161">
        <f t="shared" si="23"/>
        <v>0</v>
      </c>
      <c r="W161">
        <f t="shared" si="22"/>
        <v>224.71730532640311</v>
      </c>
      <c r="X161">
        <f t="shared" si="19"/>
        <v>0</v>
      </c>
      <c r="Y161" s="26"/>
      <c r="Z161" s="27"/>
      <c r="AA161" s="27"/>
      <c r="AB161" s="27"/>
      <c r="AC161" s="27"/>
      <c r="AD161" s="27"/>
      <c r="AE161" s="28"/>
      <c r="AF161" s="22"/>
      <c r="AG161" s="22"/>
      <c r="AH161" s="22"/>
      <c r="AI161" s="22"/>
      <c r="AJ161" s="2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25"/>
      <c r="BS161" s="25"/>
      <c r="BT161" s="25"/>
      <c r="BU161" s="25"/>
      <c r="BV161" s="25"/>
      <c r="BW161" s="25"/>
      <c r="BX161" s="25"/>
      <c r="BY161" s="25"/>
    </row>
    <row r="162" spans="1:77" s="12" customFormat="1" ht="18" customHeight="1" x14ac:dyDescent="0.25">
      <c r="A162" s="14" t="s">
        <v>170</v>
      </c>
      <c r="B162" s="1">
        <v>42541</v>
      </c>
      <c r="C162" s="15">
        <v>0.20833333333333334</v>
      </c>
      <c r="D162" s="2" t="str">
        <f t="shared" si="18"/>
        <v>lunedì</v>
      </c>
      <c r="E162" s="2" t="s">
        <v>534</v>
      </c>
      <c r="F162" s="2" t="s">
        <v>541</v>
      </c>
      <c r="G162" s="2" t="s">
        <v>538</v>
      </c>
      <c r="H162" s="2"/>
      <c r="I162" s="2" t="s">
        <v>544</v>
      </c>
      <c r="J162" s="2" t="s">
        <v>540</v>
      </c>
      <c r="K162" s="2"/>
      <c r="L162" s="2"/>
      <c r="M162" s="48">
        <v>56</v>
      </c>
      <c r="N162" s="3">
        <v>0.01</v>
      </c>
      <c r="O162" s="2">
        <v>0</v>
      </c>
      <c r="P162" s="2">
        <v>84.1</v>
      </c>
      <c r="Q162" s="2">
        <f t="shared" si="25"/>
        <v>84.1</v>
      </c>
      <c r="R162" s="9">
        <f t="shared" si="20"/>
        <v>240.96650666631467</v>
      </c>
      <c r="S162" s="8">
        <f t="shared" si="21"/>
        <v>16286.298698477993</v>
      </c>
      <c r="T162">
        <f t="shared" si="24"/>
        <v>0</v>
      </c>
      <c r="U162" s="19">
        <f>IF(S162="","",S162/MAX($S$4:S162)-1)</f>
        <v>0</v>
      </c>
      <c r="V162">
        <f t="shared" si="23"/>
        <v>0</v>
      </c>
      <c r="W162">
        <f t="shared" si="22"/>
        <v>240.96650666631467</v>
      </c>
      <c r="X162">
        <f t="shared" si="19"/>
        <v>0</v>
      </c>
      <c r="Y162" s="26"/>
      <c r="Z162" s="27"/>
      <c r="AA162" s="27"/>
      <c r="AB162" s="27"/>
      <c r="AC162" s="27"/>
      <c r="AD162" s="27"/>
      <c r="AE162" s="28"/>
      <c r="AF162" s="22"/>
      <c r="AG162" s="22"/>
      <c r="AH162" s="22"/>
      <c r="AI162" s="22"/>
      <c r="AJ162" s="2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25"/>
      <c r="BS162" s="25"/>
      <c r="BT162" s="25"/>
      <c r="BU162" s="25"/>
      <c r="BV162" s="25"/>
      <c r="BW162" s="25"/>
      <c r="BX162" s="25"/>
      <c r="BY162" s="25"/>
    </row>
    <row r="163" spans="1:77" s="12" customFormat="1" ht="18" customHeight="1" x14ac:dyDescent="0.25">
      <c r="A163" s="14" t="s">
        <v>171</v>
      </c>
      <c r="B163" s="1">
        <v>42542</v>
      </c>
      <c r="C163" s="15">
        <v>0.875</v>
      </c>
      <c r="D163" s="2" t="str">
        <f t="shared" si="18"/>
        <v>martedì</v>
      </c>
      <c r="E163" s="2" t="s">
        <v>527</v>
      </c>
      <c r="F163" s="2" t="s">
        <v>541</v>
      </c>
      <c r="G163" s="2" t="s">
        <v>538</v>
      </c>
      <c r="H163" s="2"/>
      <c r="I163" s="2" t="s">
        <v>539</v>
      </c>
      <c r="J163" s="2" t="s">
        <v>540</v>
      </c>
      <c r="K163" s="2"/>
      <c r="L163" s="2"/>
      <c r="M163" s="48">
        <v>19.2</v>
      </c>
      <c r="N163" s="3">
        <v>0.01</v>
      </c>
      <c r="O163" s="2">
        <v>52.1</v>
      </c>
      <c r="P163" s="2">
        <v>0</v>
      </c>
      <c r="Q163" s="2">
        <f t="shared" si="25"/>
        <v>52.1</v>
      </c>
      <c r="R163" s="9">
        <f t="shared" si="20"/>
        <v>441.93550114099139</v>
      </c>
      <c r="S163" s="8">
        <f t="shared" si="21"/>
        <v>16728.234199618983</v>
      </c>
      <c r="T163">
        <f t="shared" si="24"/>
        <v>0</v>
      </c>
      <c r="U163" s="19">
        <f>IF(S163="","",S163/MAX($S$4:S163)-1)</f>
        <v>0</v>
      </c>
      <c r="V163">
        <f t="shared" si="23"/>
        <v>0</v>
      </c>
      <c r="W163">
        <f t="shared" si="22"/>
        <v>441.93550114099139</v>
      </c>
      <c r="X163">
        <f t="shared" si="19"/>
        <v>0</v>
      </c>
      <c r="Y163" s="26"/>
      <c r="Z163" s="27"/>
      <c r="AA163" s="27"/>
      <c r="AB163" s="27"/>
      <c r="AC163" s="27"/>
      <c r="AD163" s="27"/>
      <c r="AE163" s="28"/>
      <c r="AF163" s="22"/>
      <c r="AG163" s="22"/>
      <c r="AH163" s="22"/>
      <c r="AI163" s="22"/>
      <c r="AJ163" s="2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25"/>
      <c r="BS163" s="25"/>
      <c r="BT163" s="25"/>
      <c r="BU163" s="25"/>
      <c r="BV163" s="25"/>
      <c r="BW163" s="25"/>
      <c r="BX163" s="25"/>
      <c r="BY163" s="25"/>
    </row>
    <row r="164" spans="1:77" s="12" customFormat="1" ht="18" customHeight="1" x14ac:dyDescent="0.25">
      <c r="A164" s="14" t="s">
        <v>172</v>
      </c>
      <c r="B164" s="1">
        <v>42542</v>
      </c>
      <c r="C164" s="15">
        <v>0.625</v>
      </c>
      <c r="D164" s="2" t="str">
        <f t="shared" si="18"/>
        <v>martedì</v>
      </c>
      <c r="E164" s="2" t="s">
        <v>527</v>
      </c>
      <c r="F164" s="2" t="s">
        <v>542</v>
      </c>
      <c r="G164" s="2" t="s">
        <v>538</v>
      </c>
      <c r="H164" s="2"/>
      <c r="I164" s="2" t="s">
        <v>544</v>
      </c>
      <c r="J164" s="2" t="s">
        <v>540</v>
      </c>
      <c r="K164" s="2"/>
      <c r="L164" s="2"/>
      <c r="M164" s="48">
        <v>79.099999999999994</v>
      </c>
      <c r="N164" s="3">
        <v>5.0000000000000001E-3</v>
      </c>
      <c r="O164" s="2">
        <v>67.8</v>
      </c>
      <c r="P164" s="2">
        <v>128.6</v>
      </c>
      <c r="Q164" s="2">
        <f t="shared" si="25"/>
        <v>196.39999999999998</v>
      </c>
      <c r="R164" s="9">
        <f t="shared" si="20"/>
        <v>207.67542331258969</v>
      </c>
      <c r="S164" s="8">
        <f t="shared" si="21"/>
        <v>16935.909622931573</v>
      </c>
      <c r="T164">
        <f t="shared" si="24"/>
        <v>0</v>
      </c>
      <c r="U164" s="19">
        <f>IF(S164="","",S164/MAX($S$4:S164)-1)</f>
        <v>0</v>
      </c>
      <c r="V164">
        <f t="shared" si="23"/>
        <v>0</v>
      </c>
      <c r="W164">
        <f t="shared" si="22"/>
        <v>207.67542331258969</v>
      </c>
      <c r="X164">
        <f t="shared" si="19"/>
        <v>0</v>
      </c>
      <c r="Y164" s="26"/>
      <c r="Z164" s="27"/>
      <c r="AA164" s="27"/>
      <c r="AB164" s="27"/>
      <c r="AC164" s="27"/>
      <c r="AD164" s="27"/>
      <c r="AE164" s="28"/>
      <c r="AF164" s="22"/>
      <c r="AG164" s="22"/>
      <c r="AH164" s="22"/>
      <c r="AI164" s="22"/>
      <c r="AJ164" s="2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25"/>
      <c r="BS164" s="25"/>
      <c r="BT164" s="25"/>
      <c r="BU164" s="25"/>
      <c r="BV164" s="25"/>
      <c r="BW164" s="25"/>
      <c r="BX164" s="25"/>
      <c r="BY164" s="25"/>
    </row>
    <row r="165" spans="1:77" s="12" customFormat="1" ht="18" customHeight="1" x14ac:dyDescent="0.25">
      <c r="A165" s="14" t="s">
        <v>173</v>
      </c>
      <c r="B165" s="1">
        <v>42544</v>
      </c>
      <c r="C165" s="15">
        <v>0.95833333333333337</v>
      </c>
      <c r="D165" s="2" t="str">
        <f t="shared" si="18"/>
        <v>giovedì</v>
      </c>
      <c r="E165" s="2" t="s">
        <v>534</v>
      </c>
      <c r="F165" s="2" t="s">
        <v>541</v>
      </c>
      <c r="G165" s="2" t="s">
        <v>538</v>
      </c>
      <c r="H165" s="2"/>
      <c r="I165" s="2" t="s">
        <v>547</v>
      </c>
      <c r="J165" s="2" t="s">
        <v>540</v>
      </c>
      <c r="K165" s="2"/>
      <c r="L165" s="2"/>
      <c r="M165" s="48">
        <v>32.799999999999997</v>
      </c>
      <c r="N165" s="3">
        <v>0.01</v>
      </c>
      <c r="O165" s="2">
        <v>-32.799999999999997</v>
      </c>
      <c r="P165" s="2">
        <v>0</v>
      </c>
      <c r="Q165" s="2">
        <f t="shared" si="25"/>
        <v>-32.799999999999997</v>
      </c>
      <c r="R165" s="9">
        <f t="shared" si="20"/>
        <v>-169.35909622931572</v>
      </c>
      <c r="S165" s="8">
        <f t="shared" si="21"/>
        <v>16766.550526702256</v>
      </c>
      <c r="T165">
        <f t="shared" si="24"/>
        <v>-32.799999999999997</v>
      </c>
      <c r="U165" s="19">
        <f>IF(S165="","",S165/MAX($S$4:S165)-1)</f>
        <v>-1.0000000000000009E-2</v>
      </c>
      <c r="V165">
        <f t="shared" si="23"/>
        <v>-169.35909622931572</v>
      </c>
      <c r="W165">
        <f t="shared" si="22"/>
        <v>0</v>
      </c>
      <c r="X165">
        <f t="shared" si="19"/>
        <v>-169.35909622931572</v>
      </c>
      <c r="Y165" s="26"/>
      <c r="Z165" s="27"/>
      <c r="AA165" s="27"/>
      <c r="AB165" s="27"/>
      <c r="AC165" s="27"/>
      <c r="AD165" s="27"/>
      <c r="AE165" s="28"/>
      <c r="AF165" s="22"/>
      <c r="AG165" s="22"/>
      <c r="AH165" s="22"/>
      <c r="AI165" s="22"/>
      <c r="AJ165" s="2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25"/>
      <c r="BS165" s="25"/>
      <c r="BT165" s="25"/>
      <c r="BU165" s="25"/>
      <c r="BV165" s="25"/>
      <c r="BW165" s="25"/>
      <c r="BX165" s="25"/>
      <c r="BY165" s="25"/>
    </row>
    <row r="166" spans="1:77" s="12" customFormat="1" ht="18" customHeight="1" x14ac:dyDescent="0.25">
      <c r="A166" s="14" t="s">
        <v>174</v>
      </c>
      <c r="B166" s="1">
        <v>42550</v>
      </c>
      <c r="C166" s="15">
        <v>0.54166666666666663</v>
      </c>
      <c r="D166" s="2" t="str">
        <f t="shared" si="18"/>
        <v>mercoledì</v>
      </c>
      <c r="E166" s="2" t="s">
        <v>534</v>
      </c>
      <c r="F166" s="2" t="s">
        <v>542</v>
      </c>
      <c r="G166" s="2" t="s">
        <v>538</v>
      </c>
      <c r="H166" s="2"/>
      <c r="I166" s="2" t="s">
        <v>539</v>
      </c>
      <c r="J166" s="2" t="s">
        <v>540</v>
      </c>
      <c r="K166" s="2"/>
      <c r="L166" s="2"/>
      <c r="M166" s="48">
        <v>29.2</v>
      </c>
      <c r="N166" s="3">
        <v>5.0000000000000001E-3</v>
      </c>
      <c r="O166" s="2">
        <v>-29.2</v>
      </c>
      <c r="P166" s="2">
        <v>-29.2</v>
      </c>
      <c r="Q166" s="2">
        <f t="shared" si="25"/>
        <v>-58.4</v>
      </c>
      <c r="R166" s="9">
        <f t="shared" si="20"/>
        <v>-167.66550526702255</v>
      </c>
      <c r="S166" s="8">
        <f t="shared" si="21"/>
        <v>16598.885021435235</v>
      </c>
      <c r="T166">
        <f t="shared" si="24"/>
        <v>-91.199999999999989</v>
      </c>
      <c r="U166" s="19">
        <f>IF(S166="","",S166/MAX($S$4:S166)-1)</f>
        <v>-1.9899999999999918E-2</v>
      </c>
      <c r="V166">
        <f t="shared" si="23"/>
        <v>-337.02460149633828</v>
      </c>
      <c r="W166">
        <f t="shared" si="22"/>
        <v>0</v>
      </c>
      <c r="X166">
        <f t="shared" si="19"/>
        <v>-167.66550526702255</v>
      </c>
      <c r="Y166" s="26"/>
      <c r="Z166" s="27"/>
      <c r="AA166" s="27"/>
      <c r="AB166" s="27"/>
      <c r="AC166" s="27"/>
      <c r="AD166" s="27"/>
      <c r="AE166" s="28"/>
      <c r="AF166" s="22"/>
      <c r="AG166" s="22"/>
      <c r="AH166" s="22"/>
      <c r="AI166" s="22"/>
      <c r="AJ166" s="2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25"/>
      <c r="BS166" s="25"/>
      <c r="BT166" s="25"/>
      <c r="BU166" s="25"/>
      <c r="BV166" s="25"/>
      <c r="BW166" s="25"/>
      <c r="BX166" s="25"/>
      <c r="BY166" s="25"/>
    </row>
    <row r="167" spans="1:77" s="12" customFormat="1" ht="18" customHeight="1" x14ac:dyDescent="0.25">
      <c r="A167" s="14" t="s">
        <v>175</v>
      </c>
      <c r="B167" s="1">
        <v>42551</v>
      </c>
      <c r="C167" s="15">
        <v>0.70833333333333337</v>
      </c>
      <c r="D167" s="2" t="str">
        <f t="shared" si="18"/>
        <v>giovedì</v>
      </c>
      <c r="E167" s="2" t="s">
        <v>527</v>
      </c>
      <c r="F167" s="2" t="s">
        <v>537</v>
      </c>
      <c r="G167" s="2" t="s">
        <v>538</v>
      </c>
      <c r="H167" s="2"/>
      <c r="I167" s="2" t="s">
        <v>546</v>
      </c>
      <c r="J167" s="2" t="s">
        <v>540</v>
      </c>
      <c r="K167" s="2"/>
      <c r="L167" s="2"/>
      <c r="M167" s="48">
        <v>77.400000000000006</v>
      </c>
      <c r="N167" s="3">
        <v>5.0000000000000001E-3</v>
      </c>
      <c r="O167" s="2">
        <v>86</v>
      </c>
      <c r="P167" s="2">
        <v>0</v>
      </c>
      <c r="Q167" s="2">
        <f t="shared" si="25"/>
        <v>86</v>
      </c>
      <c r="R167" s="9">
        <f t="shared" si="20"/>
        <v>92.216027896862414</v>
      </c>
      <c r="S167" s="8">
        <f t="shared" si="21"/>
        <v>16691.101049332097</v>
      </c>
      <c r="T167">
        <f t="shared" si="24"/>
        <v>0</v>
      </c>
      <c r="U167" s="19">
        <f>IF(S167="","",S167/MAX($S$4:S167)-1)</f>
        <v>-1.4454999999999996E-2</v>
      </c>
      <c r="V167">
        <f t="shared" si="23"/>
        <v>0</v>
      </c>
      <c r="W167">
        <f t="shared" si="22"/>
        <v>92.216027896862414</v>
      </c>
      <c r="X167">
        <f t="shared" si="19"/>
        <v>0</v>
      </c>
      <c r="Y167" s="26"/>
      <c r="Z167" s="27"/>
      <c r="AA167" s="27"/>
      <c r="AB167" s="27"/>
      <c r="AC167" s="27"/>
      <c r="AD167" s="27"/>
      <c r="AE167" s="28"/>
      <c r="AF167" s="22"/>
      <c r="AG167" s="22"/>
      <c r="AH167" s="22"/>
      <c r="AI167" s="22"/>
      <c r="AJ167" s="2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25"/>
      <c r="BS167" s="25"/>
      <c r="BT167" s="25"/>
      <c r="BU167" s="25"/>
      <c r="BV167" s="25"/>
      <c r="BW167" s="25"/>
      <c r="BX167" s="25"/>
      <c r="BY167" s="25"/>
    </row>
    <row r="168" spans="1:77" s="12" customFormat="1" ht="18" customHeight="1" x14ac:dyDescent="0.25">
      <c r="A168" s="14" t="s">
        <v>176</v>
      </c>
      <c r="B168" s="1">
        <v>42556</v>
      </c>
      <c r="C168" s="15">
        <v>0.70833333333333337</v>
      </c>
      <c r="D168" s="2" t="str">
        <f t="shared" si="18"/>
        <v>martedì</v>
      </c>
      <c r="E168" s="2" t="s">
        <v>527</v>
      </c>
      <c r="F168" s="2" t="s">
        <v>537</v>
      </c>
      <c r="G168" s="2" t="s">
        <v>538</v>
      </c>
      <c r="H168" s="2"/>
      <c r="I168" s="2" t="s">
        <v>539</v>
      </c>
      <c r="J168" s="2" t="s">
        <v>540</v>
      </c>
      <c r="K168" s="2"/>
      <c r="L168" s="2"/>
      <c r="M168" s="48">
        <v>24.1</v>
      </c>
      <c r="N168" s="3">
        <v>5.0000000000000001E-3</v>
      </c>
      <c r="O168" s="2">
        <v>-24.1</v>
      </c>
      <c r="P168" s="2">
        <v>-24.1</v>
      </c>
      <c r="Q168" s="2">
        <f t="shared" si="25"/>
        <v>-48.2</v>
      </c>
      <c r="R168" s="9">
        <f t="shared" si="20"/>
        <v>-166.91101049332099</v>
      </c>
      <c r="S168" s="8">
        <f t="shared" si="21"/>
        <v>16524.190038838777</v>
      </c>
      <c r="T168">
        <f t="shared" si="24"/>
        <v>-48.2</v>
      </c>
      <c r="U168" s="19">
        <f>IF(S168="","",S168/MAX($S$4:S168)-1)</f>
        <v>-2.4310449999999983E-2</v>
      </c>
      <c r="V168">
        <f t="shared" si="23"/>
        <v>-166.91101049332099</v>
      </c>
      <c r="W168">
        <f t="shared" si="22"/>
        <v>0</v>
      </c>
      <c r="X168">
        <f t="shared" si="19"/>
        <v>-166.91101049332099</v>
      </c>
      <c r="Y168" s="26"/>
      <c r="Z168" s="27"/>
      <c r="AA168" s="27"/>
      <c r="AB168" s="27"/>
      <c r="AC168" s="27"/>
      <c r="AD168" s="27"/>
      <c r="AE168" s="28"/>
      <c r="AF168" s="22"/>
      <c r="AG168" s="22"/>
      <c r="AH168" s="22"/>
      <c r="AI168" s="22"/>
      <c r="AJ168" s="2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25"/>
      <c r="BS168" s="25"/>
      <c r="BT168" s="25"/>
      <c r="BU168" s="25"/>
      <c r="BV168" s="25"/>
      <c r="BW168" s="25"/>
      <c r="BX168" s="25"/>
      <c r="BY168" s="25"/>
    </row>
    <row r="169" spans="1:77" s="12" customFormat="1" ht="18" customHeight="1" x14ac:dyDescent="0.25">
      <c r="A169" s="14" t="s">
        <v>177</v>
      </c>
      <c r="B169" s="1">
        <v>42557</v>
      </c>
      <c r="C169" s="15">
        <v>0.16666666666666666</v>
      </c>
      <c r="D169" s="2" t="str">
        <f t="shared" si="18"/>
        <v>mercoledì</v>
      </c>
      <c r="E169" s="2" t="s">
        <v>527</v>
      </c>
      <c r="F169" s="2" t="s">
        <v>541</v>
      </c>
      <c r="G169" s="2" t="s">
        <v>538</v>
      </c>
      <c r="H169" s="2"/>
      <c r="I169" s="2" t="s">
        <v>539</v>
      </c>
      <c r="J169" s="2" t="s">
        <v>540</v>
      </c>
      <c r="K169" s="2"/>
      <c r="L169" s="2"/>
      <c r="M169" s="48">
        <v>53.9</v>
      </c>
      <c r="N169" s="3">
        <v>0.01</v>
      </c>
      <c r="O169" s="2">
        <v>84</v>
      </c>
      <c r="P169" s="2">
        <v>0</v>
      </c>
      <c r="Q169" s="2">
        <f t="shared" si="25"/>
        <v>84</v>
      </c>
      <c r="R169" s="9">
        <f t="shared" si="20"/>
        <v>257.51984476112381</v>
      </c>
      <c r="S169" s="8">
        <f t="shared" si="21"/>
        <v>16781.709883599902</v>
      </c>
      <c r="T169">
        <f t="shared" si="24"/>
        <v>0</v>
      </c>
      <c r="U169" s="19">
        <f>IF(S169="","",S169/MAX($S$4:S169)-1)</f>
        <v>-9.104898571428377E-3</v>
      </c>
      <c r="V169">
        <f t="shared" si="23"/>
        <v>0</v>
      </c>
      <c r="W169">
        <f t="shared" si="22"/>
        <v>257.51984476112381</v>
      </c>
      <c r="X169">
        <f t="shared" si="19"/>
        <v>0</v>
      </c>
      <c r="Y169" s="26"/>
      <c r="Z169" s="27"/>
      <c r="AA169" s="27"/>
      <c r="AB169" s="27"/>
      <c r="AC169" s="27"/>
      <c r="AD169" s="27"/>
      <c r="AE169" s="28"/>
      <c r="AF169" s="22"/>
      <c r="AG169" s="22"/>
      <c r="AH169" s="22"/>
      <c r="AI169" s="22"/>
      <c r="AJ169" s="2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25"/>
      <c r="BS169" s="25"/>
      <c r="BT169" s="25"/>
      <c r="BU169" s="25"/>
      <c r="BV169" s="25"/>
      <c r="BW169" s="25"/>
      <c r="BX169" s="25"/>
      <c r="BY169" s="25"/>
    </row>
    <row r="170" spans="1:77" s="12" customFormat="1" ht="18" customHeight="1" x14ac:dyDescent="0.25">
      <c r="A170" s="14" t="s">
        <v>178</v>
      </c>
      <c r="B170" s="1">
        <v>42557</v>
      </c>
      <c r="C170" s="15">
        <v>8.3333333333333329E-2</v>
      </c>
      <c r="D170" s="2" t="str">
        <f t="shared" si="18"/>
        <v>mercoledì</v>
      </c>
      <c r="E170" s="2" t="s">
        <v>534</v>
      </c>
      <c r="F170" s="2" t="s">
        <v>541</v>
      </c>
      <c r="G170" s="2" t="s">
        <v>538</v>
      </c>
      <c r="H170" s="2"/>
      <c r="I170" s="2" t="s">
        <v>547</v>
      </c>
      <c r="J170" s="2" t="s">
        <v>540</v>
      </c>
      <c r="K170" s="2"/>
      <c r="L170" s="2"/>
      <c r="M170" s="48">
        <v>36.299999999999997</v>
      </c>
      <c r="N170" s="3">
        <v>0.01</v>
      </c>
      <c r="O170" s="2">
        <v>-36.299999999999997</v>
      </c>
      <c r="P170" s="2">
        <v>0</v>
      </c>
      <c r="Q170" s="2">
        <f t="shared" si="25"/>
        <v>-36.299999999999997</v>
      </c>
      <c r="R170" s="9">
        <f t="shared" si="20"/>
        <v>-167.81709883599905</v>
      </c>
      <c r="S170" s="8">
        <f t="shared" si="21"/>
        <v>16613.892784763902</v>
      </c>
      <c r="T170">
        <f t="shared" si="24"/>
        <v>-36.299999999999997</v>
      </c>
      <c r="U170" s="19">
        <f>IF(S170="","",S170/MAX($S$4:S170)-1)</f>
        <v>-1.9013849585714171E-2</v>
      </c>
      <c r="V170">
        <f t="shared" si="23"/>
        <v>-167.81709883599905</v>
      </c>
      <c r="W170">
        <f t="shared" si="22"/>
        <v>0</v>
      </c>
      <c r="X170">
        <f t="shared" si="19"/>
        <v>-167.81709883599905</v>
      </c>
      <c r="Y170" s="26"/>
      <c r="Z170" s="27"/>
      <c r="AA170" s="27"/>
      <c r="AB170" s="27"/>
      <c r="AC170" s="27"/>
      <c r="AD170" s="27"/>
      <c r="AE170" s="28"/>
      <c r="AF170" s="22"/>
      <c r="AG170" s="22"/>
      <c r="AH170" s="22"/>
      <c r="AI170" s="22"/>
      <c r="AJ170" s="2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25"/>
      <c r="BS170" s="25"/>
      <c r="BT170" s="25"/>
      <c r="BU170" s="25"/>
      <c r="BV170" s="25"/>
      <c r="BW170" s="25"/>
      <c r="BX170" s="25"/>
      <c r="BY170" s="25"/>
    </row>
    <row r="171" spans="1:77" s="12" customFormat="1" ht="18" customHeight="1" x14ac:dyDescent="0.25">
      <c r="A171" s="14" t="s">
        <v>179</v>
      </c>
      <c r="B171" s="1">
        <v>42565</v>
      </c>
      <c r="C171" s="15">
        <v>0.41666666666666669</v>
      </c>
      <c r="D171" s="2" t="str">
        <f t="shared" si="18"/>
        <v>giovedì</v>
      </c>
      <c r="E171" s="2" t="s">
        <v>527</v>
      </c>
      <c r="F171" s="2" t="s">
        <v>542</v>
      </c>
      <c r="G171" s="37" t="s">
        <v>538</v>
      </c>
      <c r="H171" s="2"/>
      <c r="I171" s="2" t="s">
        <v>551</v>
      </c>
      <c r="J171" s="2" t="s">
        <v>548</v>
      </c>
      <c r="K171" s="2"/>
      <c r="L171" s="2"/>
      <c r="M171" s="48">
        <v>21.64</v>
      </c>
      <c r="N171" s="3">
        <v>5.0000000000000001E-3</v>
      </c>
      <c r="O171" s="2">
        <v>9.4</v>
      </c>
      <c r="P171" s="2">
        <v>24.7</v>
      </c>
      <c r="Q171" s="2">
        <f t="shared" si="25"/>
        <v>34.1</v>
      </c>
      <c r="R171" s="9">
        <f t="shared" si="20"/>
        <v>130.89966357681357</v>
      </c>
      <c r="S171" s="8">
        <f t="shared" si="21"/>
        <v>16744.792448340715</v>
      </c>
      <c r="T171">
        <f t="shared" si="24"/>
        <v>0</v>
      </c>
      <c r="U171" s="19">
        <f>IF(S171="","",S171/MAX($S$4:S171)-1)</f>
        <v>-1.128473042464051E-2</v>
      </c>
      <c r="V171">
        <f t="shared" si="23"/>
        <v>0</v>
      </c>
      <c r="W171">
        <f t="shared" si="22"/>
        <v>130.89966357681357</v>
      </c>
      <c r="X171">
        <f t="shared" si="19"/>
        <v>0</v>
      </c>
      <c r="Y171" s="26"/>
      <c r="Z171" s="27"/>
      <c r="AA171" s="27"/>
      <c r="AB171" s="27"/>
      <c r="AC171" s="27"/>
      <c r="AD171" s="27"/>
      <c r="AE171" s="28"/>
      <c r="AF171" s="22"/>
      <c r="AG171" s="22"/>
      <c r="AH171" s="22"/>
      <c r="AI171" s="22"/>
      <c r="AJ171" s="2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25"/>
      <c r="BS171" s="25"/>
      <c r="BT171" s="25"/>
      <c r="BU171" s="25"/>
      <c r="BV171" s="25"/>
      <c r="BW171" s="25"/>
      <c r="BX171" s="25"/>
      <c r="BY171" s="25"/>
    </row>
    <row r="172" spans="1:77" s="12" customFormat="1" ht="18" customHeight="1" x14ac:dyDescent="0.25">
      <c r="A172" s="14" t="s">
        <v>180</v>
      </c>
      <c r="B172" s="1">
        <v>42566</v>
      </c>
      <c r="C172" s="15">
        <v>0.625</v>
      </c>
      <c r="D172" s="2" t="str">
        <f t="shared" si="18"/>
        <v>venerdì</v>
      </c>
      <c r="E172" s="2" t="s">
        <v>534</v>
      </c>
      <c r="F172" s="2" t="s">
        <v>542</v>
      </c>
      <c r="G172" s="2" t="s">
        <v>538</v>
      </c>
      <c r="H172" s="2"/>
      <c r="I172" s="2" t="s">
        <v>547</v>
      </c>
      <c r="J172" s="2" t="s">
        <v>540</v>
      </c>
      <c r="K172" s="2"/>
      <c r="L172" s="2"/>
      <c r="M172" s="48">
        <v>26.8</v>
      </c>
      <c r="N172" s="3">
        <v>5.0000000000000001E-3</v>
      </c>
      <c r="O172" s="2">
        <v>25.1</v>
      </c>
      <c r="P172" s="2">
        <v>0</v>
      </c>
      <c r="Q172" s="2">
        <f t="shared" si="25"/>
        <v>25.1</v>
      </c>
      <c r="R172" s="9">
        <f t="shared" si="20"/>
        <v>78.413113890550733</v>
      </c>
      <c r="S172" s="8">
        <f t="shared" si="21"/>
        <v>16823.205562231266</v>
      </c>
      <c r="T172">
        <f t="shared" si="24"/>
        <v>0</v>
      </c>
      <c r="U172" s="19">
        <f>IF(S172="","",S172/MAX($S$4:S172)-1)</f>
        <v>-6.6547391436067027E-3</v>
      </c>
      <c r="V172">
        <f t="shared" si="23"/>
        <v>0</v>
      </c>
      <c r="W172">
        <f t="shared" si="22"/>
        <v>78.413113890550733</v>
      </c>
      <c r="X172">
        <f t="shared" si="19"/>
        <v>0</v>
      </c>
      <c r="Y172" s="26"/>
      <c r="Z172" s="27"/>
      <c r="AA172" s="27"/>
      <c r="AB172" s="27"/>
      <c r="AC172" s="27"/>
      <c r="AD172" s="27"/>
      <c r="AE172" s="28"/>
      <c r="AF172" s="22"/>
      <c r="AG172" s="22"/>
      <c r="AH172" s="22"/>
      <c r="AI172" s="22"/>
      <c r="AJ172" s="2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25"/>
      <c r="BS172" s="25"/>
      <c r="BT172" s="25"/>
      <c r="BU172" s="25"/>
      <c r="BV172" s="25"/>
      <c r="BW172" s="25"/>
      <c r="BX172" s="25"/>
      <c r="BY172" s="25"/>
    </row>
    <row r="173" spans="1:77" s="12" customFormat="1" ht="18" customHeight="1" x14ac:dyDescent="0.25">
      <c r="A173" s="14" t="s">
        <v>181</v>
      </c>
      <c r="B173" s="1">
        <v>42544</v>
      </c>
      <c r="C173" s="15">
        <v>0.95833333333333337</v>
      </c>
      <c r="D173" s="2" t="str">
        <f t="shared" si="18"/>
        <v>giovedì</v>
      </c>
      <c r="E173" s="2" t="s">
        <v>534</v>
      </c>
      <c r="F173" s="2" t="s">
        <v>526</v>
      </c>
      <c r="G173" s="2" t="s">
        <v>549</v>
      </c>
      <c r="H173" s="2"/>
      <c r="I173" s="2" t="s">
        <v>524</v>
      </c>
      <c r="J173" s="2" t="s">
        <v>525</v>
      </c>
      <c r="K173" s="2"/>
      <c r="L173" s="2"/>
      <c r="M173" s="48">
        <v>117</v>
      </c>
      <c r="N173" s="3">
        <v>0.01</v>
      </c>
      <c r="O173" s="2">
        <v>117</v>
      </c>
      <c r="P173" s="2">
        <v>0</v>
      </c>
      <c r="Q173" s="2">
        <f t="shared" si="25"/>
        <v>117</v>
      </c>
      <c r="R173" s="9">
        <f t="shared" si="20"/>
        <v>168.23205562231266</v>
      </c>
      <c r="S173" s="8">
        <f t="shared" si="21"/>
        <v>16991.437617853579</v>
      </c>
      <c r="T173">
        <f t="shared" si="24"/>
        <v>0</v>
      </c>
      <c r="U173" s="19">
        <f>IF(S173="","",S173/MAX($S$4:S173)-1)</f>
        <v>0</v>
      </c>
      <c r="V173">
        <f t="shared" si="23"/>
        <v>0</v>
      </c>
      <c r="W173">
        <f t="shared" si="22"/>
        <v>168.23205562231266</v>
      </c>
      <c r="X173">
        <f t="shared" si="19"/>
        <v>0</v>
      </c>
      <c r="Y173" s="26"/>
      <c r="Z173" s="27"/>
      <c r="AA173" s="27"/>
      <c r="AB173" s="27"/>
      <c r="AC173" s="27"/>
      <c r="AD173" s="27"/>
      <c r="AE173" s="28"/>
      <c r="AF173" s="22"/>
      <c r="AG173" s="22"/>
      <c r="AH173" s="22"/>
      <c r="AI173" s="22"/>
      <c r="AJ173" s="2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25"/>
      <c r="BS173" s="25"/>
      <c r="BT173" s="25"/>
      <c r="BU173" s="25"/>
      <c r="BV173" s="25"/>
      <c r="BW173" s="25"/>
      <c r="BX173" s="25"/>
      <c r="BY173" s="25"/>
    </row>
    <row r="174" spans="1:77" s="12" customFormat="1" ht="18" customHeight="1" x14ac:dyDescent="0.25">
      <c r="A174" s="14" t="s">
        <v>182</v>
      </c>
      <c r="B174" s="1">
        <v>42571</v>
      </c>
      <c r="C174" s="15">
        <v>0.45833333333333331</v>
      </c>
      <c r="D174" s="2" t="str">
        <f t="shared" si="18"/>
        <v>mercoledì</v>
      </c>
      <c r="E174" s="2" t="s">
        <v>534</v>
      </c>
      <c r="F174" s="2" t="s">
        <v>537</v>
      </c>
      <c r="G174" s="2" t="s">
        <v>538</v>
      </c>
      <c r="H174" s="2"/>
      <c r="I174" s="2" t="s">
        <v>547</v>
      </c>
      <c r="J174" s="2" t="s">
        <v>540</v>
      </c>
      <c r="K174" s="2"/>
      <c r="L174" s="2"/>
      <c r="M174" s="48">
        <v>31.6</v>
      </c>
      <c r="N174" s="3">
        <v>5.0000000000000001E-3</v>
      </c>
      <c r="O174" s="2">
        <v>28.3</v>
      </c>
      <c r="P174" s="2">
        <v>0</v>
      </c>
      <c r="Q174" s="2">
        <f t="shared" si="25"/>
        <v>28.3</v>
      </c>
      <c r="R174" s="9">
        <f t="shared" si="20"/>
        <v>76.085076674882316</v>
      </c>
      <c r="S174" s="8">
        <f t="shared" si="21"/>
        <v>17067.522694528459</v>
      </c>
      <c r="T174">
        <f t="shared" si="24"/>
        <v>0</v>
      </c>
      <c r="U174" s="19">
        <f>IF(S174="","",S174/MAX($S$4:S174)-1)</f>
        <v>0</v>
      </c>
      <c r="V174">
        <f t="shared" si="23"/>
        <v>0</v>
      </c>
      <c r="W174">
        <f t="shared" si="22"/>
        <v>76.085076674882316</v>
      </c>
      <c r="X174">
        <f t="shared" si="19"/>
        <v>0</v>
      </c>
      <c r="Y174" s="26"/>
      <c r="Z174" s="27"/>
      <c r="AA174" s="27"/>
      <c r="AB174" s="27"/>
      <c r="AC174" s="27"/>
      <c r="AD174" s="27"/>
      <c r="AE174" s="28"/>
      <c r="AF174" s="22"/>
      <c r="AG174" s="22"/>
      <c r="AH174" s="22"/>
      <c r="AI174" s="22"/>
      <c r="AJ174" s="2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25"/>
      <c r="BS174" s="25"/>
      <c r="BT174" s="25"/>
      <c r="BU174" s="25"/>
      <c r="BV174" s="25"/>
      <c r="BW174" s="25"/>
      <c r="BX174" s="25"/>
      <c r="BY174" s="25"/>
    </row>
    <row r="175" spans="1:77" s="12" customFormat="1" ht="18" customHeight="1" x14ac:dyDescent="0.25">
      <c r="A175" s="14" t="s">
        <v>183</v>
      </c>
      <c r="B175" s="1">
        <v>42577</v>
      </c>
      <c r="C175" s="15">
        <v>0.25</v>
      </c>
      <c r="D175" s="2" t="str">
        <f t="shared" si="18"/>
        <v>martedì</v>
      </c>
      <c r="E175" s="2" t="s">
        <v>534</v>
      </c>
      <c r="F175" s="2" t="s">
        <v>542</v>
      </c>
      <c r="G175" s="2" t="s">
        <v>538</v>
      </c>
      <c r="H175" s="2"/>
      <c r="I175" s="2" t="s">
        <v>539</v>
      </c>
      <c r="J175" s="2" t="s">
        <v>543</v>
      </c>
      <c r="K175" s="2"/>
      <c r="L175" s="2"/>
      <c r="M175" s="48">
        <v>11.8</v>
      </c>
      <c r="N175" s="3">
        <v>5.0000000000000001E-3</v>
      </c>
      <c r="O175" s="2">
        <v>-11.8</v>
      </c>
      <c r="P175" s="2">
        <v>-11.8</v>
      </c>
      <c r="Q175" s="2">
        <f t="shared" si="25"/>
        <v>-23.6</v>
      </c>
      <c r="R175" s="9">
        <f t="shared" si="20"/>
        <v>-170.67522694528461</v>
      </c>
      <c r="S175" s="8">
        <f t="shared" si="21"/>
        <v>16896.847467583175</v>
      </c>
      <c r="T175">
        <f t="shared" si="24"/>
        <v>-23.6</v>
      </c>
      <c r="U175" s="19">
        <f>IF(S175="","",S175/MAX($S$4:S175)-1)</f>
        <v>-1.0000000000000009E-2</v>
      </c>
      <c r="V175">
        <f t="shared" si="23"/>
        <v>-170.67522694528461</v>
      </c>
      <c r="W175">
        <f t="shared" si="22"/>
        <v>0</v>
      </c>
      <c r="X175">
        <f t="shared" si="19"/>
        <v>-170.67522694528461</v>
      </c>
      <c r="Y175" s="26"/>
      <c r="Z175" s="27"/>
      <c r="AA175" s="27"/>
      <c r="AB175" s="27"/>
      <c r="AC175" s="27"/>
      <c r="AD175" s="27"/>
      <c r="AE175" s="28"/>
      <c r="AF175" s="22"/>
      <c r="AG175" s="22"/>
      <c r="AH175" s="22"/>
      <c r="AI175" s="22"/>
      <c r="AJ175" s="2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25"/>
      <c r="BS175" s="25"/>
      <c r="BT175" s="25"/>
      <c r="BU175" s="25"/>
      <c r="BV175" s="25"/>
      <c r="BW175" s="25"/>
      <c r="BX175" s="25"/>
      <c r="BY175" s="25"/>
    </row>
    <row r="176" spans="1:77" s="12" customFormat="1" ht="18" customHeight="1" x14ac:dyDescent="0.25">
      <c r="A176" s="14" t="s">
        <v>184</v>
      </c>
      <c r="B176" s="1">
        <v>42585</v>
      </c>
      <c r="C176" s="15">
        <v>0.5</v>
      </c>
      <c r="D176" s="2" t="str">
        <f t="shared" si="18"/>
        <v>mercoledì</v>
      </c>
      <c r="E176" s="4" t="s">
        <v>534</v>
      </c>
      <c r="F176" s="2" t="s">
        <v>542</v>
      </c>
      <c r="G176" s="2" t="s">
        <v>545</v>
      </c>
      <c r="H176" s="2"/>
      <c r="I176" s="2" t="s">
        <v>546</v>
      </c>
      <c r="J176" s="2" t="s">
        <v>540</v>
      </c>
      <c r="K176" s="2"/>
      <c r="L176" s="2"/>
      <c r="M176" s="49">
        <v>42.2</v>
      </c>
      <c r="N176" s="3">
        <v>5.0000000000000001E-3</v>
      </c>
      <c r="O176" s="4">
        <v>51.6</v>
      </c>
      <c r="P176" s="4">
        <v>87.8</v>
      </c>
      <c r="Q176" s="2">
        <f t="shared" si="25"/>
        <v>139.4</v>
      </c>
      <c r="R176" s="9">
        <f t="shared" si="20"/>
        <v>279.07826267548512</v>
      </c>
      <c r="S176" s="8">
        <f t="shared" si="21"/>
        <v>17175.925730258659</v>
      </c>
      <c r="T176">
        <f t="shared" si="24"/>
        <v>0</v>
      </c>
      <c r="U176" s="19">
        <f>IF(S176="","",S176/MAX($S$4:S176)-1)</f>
        <v>0</v>
      </c>
      <c r="V176">
        <f t="shared" si="23"/>
        <v>0</v>
      </c>
      <c r="W176">
        <f t="shared" si="22"/>
        <v>279.07826267548512</v>
      </c>
      <c r="X176">
        <f t="shared" si="19"/>
        <v>0</v>
      </c>
      <c r="Y176" s="26"/>
      <c r="Z176" s="27"/>
      <c r="AA176" s="27"/>
      <c r="AB176" s="27"/>
      <c r="AC176" s="27"/>
      <c r="AD176" s="27"/>
      <c r="AE176" s="28"/>
      <c r="AF176" s="22"/>
      <c r="AG176" s="22"/>
      <c r="AH176" s="22"/>
      <c r="AI176" s="22"/>
      <c r="AJ176" s="2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25"/>
      <c r="BS176" s="25"/>
      <c r="BT176" s="25"/>
      <c r="BU176" s="25"/>
      <c r="BV176" s="25"/>
      <c r="BW176" s="25"/>
      <c r="BX176" s="25"/>
      <c r="BY176" s="25"/>
    </row>
    <row r="177" spans="1:77" s="12" customFormat="1" ht="18" customHeight="1" x14ac:dyDescent="0.25">
      <c r="A177" s="14" t="s">
        <v>185</v>
      </c>
      <c r="B177" s="1">
        <v>42594</v>
      </c>
      <c r="C177" s="15">
        <v>8.3333333333333329E-2</v>
      </c>
      <c r="D177" s="2" t="str">
        <f t="shared" si="18"/>
        <v>venerdì</v>
      </c>
      <c r="E177" s="4" t="s">
        <v>534</v>
      </c>
      <c r="F177" s="2" t="s">
        <v>541</v>
      </c>
      <c r="G177" s="2" t="s">
        <v>538</v>
      </c>
      <c r="H177" s="2"/>
      <c r="I177" s="2" t="s">
        <v>546</v>
      </c>
      <c r="J177" s="2" t="s">
        <v>540</v>
      </c>
      <c r="K177" s="2"/>
      <c r="L177" s="2"/>
      <c r="M177" s="49">
        <v>55.9</v>
      </c>
      <c r="N177" s="3">
        <v>0.01</v>
      </c>
      <c r="O177" s="4">
        <v>84.4</v>
      </c>
      <c r="P177" s="4">
        <v>0</v>
      </c>
      <c r="Q177" s="2">
        <f t="shared" si="25"/>
        <v>84.4</v>
      </c>
      <c r="R177" s="9">
        <f t="shared" si="20"/>
        <v>259.32882497921844</v>
      </c>
      <c r="S177" s="8">
        <f t="shared" si="21"/>
        <v>17435.254555237876</v>
      </c>
      <c r="T177">
        <f t="shared" si="24"/>
        <v>0</v>
      </c>
      <c r="U177" s="19">
        <f>IF(S177="","",S177/MAX($S$4:S177)-1)</f>
        <v>0</v>
      </c>
      <c r="V177">
        <f t="shared" si="23"/>
        <v>0</v>
      </c>
      <c r="W177">
        <f t="shared" si="22"/>
        <v>259.32882497921844</v>
      </c>
      <c r="X177">
        <f t="shared" si="19"/>
        <v>0</v>
      </c>
      <c r="Y177" s="26"/>
      <c r="Z177" s="27"/>
      <c r="AA177" s="27"/>
      <c r="AB177" s="27"/>
      <c r="AC177" s="27"/>
      <c r="AD177" s="27"/>
      <c r="AE177" s="28"/>
      <c r="AF177" s="22"/>
      <c r="AG177" s="22"/>
      <c r="AH177" s="22"/>
      <c r="AI177" s="22"/>
      <c r="AJ177" s="2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25"/>
      <c r="BS177" s="25"/>
      <c r="BT177" s="25"/>
      <c r="BU177" s="25"/>
      <c r="BV177" s="25"/>
      <c r="BW177" s="25"/>
      <c r="BX177" s="25"/>
      <c r="BY177" s="25"/>
    </row>
    <row r="178" spans="1:77" s="12" customFormat="1" ht="18" customHeight="1" x14ac:dyDescent="0.25">
      <c r="A178" s="14" t="s">
        <v>186</v>
      </c>
      <c r="B178" s="1">
        <v>42594</v>
      </c>
      <c r="C178" s="15">
        <v>0.79166666666666663</v>
      </c>
      <c r="D178" s="2" t="str">
        <f t="shared" si="18"/>
        <v>venerdì</v>
      </c>
      <c r="E178" s="2" t="s">
        <v>527</v>
      </c>
      <c r="F178" s="2" t="s">
        <v>542</v>
      </c>
      <c r="G178" s="2" t="s">
        <v>538</v>
      </c>
      <c r="H178" s="2"/>
      <c r="I178" s="2" t="s">
        <v>539</v>
      </c>
      <c r="J178" s="2" t="s">
        <v>540</v>
      </c>
      <c r="K178" s="2"/>
      <c r="L178" s="2"/>
      <c r="M178" s="48">
        <v>45.3</v>
      </c>
      <c r="N178" s="3">
        <v>5.0000000000000001E-3</v>
      </c>
      <c r="O178" s="2">
        <v>31.8</v>
      </c>
      <c r="P178" s="2">
        <v>60.2</v>
      </c>
      <c r="Q178" s="2">
        <f t="shared" si="25"/>
        <v>92</v>
      </c>
      <c r="R178" s="9">
        <f t="shared" si="20"/>
        <v>177.04673499800052</v>
      </c>
      <c r="S178" s="8">
        <f t="shared" si="21"/>
        <v>17612.301290235875</v>
      </c>
      <c r="T178">
        <f t="shared" si="24"/>
        <v>0</v>
      </c>
      <c r="U178" s="19">
        <f>IF(S178="","",S178/MAX($S$4:S178)-1)</f>
        <v>0</v>
      </c>
      <c r="V178">
        <f t="shared" si="23"/>
        <v>0</v>
      </c>
      <c r="W178">
        <f t="shared" si="22"/>
        <v>177.04673499800052</v>
      </c>
      <c r="X178">
        <f t="shared" si="19"/>
        <v>0</v>
      </c>
      <c r="Y178" s="26"/>
      <c r="Z178" s="27"/>
      <c r="AA178" s="27"/>
      <c r="AB178" s="27"/>
      <c r="AC178" s="27"/>
      <c r="AD178" s="27"/>
      <c r="AE178" s="28"/>
      <c r="AF178" s="22"/>
      <c r="AG178" s="22"/>
      <c r="AH178" s="22"/>
      <c r="AI178" s="22"/>
      <c r="AJ178" s="2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25"/>
      <c r="BS178" s="25"/>
      <c r="BT178" s="25"/>
      <c r="BU178" s="25"/>
      <c r="BV178" s="25"/>
      <c r="BW178" s="25"/>
      <c r="BX178" s="25"/>
      <c r="BY178" s="25"/>
    </row>
    <row r="179" spans="1:77" s="12" customFormat="1" ht="18" customHeight="1" x14ac:dyDescent="0.25">
      <c r="A179" s="14" t="s">
        <v>187</v>
      </c>
      <c r="B179" s="1">
        <v>42598</v>
      </c>
      <c r="C179" s="15">
        <v>0.33333333333333331</v>
      </c>
      <c r="D179" s="2" t="str">
        <f t="shared" si="18"/>
        <v>martedì</v>
      </c>
      <c r="E179" s="2" t="s">
        <v>534</v>
      </c>
      <c r="F179" s="2" t="s">
        <v>542</v>
      </c>
      <c r="G179" s="2" t="s">
        <v>538</v>
      </c>
      <c r="H179" s="2"/>
      <c r="I179" s="2" t="s">
        <v>539</v>
      </c>
      <c r="J179" s="2" t="s">
        <v>540</v>
      </c>
      <c r="K179" s="2"/>
      <c r="L179" s="2"/>
      <c r="M179" s="48">
        <v>29.9</v>
      </c>
      <c r="N179" s="3">
        <v>5.0000000000000001E-3</v>
      </c>
      <c r="O179" s="2">
        <v>-29.9</v>
      </c>
      <c r="P179" s="2">
        <v>-29.9</v>
      </c>
      <c r="Q179" s="2">
        <f t="shared" si="25"/>
        <v>-59.8</v>
      </c>
      <c r="R179" s="9">
        <f t="shared" si="20"/>
        <v>-176.12301290235877</v>
      </c>
      <c r="S179" s="8">
        <f t="shared" si="21"/>
        <v>17436.178277333518</v>
      </c>
      <c r="T179">
        <f t="shared" si="24"/>
        <v>-59.8</v>
      </c>
      <c r="U179" s="19">
        <f>IF(S179="","",S179/MAX($S$4:S179)-1)</f>
        <v>-9.9999999999998979E-3</v>
      </c>
      <c r="V179">
        <f t="shared" si="23"/>
        <v>-176.12301290235877</v>
      </c>
      <c r="W179">
        <f t="shared" si="22"/>
        <v>0</v>
      </c>
      <c r="X179">
        <f t="shared" si="19"/>
        <v>-176.12301290235877</v>
      </c>
      <c r="Y179" s="26"/>
      <c r="Z179" s="27"/>
      <c r="AA179" s="27"/>
      <c r="AB179" s="27"/>
      <c r="AC179" s="27"/>
      <c r="AD179" s="27"/>
      <c r="AE179" s="28"/>
      <c r="AF179" s="22"/>
      <c r="AG179" s="22"/>
      <c r="AH179" s="22"/>
      <c r="AI179" s="22"/>
      <c r="AJ179" s="2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25"/>
      <c r="BS179" s="25"/>
      <c r="BT179" s="25"/>
      <c r="BU179" s="25"/>
      <c r="BV179" s="25"/>
      <c r="BW179" s="25"/>
      <c r="BX179" s="25"/>
      <c r="BY179" s="25"/>
    </row>
    <row r="180" spans="1:77" s="12" customFormat="1" ht="18" customHeight="1" x14ac:dyDescent="0.25">
      <c r="A180" s="14" t="s">
        <v>188</v>
      </c>
      <c r="B180" s="1">
        <v>42598</v>
      </c>
      <c r="C180" s="15">
        <v>0.5</v>
      </c>
      <c r="D180" s="2" t="str">
        <f t="shared" si="18"/>
        <v>martedì</v>
      </c>
      <c r="E180" s="2" t="s">
        <v>534</v>
      </c>
      <c r="F180" s="2" t="s">
        <v>541</v>
      </c>
      <c r="G180" s="2" t="s">
        <v>538</v>
      </c>
      <c r="H180" s="2"/>
      <c r="I180" s="2" t="s">
        <v>539</v>
      </c>
      <c r="J180" s="2" t="s">
        <v>540</v>
      </c>
      <c r="K180" s="2"/>
      <c r="L180" s="2"/>
      <c r="M180" s="48">
        <v>41.5</v>
      </c>
      <c r="N180" s="3">
        <v>0.01</v>
      </c>
      <c r="O180" s="2">
        <v>50.9</v>
      </c>
      <c r="P180" s="2">
        <v>0</v>
      </c>
      <c r="Q180" s="2">
        <f t="shared" si="25"/>
        <v>50.9</v>
      </c>
      <c r="R180" s="9">
        <f t="shared" si="20"/>
        <v>213.85577694368098</v>
      </c>
      <c r="S180" s="8">
        <f t="shared" si="21"/>
        <v>17650.034054277199</v>
      </c>
      <c r="T180">
        <f t="shared" si="24"/>
        <v>0</v>
      </c>
      <c r="U180" s="19">
        <f>IF(S180="","",S180/MAX($S$4:S180)-1)</f>
        <v>0</v>
      </c>
      <c r="V180">
        <f t="shared" si="23"/>
        <v>0</v>
      </c>
      <c r="W180">
        <f t="shared" si="22"/>
        <v>213.85577694368098</v>
      </c>
      <c r="X180">
        <f t="shared" si="19"/>
        <v>0</v>
      </c>
      <c r="Y180" s="26"/>
      <c r="Z180" s="27"/>
      <c r="AA180" s="27"/>
      <c r="AB180" s="27"/>
      <c r="AC180" s="27"/>
      <c r="AD180" s="27"/>
      <c r="AE180" s="28"/>
      <c r="AF180" s="22"/>
      <c r="AG180" s="22"/>
      <c r="AH180" s="22"/>
      <c r="AI180" s="22"/>
      <c r="AJ180" s="2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25"/>
      <c r="BS180" s="25"/>
      <c r="BT180" s="25"/>
      <c r="BU180" s="25"/>
      <c r="BV180" s="25"/>
      <c r="BW180" s="25"/>
      <c r="BX180" s="25"/>
      <c r="BY180" s="25"/>
    </row>
    <row r="181" spans="1:77" s="12" customFormat="1" ht="18" customHeight="1" x14ac:dyDescent="0.25">
      <c r="A181" s="14" t="s">
        <v>189</v>
      </c>
      <c r="B181" s="1">
        <v>42563</v>
      </c>
      <c r="C181" s="15">
        <v>0.45833333333333331</v>
      </c>
      <c r="D181" s="2" t="str">
        <f t="shared" si="18"/>
        <v>martedì</v>
      </c>
      <c r="E181" s="2" t="s">
        <v>534</v>
      </c>
      <c r="F181" s="2" t="s">
        <v>526</v>
      </c>
      <c r="G181" s="2" t="s">
        <v>549</v>
      </c>
      <c r="H181" s="2"/>
      <c r="I181" s="2" t="s">
        <v>524</v>
      </c>
      <c r="J181" s="2" t="s">
        <v>525</v>
      </c>
      <c r="K181" s="2"/>
      <c r="L181" s="2"/>
      <c r="M181" s="48">
        <v>73</v>
      </c>
      <c r="N181" s="3">
        <v>0.01</v>
      </c>
      <c r="O181" s="2">
        <v>73</v>
      </c>
      <c r="P181" s="2">
        <v>0</v>
      </c>
      <c r="Q181" s="2">
        <f t="shared" si="25"/>
        <v>73</v>
      </c>
      <c r="R181" s="9">
        <f t="shared" si="20"/>
        <v>176.50034054277199</v>
      </c>
      <c r="S181" s="8">
        <f t="shared" si="21"/>
        <v>17826.53439481997</v>
      </c>
      <c r="T181">
        <f t="shared" si="24"/>
        <v>0</v>
      </c>
      <c r="U181" s="19">
        <f>IF(S181="","",S181/MAX($S$4:S181)-1)</f>
        <v>0</v>
      </c>
      <c r="V181">
        <f t="shared" si="23"/>
        <v>0</v>
      </c>
      <c r="W181">
        <f t="shared" si="22"/>
        <v>176.50034054277199</v>
      </c>
      <c r="X181">
        <f t="shared" si="19"/>
        <v>0</v>
      </c>
      <c r="Y181" s="26"/>
      <c r="Z181" s="27"/>
      <c r="AA181" s="27"/>
      <c r="AB181" s="27"/>
      <c r="AC181" s="27"/>
      <c r="AD181" s="27"/>
      <c r="AE181" s="28"/>
      <c r="AF181" s="22"/>
      <c r="AG181" s="22"/>
      <c r="AH181" s="22"/>
      <c r="AI181" s="22"/>
      <c r="AJ181" s="2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25"/>
      <c r="BS181" s="25"/>
      <c r="BT181" s="25"/>
      <c r="BU181" s="25"/>
      <c r="BV181" s="25"/>
      <c r="BW181" s="25"/>
      <c r="BX181" s="25"/>
      <c r="BY181" s="25"/>
    </row>
    <row r="182" spans="1:77" s="12" customFormat="1" ht="18" customHeight="1" x14ac:dyDescent="0.25">
      <c r="A182" s="14" t="s">
        <v>190</v>
      </c>
      <c r="B182" s="1">
        <v>42601</v>
      </c>
      <c r="C182" s="15">
        <v>0.58333333333333337</v>
      </c>
      <c r="D182" s="2" t="str">
        <f t="shared" si="18"/>
        <v>venerdì</v>
      </c>
      <c r="E182" s="2" t="s">
        <v>534</v>
      </c>
      <c r="F182" s="2" t="s">
        <v>542</v>
      </c>
      <c r="G182" s="2" t="s">
        <v>538</v>
      </c>
      <c r="H182" s="2"/>
      <c r="I182" s="2" t="s">
        <v>544</v>
      </c>
      <c r="J182" s="2" t="s">
        <v>540</v>
      </c>
      <c r="K182" s="2"/>
      <c r="L182" s="2"/>
      <c r="M182" s="48">
        <v>55.7</v>
      </c>
      <c r="N182" s="3">
        <v>5.0000000000000001E-3</v>
      </c>
      <c r="O182" s="2">
        <v>-55.7</v>
      </c>
      <c r="P182" s="2">
        <v>-55.7</v>
      </c>
      <c r="Q182" s="2">
        <f t="shared" si="25"/>
        <v>-111.4</v>
      </c>
      <c r="R182" s="9">
        <f t="shared" si="20"/>
        <v>-178.2653439481997</v>
      </c>
      <c r="S182" s="8">
        <f t="shared" si="21"/>
        <v>17648.269050871771</v>
      </c>
      <c r="T182">
        <f t="shared" si="24"/>
        <v>-111.4</v>
      </c>
      <c r="U182" s="19">
        <f>IF(S182="","",S182/MAX($S$4:S182)-1)</f>
        <v>-9.9999999999998979E-3</v>
      </c>
      <c r="V182">
        <f t="shared" si="23"/>
        <v>-178.2653439481997</v>
      </c>
      <c r="W182">
        <f t="shared" si="22"/>
        <v>0</v>
      </c>
      <c r="X182">
        <f t="shared" si="19"/>
        <v>-178.2653439481997</v>
      </c>
      <c r="Y182" s="26"/>
      <c r="Z182" s="27"/>
      <c r="AA182" s="27"/>
      <c r="AB182" s="27"/>
      <c r="AC182" s="27"/>
      <c r="AD182" s="27"/>
      <c r="AE182" s="28"/>
      <c r="AF182" s="22"/>
      <c r="AG182" s="22"/>
      <c r="AH182" s="22"/>
      <c r="AI182" s="22"/>
      <c r="AJ182" s="2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25"/>
      <c r="BS182" s="25"/>
      <c r="BT182" s="25"/>
      <c r="BU182" s="25"/>
      <c r="BV182" s="25"/>
      <c r="BW182" s="25"/>
      <c r="BX182" s="25"/>
      <c r="BY182" s="25"/>
    </row>
    <row r="183" spans="1:77" s="12" customFormat="1" ht="18" customHeight="1" x14ac:dyDescent="0.25">
      <c r="A183" s="14" t="s">
        <v>191</v>
      </c>
      <c r="B183" s="1">
        <v>42604</v>
      </c>
      <c r="C183" s="15">
        <v>0.66666666666666663</v>
      </c>
      <c r="D183" s="2" t="str">
        <f t="shared" si="18"/>
        <v>lunedì</v>
      </c>
      <c r="E183" s="2" t="s">
        <v>534</v>
      </c>
      <c r="F183" s="2" t="s">
        <v>541</v>
      </c>
      <c r="G183" s="2" t="s">
        <v>538</v>
      </c>
      <c r="H183" s="2"/>
      <c r="I183" s="2" t="s">
        <v>539</v>
      </c>
      <c r="J183" s="2" t="s">
        <v>540</v>
      </c>
      <c r="K183" s="2"/>
      <c r="L183" s="2"/>
      <c r="M183" s="48">
        <v>22.2</v>
      </c>
      <c r="N183" s="3">
        <v>0.01</v>
      </c>
      <c r="O183" s="2">
        <v>23.6</v>
      </c>
      <c r="P183" s="2">
        <v>0</v>
      </c>
      <c r="Q183" s="2">
        <f t="shared" si="25"/>
        <v>23.6</v>
      </c>
      <c r="R183" s="9">
        <f t="shared" si="20"/>
        <v>187.61222954980803</v>
      </c>
      <c r="S183" s="8">
        <f t="shared" si="21"/>
        <v>17835.881280421578</v>
      </c>
      <c r="T183">
        <f t="shared" si="24"/>
        <v>0</v>
      </c>
      <c r="U183" s="19">
        <f>IF(S183="","",S183/MAX($S$4:S183)-1)</f>
        <v>0</v>
      </c>
      <c r="V183">
        <f t="shared" si="23"/>
        <v>0</v>
      </c>
      <c r="W183">
        <f t="shared" si="22"/>
        <v>187.61222954980803</v>
      </c>
      <c r="X183">
        <f t="shared" si="19"/>
        <v>0</v>
      </c>
      <c r="Y183" s="26"/>
      <c r="Z183" s="27"/>
      <c r="AA183" s="27"/>
      <c r="AB183" s="27"/>
      <c r="AC183" s="27"/>
      <c r="AD183" s="27"/>
      <c r="AE183" s="28"/>
      <c r="AF183" s="22"/>
      <c r="AG183" s="22"/>
      <c r="AH183" s="22"/>
      <c r="AI183" s="22"/>
      <c r="AJ183" s="2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25"/>
      <c r="BS183" s="25"/>
      <c r="BT183" s="25"/>
      <c r="BU183" s="25"/>
      <c r="BV183" s="25"/>
      <c r="BW183" s="25"/>
      <c r="BX183" s="25"/>
      <c r="BY183" s="25"/>
    </row>
    <row r="184" spans="1:77" s="12" customFormat="1" ht="18" customHeight="1" x14ac:dyDescent="0.25">
      <c r="A184" s="14" t="s">
        <v>192</v>
      </c>
      <c r="B184" s="1">
        <v>42613</v>
      </c>
      <c r="C184" s="15">
        <v>0.66666666666666663</v>
      </c>
      <c r="D184" s="2" t="str">
        <f t="shared" si="18"/>
        <v>mercoledì</v>
      </c>
      <c r="E184" s="2" t="s">
        <v>534</v>
      </c>
      <c r="F184" s="2" t="s">
        <v>541</v>
      </c>
      <c r="G184" s="2" t="s">
        <v>538</v>
      </c>
      <c r="H184" s="2"/>
      <c r="I184" s="2" t="s">
        <v>544</v>
      </c>
      <c r="J184" s="2" t="s">
        <v>540</v>
      </c>
      <c r="K184" s="2"/>
      <c r="L184" s="2"/>
      <c r="M184" s="48">
        <v>51</v>
      </c>
      <c r="N184" s="3">
        <v>0.01</v>
      </c>
      <c r="O184" s="2">
        <v>0</v>
      </c>
      <c r="P184" s="2">
        <v>65.5</v>
      </c>
      <c r="Q184" s="2">
        <f t="shared" si="25"/>
        <v>65.5</v>
      </c>
      <c r="R184" s="9">
        <f t="shared" si="20"/>
        <v>229.06867134659086</v>
      </c>
      <c r="S184" s="8">
        <f t="shared" si="21"/>
        <v>18064.949951768169</v>
      </c>
      <c r="T184">
        <f t="shared" si="24"/>
        <v>0</v>
      </c>
      <c r="U184" s="19">
        <f>IF(S184="","",S184/MAX($S$4:S184)-1)</f>
        <v>0</v>
      </c>
      <c r="V184">
        <f t="shared" si="23"/>
        <v>0</v>
      </c>
      <c r="W184">
        <f t="shared" si="22"/>
        <v>229.06867134659086</v>
      </c>
      <c r="X184">
        <f t="shared" si="19"/>
        <v>0</v>
      </c>
      <c r="Y184" s="26"/>
      <c r="Z184" s="27"/>
      <c r="AA184" s="27"/>
      <c r="AB184" s="27"/>
      <c r="AC184" s="27"/>
      <c r="AD184" s="27"/>
      <c r="AE184" s="28"/>
      <c r="AF184" s="22"/>
      <c r="AG184" s="22"/>
      <c r="AH184" s="22"/>
      <c r="AI184" s="22"/>
      <c r="AJ184" s="2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25"/>
      <c r="BS184" s="25"/>
      <c r="BT184" s="25"/>
      <c r="BU184" s="25"/>
      <c r="BV184" s="25"/>
      <c r="BW184" s="25"/>
      <c r="BX184" s="25"/>
      <c r="BY184" s="25"/>
    </row>
    <row r="185" spans="1:77" s="12" customFormat="1" ht="18" customHeight="1" x14ac:dyDescent="0.25">
      <c r="A185" s="14" t="s">
        <v>193</v>
      </c>
      <c r="B185" s="1">
        <v>42614</v>
      </c>
      <c r="C185" s="15">
        <v>0.66666666666666663</v>
      </c>
      <c r="D185" s="2" t="str">
        <f t="shared" si="18"/>
        <v>giovedì</v>
      </c>
      <c r="E185" s="2" t="s">
        <v>527</v>
      </c>
      <c r="F185" s="2" t="s">
        <v>541</v>
      </c>
      <c r="G185" s="2" t="s">
        <v>538</v>
      </c>
      <c r="H185" s="2"/>
      <c r="I185" s="2" t="s">
        <v>547</v>
      </c>
      <c r="J185" s="2" t="s">
        <v>540</v>
      </c>
      <c r="K185" s="2"/>
      <c r="L185" s="2"/>
      <c r="M185" s="48">
        <v>30.7</v>
      </c>
      <c r="N185" s="3">
        <v>0.01</v>
      </c>
      <c r="O185" s="2">
        <v>-30.7</v>
      </c>
      <c r="P185" s="2">
        <v>0</v>
      </c>
      <c r="Q185" s="2">
        <f t="shared" si="25"/>
        <v>-30.7</v>
      </c>
      <c r="R185" s="9">
        <f t="shared" si="20"/>
        <v>-180.6494995176817</v>
      </c>
      <c r="S185" s="8">
        <f t="shared" si="21"/>
        <v>17884.300452250489</v>
      </c>
      <c r="T185">
        <f t="shared" si="24"/>
        <v>-30.7</v>
      </c>
      <c r="U185" s="19">
        <f>IF(S185="","",S185/MAX($S$4:S185)-1)</f>
        <v>-9.9999999999998979E-3</v>
      </c>
      <c r="V185">
        <f t="shared" si="23"/>
        <v>-180.6494995176817</v>
      </c>
      <c r="W185">
        <f t="shared" si="22"/>
        <v>0</v>
      </c>
      <c r="X185">
        <f t="shared" si="19"/>
        <v>-180.6494995176817</v>
      </c>
      <c r="Y185" s="26"/>
      <c r="Z185" s="27"/>
      <c r="AA185" s="27"/>
      <c r="AB185" s="27"/>
      <c r="AC185" s="27"/>
      <c r="AD185" s="27"/>
      <c r="AE185" s="28"/>
      <c r="AF185" s="22"/>
      <c r="AG185" s="22"/>
      <c r="AH185" s="22"/>
      <c r="AI185" s="22"/>
      <c r="AJ185" s="2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25"/>
      <c r="BS185" s="25"/>
      <c r="BT185" s="25"/>
      <c r="BU185" s="25"/>
      <c r="BV185" s="25"/>
      <c r="BW185" s="25"/>
      <c r="BX185" s="25"/>
      <c r="BY185" s="25"/>
    </row>
    <row r="186" spans="1:77" s="12" customFormat="1" ht="18" customHeight="1" x14ac:dyDescent="0.25">
      <c r="A186" s="14" t="s">
        <v>194</v>
      </c>
      <c r="B186" s="1">
        <v>42577</v>
      </c>
      <c r="C186" s="15">
        <v>0.625</v>
      </c>
      <c r="D186" s="2" t="str">
        <f t="shared" si="18"/>
        <v>martedì</v>
      </c>
      <c r="E186" s="2" t="s">
        <v>534</v>
      </c>
      <c r="F186" s="2" t="s">
        <v>526</v>
      </c>
      <c r="G186" s="2" t="s">
        <v>549</v>
      </c>
      <c r="H186" s="2"/>
      <c r="I186" s="2" t="s">
        <v>524</v>
      </c>
      <c r="J186" s="2" t="s">
        <v>525</v>
      </c>
      <c r="K186" s="2"/>
      <c r="L186" s="2"/>
      <c r="M186" s="48">
        <v>89</v>
      </c>
      <c r="N186" s="3">
        <v>0.01</v>
      </c>
      <c r="O186" s="2">
        <v>89</v>
      </c>
      <c r="P186" s="2">
        <v>0</v>
      </c>
      <c r="Q186" s="2">
        <f t="shared" si="25"/>
        <v>89</v>
      </c>
      <c r="R186" s="9">
        <f t="shared" si="20"/>
        <v>178.84300452250488</v>
      </c>
      <c r="S186" s="8">
        <f t="shared" si="21"/>
        <v>18063.143456772992</v>
      </c>
      <c r="T186">
        <f t="shared" si="24"/>
        <v>0</v>
      </c>
      <c r="U186" s="19">
        <f>IF(S186="","",S186/MAX($S$4:S186)-1)</f>
        <v>-9.9999999999988987E-5</v>
      </c>
      <c r="V186">
        <f t="shared" si="23"/>
        <v>0</v>
      </c>
      <c r="W186">
        <f t="shared" si="22"/>
        <v>178.84300452250488</v>
      </c>
      <c r="X186">
        <f t="shared" si="19"/>
        <v>0</v>
      </c>
      <c r="Y186" s="26"/>
      <c r="Z186" s="27"/>
      <c r="AA186" s="27"/>
      <c r="AB186" s="27"/>
      <c r="AC186" s="27"/>
      <c r="AD186" s="27"/>
      <c r="AE186" s="28"/>
      <c r="AF186" s="22"/>
      <c r="AG186" s="22"/>
      <c r="AH186" s="22"/>
      <c r="AI186" s="22"/>
      <c r="AJ186" s="2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25"/>
      <c r="BS186" s="25"/>
      <c r="BT186" s="25"/>
      <c r="BU186" s="25"/>
      <c r="BV186" s="25"/>
      <c r="BW186" s="25"/>
      <c r="BX186" s="25"/>
      <c r="BY186" s="25"/>
    </row>
    <row r="187" spans="1:77" s="12" customFormat="1" ht="18" customHeight="1" x14ac:dyDescent="0.25">
      <c r="A187" s="14" t="s">
        <v>195</v>
      </c>
      <c r="B187" s="1">
        <v>42615</v>
      </c>
      <c r="C187" s="15">
        <v>0.58333333333333337</v>
      </c>
      <c r="D187" s="2" t="str">
        <f t="shared" si="18"/>
        <v>venerdì</v>
      </c>
      <c r="E187" s="2" t="s">
        <v>534</v>
      </c>
      <c r="F187" s="2" t="s">
        <v>541</v>
      </c>
      <c r="G187" s="2" t="s">
        <v>538</v>
      </c>
      <c r="H187" s="2"/>
      <c r="I187" s="2" t="s">
        <v>551</v>
      </c>
      <c r="J187" s="2" t="s">
        <v>540</v>
      </c>
      <c r="K187" s="2"/>
      <c r="L187" s="2"/>
      <c r="M187" s="48">
        <v>5.68</v>
      </c>
      <c r="N187" s="3">
        <v>0.01</v>
      </c>
      <c r="O187" s="2">
        <v>-5.68</v>
      </c>
      <c r="P187" s="2">
        <v>0</v>
      </c>
      <c r="Q187" s="2">
        <f t="shared" si="25"/>
        <v>-5.68</v>
      </c>
      <c r="R187" s="9">
        <f t="shared" si="20"/>
        <v>-180.63143456772991</v>
      </c>
      <c r="S187" s="8">
        <f t="shared" si="21"/>
        <v>17882.512022205261</v>
      </c>
      <c r="T187">
        <f t="shared" si="24"/>
        <v>-5.68</v>
      </c>
      <c r="U187" s="19">
        <f>IF(S187="","",S187/MAX($S$4:S187)-1)</f>
        <v>-1.009900000000008E-2</v>
      </c>
      <c r="V187">
        <f t="shared" si="23"/>
        <v>-180.63143456772991</v>
      </c>
      <c r="W187">
        <f t="shared" si="22"/>
        <v>0</v>
      </c>
      <c r="X187">
        <f t="shared" si="19"/>
        <v>-180.63143456772991</v>
      </c>
      <c r="Y187" s="26"/>
      <c r="Z187" s="27"/>
      <c r="AA187" s="27"/>
      <c r="AB187" s="27"/>
      <c r="AC187" s="27"/>
      <c r="AD187" s="27"/>
      <c r="AE187" s="28"/>
      <c r="AF187" s="22"/>
      <c r="AG187" s="22"/>
      <c r="AH187" s="22"/>
      <c r="AI187" s="22"/>
      <c r="AJ187" s="2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25"/>
      <c r="BS187" s="25"/>
      <c r="BT187" s="25"/>
      <c r="BU187" s="25"/>
      <c r="BV187" s="25"/>
      <c r="BW187" s="25"/>
      <c r="BX187" s="25"/>
      <c r="BY187" s="25"/>
    </row>
    <row r="188" spans="1:77" s="12" customFormat="1" ht="18" customHeight="1" x14ac:dyDescent="0.25">
      <c r="A188" s="14" t="s">
        <v>196</v>
      </c>
      <c r="B188" s="1">
        <v>42625</v>
      </c>
      <c r="C188" s="15">
        <v>0.45833333333333331</v>
      </c>
      <c r="D188" s="2" t="str">
        <f t="shared" si="18"/>
        <v>lunedì</v>
      </c>
      <c r="E188" s="4" t="s">
        <v>527</v>
      </c>
      <c r="F188" s="2" t="s">
        <v>541</v>
      </c>
      <c r="G188" s="2" t="s">
        <v>538</v>
      </c>
      <c r="H188" s="2"/>
      <c r="I188" s="2" t="s">
        <v>546</v>
      </c>
      <c r="J188" s="2" t="s">
        <v>540</v>
      </c>
      <c r="K188" s="2"/>
      <c r="L188" s="2"/>
      <c r="M188" s="49">
        <v>63.9</v>
      </c>
      <c r="N188" s="3">
        <v>0.01</v>
      </c>
      <c r="O188" s="4">
        <v>39.6</v>
      </c>
      <c r="P188" s="4">
        <v>0</v>
      </c>
      <c r="Q188" s="2">
        <f t="shared" si="25"/>
        <v>39.6</v>
      </c>
      <c r="R188" s="9">
        <f t="shared" si="20"/>
        <v>110.82120126437064</v>
      </c>
      <c r="S188" s="8">
        <f t="shared" si="21"/>
        <v>17993.333223469632</v>
      </c>
      <c r="T188">
        <f t="shared" si="24"/>
        <v>0</v>
      </c>
      <c r="U188" s="19">
        <f>IF(S188="","",S188/MAX($S$4:S188)-1)</f>
        <v>-3.9644022535211265E-3</v>
      </c>
      <c r="V188">
        <f t="shared" si="23"/>
        <v>0</v>
      </c>
      <c r="W188">
        <f t="shared" si="22"/>
        <v>110.82120126437064</v>
      </c>
      <c r="X188">
        <f t="shared" si="19"/>
        <v>0</v>
      </c>
      <c r="Y188" s="26"/>
      <c r="Z188" s="27"/>
      <c r="AA188" s="27"/>
      <c r="AB188" s="27"/>
      <c r="AC188" s="27"/>
      <c r="AD188" s="27"/>
      <c r="AE188" s="28"/>
      <c r="AF188" s="22"/>
      <c r="AG188" s="22"/>
      <c r="AH188" s="22"/>
      <c r="AI188" s="22"/>
      <c r="AJ188" s="2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25"/>
      <c r="BS188" s="25"/>
      <c r="BT188" s="25"/>
      <c r="BU188" s="25"/>
      <c r="BV188" s="25"/>
      <c r="BW188" s="25"/>
      <c r="BX188" s="25"/>
      <c r="BY188" s="25"/>
    </row>
    <row r="189" spans="1:77" s="12" customFormat="1" ht="18" customHeight="1" x14ac:dyDescent="0.25">
      <c r="A189" s="14" t="s">
        <v>197</v>
      </c>
      <c r="B189" s="1">
        <v>42625</v>
      </c>
      <c r="C189" s="15">
        <v>0.75</v>
      </c>
      <c r="D189" s="2" t="str">
        <f t="shared" si="18"/>
        <v>lunedì</v>
      </c>
      <c r="E189" s="2" t="s">
        <v>527</v>
      </c>
      <c r="F189" s="2" t="s">
        <v>537</v>
      </c>
      <c r="G189" s="2" t="s">
        <v>538</v>
      </c>
      <c r="H189" s="2"/>
      <c r="I189" s="2" t="s">
        <v>547</v>
      </c>
      <c r="J189" s="2" t="s">
        <v>540</v>
      </c>
      <c r="K189" s="2"/>
      <c r="L189" s="2"/>
      <c r="M189" s="48">
        <v>18.100000000000001</v>
      </c>
      <c r="N189" s="3">
        <v>5.0000000000000001E-3</v>
      </c>
      <c r="O189" s="2">
        <v>-18.100000000000001</v>
      </c>
      <c r="P189" s="2">
        <v>-18.100000000000001</v>
      </c>
      <c r="Q189" s="2">
        <f t="shared" si="25"/>
        <v>-36.200000000000003</v>
      </c>
      <c r="R189" s="9">
        <f t="shared" si="20"/>
        <v>-179.93333223469631</v>
      </c>
      <c r="S189" s="8">
        <f t="shared" si="21"/>
        <v>17813.399891234934</v>
      </c>
      <c r="T189">
        <f t="shared" si="24"/>
        <v>-36.200000000000003</v>
      </c>
      <c r="U189" s="19">
        <f>IF(S189="","",S189/MAX($S$4:S189)-1)</f>
        <v>-1.3924758230986045E-2</v>
      </c>
      <c r="V189">
        <f t="shared" si="23"/>
        <v>-179.93333223469631</v>
      </c>
      <c r="W189">
        <f t="shared" si="22"/>
        <v>0</v>
      </c>
      <c r="X189">
        <f t="shared" si="19"/>
        <v>-179.93333223469631</v>
      </c>
      <c r="Y189" s="26"/>
      <c r="Z189" s="27"/>
      <c r="AA189" s="27"/>
      <c r="AB189" s="27"/>
      <c r="AC189" s="27"/>
      <c r="AD189" s="27"/>
      <c r="AE189" s="28"/>
      <c r="AF189" s="22"/>
      <c r="AG189" s="22"/>
      <c r="AH189" s="22"/>
      <c r="AI189" s="22"/>
      <c r="AJ189" s="2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25"/>
      <c r="BS189" s="25"/>
      <c r="BT189" s="25"/>
      <c r="BU189" s="25"/>
      <c r="BV189" s="25"/>
      <c r="BW189" s="25"/>
      <c r="BX189" s="25"/>
      <c r="BY189" s="25"/>
    </row>
    <row r="190" spans="1:77" s="12" customFormat="1" ht="18" customHeight="1" x14ac:dyDescent="0.25">
      <c r="A190" s="14" t="s">
        <v>198</v>
      </c>
      <c r="B190" s="1">
        <v>42627</v>
      </c>
      <c r="C190" s="15">
        <v>0.375</v>
      </c>
      <c r="D190" s="2" t="str">
        <f t="shared" si="18"/>
        <v>mercoledì</v>
      </c>
      <c r="E190" s="4" t="s">
        <v>534</v>
      </c>
      <c r="F190" s="2" t="s">
        <v>541</v>
      </c>
      <c r="G190" s="36" t="s">
        <v>538</v>
      </c>
      <c r="H190" s="2"/>
      <c r="I190" s="2" t="s">
        <v>546</v>
      </c>
      <c r="J190" s="2" t="s">
        <v>540</v>
      </c>
      <c r="K190" s="2"/>
      <c r="L190" s="2"/>
      <c r="M190" s="49">
        <v>84.1</v>
      </c>
      <c r="N190" s="3">
        <v>0.01</v>
      </c>
      <c r="O190" s="4">
        <v>127.3</v>
      </c>
      <c r="P190" s="4">
        <v>0</v>
      </c>
      <c r="Q190" s="2">
        <f t="shared" si="25"/>
        <v>127.3</v>
      </c>
      <c r="R190" s="9">
        <f t="shared" si="20"/>
        <v>269.63683783046463</v>
      </c>
      <c r="S190" s="8">
        <f t="shared" si="21"/>
        <v>18083.036729065399</v>
      </c>
      <c r="T190">
        <f t="shared" si="24"/>
        <v>0</v>
      </c>
      <c r="U190" s="19">
        <f>IF(S190="","",S190/MAX($S$4:S190)-1)</f>
        <v>0</v>
      </c>
      <c r="V190">
        <f t="shared" si="23"/>
        <v>0</v>
      </c>
      <c r="W190">
        <f t="shared" si="22"/>
        <v>269.63683783046463</v>
      </c>
      <c r="X190">
        <f t="shared" si="19"/>
        <v>0</v>
      </c>
      <c r="Y190" s="26"/>
      <c r="Z190" s="27"/>
      <c r="AA190" s="27"/>
      <c r="AB190" s="27"/>
      <c r="AC190" s="27"/>
      <c r="AD190" s="27"/>
      <c r="AE190" s="28"/>
      <c r="AF190" s="22"/>
      <c r="AG190" s="22"/>
      <c r="AH190" s="22"/>
      <c r="AI190" s="22"/>
      <c r="AJ190" s="2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25"/>
      <c r="BS190" s="25"/>
      <c r="BT190" s="25"/>
      <c r="BU190" s="25"/>
      <c r="BV190" s="25"/>
      <c r="BW190" s="25"/>
      <c r="BX190" s="25"/>
      <c r="BY190" s="25"/>
    </row>
    <row r="191" spans="1:77" s="12" customFormat="1" ht="18" customHeight="1" x14ac:dyDescent="0.25">
      <c r="A191" s="14" t="s">
        <v>199</v>
      </c>
      <c r="B191" s="1">
        <v>42632</v>
      </c>
      <c r="C191" s="15">
        <v>0.16666666666666666</v>
      </c>
      <c r="D191" s="2" t="str">
        <f t="shared" si="18"/>
        <v>lunedì</v>
      </c>
      <c r="E191" s="2" t="s">
        <v>527</v>
      </c>
      <c r="F191" s="2" t="s">
        <v>541</v>
      </c>
      <c r="G191" s="2" t="s">
        <v>538</v>
      </c>
      <c r="H191" s="2"/>
      <c r="I191" s="2" t="s">
        <v>544</v>
      </c>
      <c r="J191" s="2" t="s">
        <v>540</v>
      </c>
      <c r="K191" s="2"/>
      <c r="L191" s="2"/>
      <c r="M191" s="48">
        <v>71.2</v>
      </c>
      <c r="N191" s="3">
        <v>0.01</v>
      </c>
      <c r="O191" s="2">
        <v>0</v>
      </c>
      <c r="P191" s="2">
        <v>95.6</v>
      </c>
      <c r="Q191" s="2">
        <f t="shared" si="25"/>
        <v>95.6</v>
      </c>
      <c r="R191" s="9">
        <f t="shared" si="20"/>
        <v>242.80032462059719</v>
      </c>
      <c r="S191" s="8">
        <f t="shared" si="21"/>
        <v>18325.837053685998</v>
      </c>
      <c r="T191">
        <f t="shared" si="24"/>
        <v>0</v>
      </c>
      <c r="U191" s="19">
        <f>IF(S191="","",S191/MAX($S$4:S191)-1)</f>
        <v>0</v>
      </c>
      <c r="V191">
        <f t="shared" si="23"/>
        <v>0</v>
      </c>
      <c r="W191">
        <f t="shared" si="22"/>
        <v>242.80032462059719</v>
      </c>
      <c r="X191">
        <f t="shared" si="19"/>
        <v>0</v>
      </c>
      <c r="Y191" s="26"/>
      <c r="Z191" s="27"/>
      <c r="AA191" s="27"/>
      <c r="AB191" s="27"/>
      <c r="AC191" s="27"/>
      <c r="AD191" s="27"/>
      <c r="AE191" s="28"/>
      <c r="AF191" s="22"/>
      <c r="AG191" s="22"/>
      <c r="AH191" s="22"/>
      <c r="AI191" s="22"/>
      <c r="AJ191" s="2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25"/>
      <c r="BS191" s="25"/>
      <c r="BT191" s="25"/>
      <c r="BU191" s="25"/>
      <c r="BV191" s="25"/>
      <c r="BW191" s="25"/>
      <c r="BX191" s="25"/>
      <c r="BY191" s="25"/>
    </row>
    <row r="192" spans="1:77" s="12" customFormat="1" ht="18" customHeight="1" x14ac:dyDescent="0.25">
      <c r="A192" s="14" t="s">
        <v>200</v>
      </c>
      <c r="B192" s="1">
        <v>42634</v>
      </c>
      <c r="C192" s="15">
        <v>0.58333333333333337</v>
      </c>
      <c r="D192" s="2" t="str">
        <f t="shared" si="18"/>
        <v>mercoledì</v>
      </c>
      <c r="E192" s="2" t="s">
        <v>534</v>
      </c>
      <c r="F192" s="2" t="s">
        <v>537</v>
      </c>
      <c r="G192" s="2" t="s">
        <v>538</v>
      </c>
      <c r="H192" s="2"/>
      <c r="I192" s="2" t="s">
        <v>551</v>
      </c>
      <c r="J192" s="2" t="s">
        <v>540</v>
      </c>
      <c r="K192" s="2"/>
      <c r="L192" s="2"/>
      <c r="M192" s="48">
        <v>5.47</v>
      </c>
      <c r="N192" s="3">
        <v>5.0000000000000001E-3</v>
      </c>
      <c r="O192" s="2">
        <v>5.13</v>
      </c>
      <c r="P192" s="2">
        <v>0</v>
      </c>
      <c r="Q192" s="2">
        <f t="shared" si="25"/>
        <v>5.13</v>
      </c>
      <c r="R192" s="9">
        <f t="shared" si="20"/>
        <v>85.933769730721366</v>
      </c>
      <c r="S192" s="8">
        <f t="shared" si="21"/>
        <v>18411.770823416718</v>
      </c>
      <c r="T192">
        <f t="shared" si="24"/>
        <v>0</v>
      </c>
      <c r="U192" s="19">
        <f>IF(S192="","",S192/MAX($S$4:S192)-1)</f>
        <v>0</v>
      </c>
      <c r="V192">
        <f t="shared" si="23"/>
        <v>0</v>
      </c>
      <c r="W192">
        <f t="shared" si="22"/>
        <v>85.933769730721366</v>
      </c>
      <c r="X192">
        <f t="shared" si="19"/>
        <v>0</v>
      </c>
      <c r="Y192" s="26"/>
      <c r="Z192" s="27"/>
      <c r="AA192" s="27"/>
      <c r="AB192" s="27"/>
      <c r="AC192" s="27"/>
      <c r="AD192" s="27"/>
      <c r="AE192" s="28"/>
      <c r="AF192" s="22"/>
      <c r="AG192" s="22"/>
      <c r="AH192" s="22"/>
      <c r="AI192" s="22"/>
      <c r="AJ192" s="2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25"/>
      <c r="BS192" s="25"/>
      <c r="BT192" s="25"/>
      <c r="BU192" s="25"/>
      <c r="BV192" s="25"/>
      <c r="BW192" s="25"/>
      <c r="BX192" s="25"/>
      <c r="BY192" s="25"/>
    </row>
    <row r="193" spans="1:77" s="12" customFormat="1" ht="18" customHeight="1" x14ac:dyDescent="0.25">
      <c r="A193" s="14" t="s">
        <v>201</v>
      </c>
      <c r="B193" s="1">
        <v>42642</v>
      </c>
      <c r="C193" s="15">
        <v>8.3333333333333329E-2</v>
      </c>
      <c r="D193" s="2" t="str">
        <f t="shared" si="18"/>
        <v>giovedì</v>
      </c>
      <c r="E193" s="4" t="s">
        <v>534</v>
      </c>
      <c r="F193" s="2" t="s">
        <v>537</v>
      </c>
      <c r="G193" s="2" t="s">
        <v>538</v>
      </c>
      <c r="H193" s="2"/>
      <c r="I193" s="2" t="s">
        <v>546</v>
      </c>
      <c r="J193" s="2" t="s">
        <v>540</v>
      </c>
      <c r="K193" s="2"/>
      <c r="L193" s="2"/>
      <c r="M193" s="49">
        <v>65.099999999999994</v>
      </c>
      <c r="N193" s="3">
        <v>5.0000000000000001E-3</v>
      </c>
      <c r="O193" s="4">
        <v>62.2</v>
      </c>
      <c r="P193" s="4">
        <v>128.4</v>
      </c>
      <c r="Q193" s="2">
        <f t="shared" si="25"/>
        <v>190.60000000000002</v>
      </c>
      <c r="R193" s="9">
        <f t="shared" si="20"/>
        <v>269.530224189188</v>
      </c>
      <c r="S193" s="8">
        <f t="shared" si="21"/>
        <v>18681.301047605906</v>
      </c>
      <c r="T193">
        <f t="shared" si="24"/>
        <v>0</v>
      </c>
      <c r="U193" s="19">
        <f>IF(S193="","",S193/MAX($S$4:S193)-1)</f>
        <v>0</v>
      </c>
      <c r="V193">
        <f t="shared" si="23"/>
        <v>0</v>
      </c>
      <c r="W193">
        <f t="shared" si="22"/>
        <v>269.530224189188</v>
      </c>
      <c r="X193">
        <f t="shared" si="19"/>
        <v>0</v>
      </c>
      <c r="Y193" s="26"/>
      <c r="Z193" s="27"/>
      <c r="AA193" s="27"/>
      <c r="AB193" s="27"/>
      <c r="AC193" s="27"/>
      <c r="AD193" s="27"/>
      <c r="AE193" s="28"/>
      <c r="AF193" s="22"/>
      <c r="AG193" s="22"/>
      <c r="AH193" s="22"/>
      <c r="AI193" s="22"/>
      <c r="AJ193" s="2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25"/>
      <c r="BS193" s="25"/>
      <c r="BT193" s="25"/>
      <c r="BU193" s="25"/>
      <c r="BV193" s="25"/>
      <c r="BW193" s="25"/>
      <c r="BX193" s="25"/>
      <c r="BY193" s="25"/>
    </row>
    <row r="194" spans="1:77" s="12" customFormat="1" ht="18" customHeight="1" x14ac:dyDescent="0.25">
      <c r="A194" s="14" t="s">
        <v>202</v>
      </c>
      <c r="B194" s="1">
        <v>42646</v>
      </c>
      <c r="C194" s="15">
        <v>0.375</v>
      </c>
      <c r="D194" s="2" t="str">
        <f t="shared" si="18"/>
        <v>lunedì</v>
      </c>
      <c r="E194" s="4" t="s">
        <v>527</v>
      </c>
      <c r="F194" s="2" t="s">
        <v>542</v>
      </c>
      <c r="G194" s="2" t="s">
        <v>538</v>
      </c>
      <c r="H194" s="2"/>
      <c r="I194" s="2" t="s">
        <v>546</v>
      </c>
      <c r="J194" s="2" t="s">
        <v>540</v>
      </c>
      <c r="K194" s="2"/>
      <c r="L194" s="2"/>
      <c r="M194" s="49">
        <v>76.599999999999994</v>
      </c>
      <c r="N194" s="3">
        <v>5.0000000000000001E-3</v>
      </c>
      <c r="O194" s="4">
        <v>77</v>
      </c>
      <c r="P194" s="4">
        <v>133.4</v>
      </c>
      <c r="Q194" s="2">
        <f t="shared" si="25"/>
        <v>210.4</v>
      </c>
      <c r="R194" s="9">
        <f t="shared" si="20"/>
        <v>256.56303788618038</v>
      </c>
      <c r="S194" s="8">
        <f t="shared" si="21"/>
        <v>18937.864085492085</v>
      </c>
      <c r="T194">
        <f t="shared" si="24"/>
        <v>0</v>
      </c>
      <c r="U194" s="19">
        <f>IF(S194="","",S194/MAX($S$4:S194)-1)</f>
        <v>0</v>
      </c>
      <c r="V194">
        <f t="shared" si="23"/>
        <v>0</v>
      </c>
      <c r="W194">
        <f t="shared" si="22"/>
        <v>256.56303788618038</v>
      </c>
      <c r="X194">
        <f t="shared" si="19"/>
        <v>0</v>
      </c>
      <c r="Y194" s="26"/>
      <c r="Z194" s="27"/>
      <c r="AA194" s="27"/>
      <c r="AB194" s="27"/>
      <c r="AC194" s="27"/>
      <c r="AD194" s="27"/>
      <c r="AE194" s="28"/>
      <c r="AF194" s="22"/>
      <c r="AG194" s="22"/>
      <c r="AH194" s="22"/>
      <c r="AI194" s="22"/>
      <c r="AJ194" s="2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25"/>
      <c r="BS194" s="25"/>
      <c r="BT194" s="25"/>
      <c r="BU194" s="25"/>
      <c r="BV194" s="25"/>
      <c r="BW194" s="25"/>
      <c r="BX194" s="25"/>
      <c r="BY194" s="25"/>
    </row>
    <row r="195" spans="1:77" s="12" customFormat="1" ht="18" customHeight="1" x14ac:dyDescent="0.25">
      <c r="A195" s="14" t="s">
        <v>203</v>
      </c>
      <c r="B195" s="1">
        <v>42648</v>
      </c>
      <c r="C195" s="15">
        <v>0.41666666666666669</v>
      </c>
      <c r="D195" s="2" t="str">
        <f t="shared" si="18"/>
        <v>mercoledì</v>
      </c>
      <c r="E195" s="2" t="s">
        <v>534</v>
      </c>
      <c r="F195" s="2" t="s">
        <v>542</v>
      </c>
      <c r="G195" s="2" t="s">
        <v>538</v>
      </c>
      <c r="H195" s="2"/>
      <c r="I195" s="2" t="s">
        <v>544</v>
      </c>
      <c r="J195" s="2" t="s">
        <v>540</v>
      </c>
      <c r="K195" s="2"/>
      <c r="L195" s="2"/>
      <c r="M195" s="48">
        <v>75.099999999999994</v>
      </c>
      <c r="N195" s="3">
        <v>5.0000000000000001E-3</v>
      </c>
      <c r="O195" s="2">
        <v>59.3</v>
      </c>
      <c r="P195" s="2">
        <v>0</v>
      </c>
      <c r="Q195" s="2">
        <f t="shared" si="25"/>
        <v>59.3</v>
      </c>
      <c r="R195" s="9">
        <f t="shared" si="20"/>
        <v>74.767998686396851</v>
      </c>
      <c r="S195" s="8">
        <f t="shared" si="21"/>
        <v>19012.632084178484</v>
      </c>
      <c r="T195">
        <f t="shared" si="24"/>
        <v>0</v>
      </c>
      <c r="U195" s="19">
        <f>IF(S195="","",S195/MAX($S$4:S195)-1)</f>
        <v>0</v>
      </c>
      <c r="V195">
        <f t="shared" si="23"/>
        <v>0</v>
      </c>
      <c r="W195">
        <f t="shared" si="22"/>
        <v>74.767998686396851</v>
      </c>
      <c r="X195">
        <f t="shared" si="19"/>
        <v>0</v>
      </c>
      <c r="Y195" s="26"/>
      <c r="Z195" s="27"/>
      <c r="AA195" s="27"/>
      <c r="AB195" s="27"/>
      <c r="AC195" s="27"/>
      <c r="AD195" s="27"/>
      <c r="AE195" s="28"/>
      <c r="AF195" s="22"/>
      <c r="AG195" s="22"/>
      <c r="AH195" s="22"/>
      <c r="AI195" s="22"/>
      <c r="AJ195" s="2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25"/>
      <c r="BS195" s="25"/>
      <c r="BT195" s="25"/>
      <c r="BU195" s="25"/>
      <c r="BV195" s="25"/>
      <c r="BW195" s="25"/>
      <c r="BX195" s="25"/>
      <c r="BY195" s="25"/>
    </row>
    <row r="196" spans="1:77" s="12" customFormat="1" ht="18" customHeight="1" x14ac:dyDescent="0.25">
      <c r="A196" s="14" t="s">
        <v>204</v>
      </c>
      <c r="B196" s="1">
        <v>42657</v>
      </c>
      <c r="C196" s="15">
        <v>0.45833333333333331</v>
      </c>
      <c r="D196" s="2" t="str">
        <f t="shared" si="18"/>
        <v>venerdì</v>
      </c>
      <c r="E196" s="4" t="s">
        <v>534</v>
      </c>
      <c r="F196" s="2" t="s">
        <v>537</v>
      </c>
      <c r="G196" s="2" t="s">
        <v>538</v>
      </c>
      <c r="H196" s="2"/>
      <c r="I196" s="2" t="s">
        <v>546</v>
      </c>
      <c r="J196" s="2" t="s">
        <v>540</v>
      </c>
      <c r="K196" s="2"/>
      <c r="L196" s="2"/>
      <c r="M196" s="49">
        <v>43.5</v>
      </c>
      <c r="N196" s="3">
        <v>5.0000000000000001E-3</v>
      </c>
      <c r="O196" s="4">
        <v>-43.5</v>
      </c>
      <c r="P196" s="4">
        <v>-43.5</v>
      </c>
      <c r="Q196" s="2">
        <f t="shared" si="25"/>
        <v>-87</v>
      </c>
      <c r="R196" s="9">
        <f t="shared" si="20"/>
        <v>-190.1263208417848</v>
      </c>
      <c r="S196" s="8">
        <f t="shared" si="21"/>
        <v>18822.5057633367</v>
      </c>
      <c r="T196">
        <f t="shared" si="24"/>
        <v>-87</v>
      </c>
      <c r="U196" s="19">
        <f>IF(S196="","",S196/MAX($S$4:S196)-1)</f>
        <v>-1.0000000000000009E-2</v>
      </c>
      <c r="V196">
        <f t="shared" si="23"/>
        <v>-190.1263208417848</v>
      </c>
      <c r="W196">
        <f t="shared" si="22"/>
        <v>0</v>
      </c>
      <c r="X196">
        <f t="shared" si="19"/>
        <v>-190.1263208417848</v>
      </c>
      <c r="Y196" s="26"/>
      <c r="Z196" s="27"/>
      <c r="AA196" s="27"/>
      <c r="AB196" s="27"/>
      <c r="AC196" s="27"/>
      <c r="AD196" s="27"/>
      <c r="AE196" s="28"/>
      <c r="AF196" s="22"/>
      <c r="AG196" s="22"/>
      <c r="AH196" s="22"/>
      <c r="AI196" s="22"/>
      <c r="AJ196" s="2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25"/>
      <c r="BS196" s="25"/>
      <c r="BT196" s="25"/>
      <c r="BU196" s="25"/>
      <c r="BV196" s="25"/>
      <c r="BW196" s="25"/>
      <c r="BX196" s="25"/>
      <c r="BY196" s="25"/>
    </row>
    <row r="197" spans="1:77" s="12" customFormat="1" ht="18" customHeight="1" x14ac:dyDescent="0.25">
      <c r="A197" s="14" t="s">
        <v>205</v>
      </c>
      <c r="B197" s="1">
        <v>42621</v>
      </c>
      <c r="C197" s="15">
        <v>0.45833333333333331</v>
      </c>
      <c r="D197" s="2" t="str">
        <f t="shared" si="18"/>
        <v>giovedì</v>
      </c>
      <c r="E197" s="2" t="s">
        <v>534</v>
      </c>
      <c r="F197" s="2" t="s">
        <v>526</v>
      </c>
      <c r="G197" s="2" t="s">
        <v>549</v>
      </c>
      <c r="H197" s="2"/>
      <c r="I197" s="2" t="s">
        <v>550</v>
      </c>
      <c r="J197" s="2" t="s">
        <v>525</v>
      </c>
      <c r="K197" s="2"/>
      <c r="L197" s="2"/>
      <c r="M197" s="48">
        <v>128</v>
      </c>
      <c r="N197" s="3">
        <v>0.01</v>
      </c>
      <c r="O197" s="2">
        <v>128</v>
      </c>
      <c r="P197" s="2">
        <v>0</v>
      </c>
      <c r="Q197" s="2">
        <f t="shared" si="25"/>
        <v>128</v>
      </c>
      <c r="R197" s="9">
        <f t="shared" si="20"/>
        <v>188.22505763336699</v>
      </c>
      <c r="S197" s="8">
        <f t="shared" si="21"/>
        <v>19010.730820970068</v>
      </c>
      <c r="T197">
        <f t="shared" si="24"/>
        <v>0</v>
      </c>
      <c r="U197" s="19">
        <f>IF(S197="","",S197/MAX($S$4:S197)-1)</f>
        <v>-9.9999999999877964E-5</v>
      </c>
      <c r="V197">
        <f t="shared" si="23"/>
        <v>0</v>
      </c>
      <c r="W197">
        <f t="shared" si="22"/>
        <v>188.22505763336699</v>
      </c>
      <c r="X197">
        <f t="shared" si="19"/>
        <v>0</v>
      </c>
      <c r="Y197" s="26"/>
      <c r="Z197" s="27"/>
      <c r="AA197" s="27"/>
      <c r="AB197" s="27"/>
      <c r="AC197" s="27"/>
      <c r="AD197" s="27"/>
      <c r="AE197" s="28"/>
      <c r="AF197" s="22"/>
      <c r="AG197" s="22"/>
      <c r="AH197" s="22"/>
      <c r="AI197" s="22"/>
      <c r="AJ197" s="2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25"/>
      <c r="BS197" s="25"/>
      <c r="BT197" s="25"/>
      <c r="BU197" s="25"/>
      <c r="BV197" s="25"/>
      <c r="BW197" s="25"/>
      <c r="BX197" s="25"/>
      <c r="BY197" s="25"/>
    </row>
    <row r="198" spans="1:77" s="12" customFormat="1" ht="18" customHeight="1" x14ac:dyDescent="0.25">
      <c r="A198" s="14" t="s">
        <v>206</v>
      </c>
      <c r="B198" s="1">
        <v>42657</v>
      </c>
      <c r="C198" s="15">
        <v>0.125</v>
      </c>
      <c r="D198" s="2" t="str">
        <f t="shared" si="18"/>
        <v>venerdì</v>
      </c>
      <c r="E198" s="2" t="s">
        <v>534</v>
      </c>
      <c r="F198" s="2" t="s">
        <v>541</v>
      </c>
      <c r="G198" s="2" t="s">
        <v>538</v>
      </c>
      <c r="H198" s="2"/>
      <c r="I198" s="2" t="s">
        <v>539</v>
      </c>
      <c r="J198" s="2" t="s">
        <v>540</v>
      </c>
      <c r="K198" s="2"/>
      <c r="L198" s="2"/>
      <c r="M198" s="48">
        <v>38.5</v>
      </c>
      <c r="N198" s="3">
        <v>0.01</v>
      </c>
      <c r="O198" s="2">
        <v>-38.5</v>
      </c>
      <c r="P198" s="2">
        <v>0</v>
      </c>
      <c r="Q198" s="2">
        <f t="shared" si="25"/>
        <v>-38.5</v>
      </c>
      <c r="R198" s="9">
        <f t="shared" si="20"/>
        <v>-190.10730820970068</v>
      </c>
      <c r="S198" s="8">
        <f t="shared" si="21"/>
        <v>18820.623512760369</v>
      </c>
      <c r="T198">
        <f t="shared" si="24"/>
        <v>-38.5</v>
      </c>
      <c r="U198" s="19">
        <f>IF(S198="","",S198/MAX($S$4:S198)-1)</f>
        <v>-1.0098999999999858E-2</v>
      </c>
      <c r="V198">
        <f t="shared" si="23"/>
        <v>-190.10730820970068</v>
      </c>
      <c r="W198">
        <f t="shared" si="22"/>
        <v>0</v>
      </c>
      <c r="X198">
        <f t="shared" si="19"/>
        <v>-190.10730820970068</v>
      </c>
      <c r="Y198" s="26"/>
      <c r="Z198" s="27"/>
      <c r="AA198" s="27"/>
      <c r="AB198" s="27"/>
      <c r="AC198" s="27"/>
      <c r="AD198" s="27"/>
      <c r="AE198" s="28"/>
      <c r="AF198" s="22"/>
      <c r="AG198" s="22"/>
      <c r="AH198" s="22"/>
      <c r="AI198" s="22"/>
      <c r="AJ198" s="2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25"/>
      <c r="BS198" s="25"/>
      <c r="BT198" s="25"/>
      <c r="BU198" s="25"/>
      <c r="BV198" s="25"/>
      <c r="BW198" s="25"/>
      <c r="BX198" s="25"/>
      <c r="BY198" s="25"/>
    </row>
    <row r="199" spans="1:77" s="12" customFormat="1" ht="18" customHeight="1" x14ac:dyDescent="0.25">
      <c r="A199" s="14" t="s">
        <v>207</v>
      </c>
      <c r="B199" s="1">
        <v>42669</v>
      </c>
      <c r="C199" s="15">
        <v>8.3333333333333329E-2</v>
      </c>
      <c r="D199" s="2" t="str">
        <f t="shared" ref="D199:D262" si="26">CHOOSE(WEEKDAY(B199), "domenica", "lunedì", "martedì", "mercoledì", "giovedì", "venerdì","sabato")</f>
        <v>mercoledì</v>
      </c>
      <c r="E199" s="2" t="s">
        <v>534</v>
      </c>
      <c r="F199" s="2" t="s">
        <v>537</v>
      </c>
      <c r="G199" s="2" t="s">
        <v>538</v>
      </c>
      <c r="H199" s="2"/>
      <c r="I199" s="2" t="s">
        <v>539</v>
      </c>
      <c r="J199" s="2" t="s">
        <v>540</v>
      </c>
      <c r="K199" s="2"/>
      <c r="L199" s="2"/>
      <c r="M199" s="48">
        <v>21.6</v>
      </c>
      <c r="N199" s="3">
        <v>5.0000000000000001E-3</v>
      </c>
      <c r="O199" s="2">
        <v>-21.6</v>
      </c>
      <c r="P199" s="2">
        <v>-21.6</v>
      </c>
      <c r="Q199" s="2">
        <f t="shared" si="25"/>
        <v>-43.2</v>
      </c>
      <c r="R199" s="9">
        <f t="shared" si="20"/>
        <v>-188.20623512760369</v>
      </c>
      <c r="S199" s="8">
        <f t="shared" si="21"/>
        <v>18632.417277632765</v>
      </c>
      <c r="T199">
        <f t="shared" si="24"/>
        <v>-81.7</v>
      </c>
      <c r="U199" s="19">
        <f>IF(S199="","",S199/MAX($S$4:S199)-1)</f>
        <v>-1.9998009999999788E-2</v>
      </c>
      <c r="V199">
        <f t="shared" si="23"/>
        <v>-378.3135433373044</v>
      </c>
      <c r="W199">
        <f t="shared" si="22"/>
        <v>0</v>
      </c>
      <c r="X199">
        <f t="shared" ref="X199:X262" si="27">IF(R199&lt;0,R199,0)</f>
        <v>-188.20623512760369</v>
      </c>
      <c r="Y199" s="26"/>
      <c r="Z199" s="27"/>
      <c r="AA199" s="27"/>
      <c r="AB199" s="27"/>
      <c r="AC199" s="27"/>
      <c r="AD199" s="27"/>
      <c r="AE199" s="28"/>
      <c r="AF199" s="22"/>
      <c r="AG199" s="22"/>
      <c r="AH199" s="22"/>
      <c r="AI199" s="22"/>
      <c r="AJ199" s="2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25"/>
      <c r="BS199" s="25"/>
      <c r="BT199" s="25"/>
      <c r="BU199" s="25"/>
      <c r="BV199" s="25"/>
      <c r="BW199" s="25"/>
      <c r="BX199" s="25"/>
      <c r="BY199" s="25"/>
    </row>
    <row r="200" spans="1:77" s="12" customFormat="1" ht="18" customHeight="1" x14ac:dyDescent="0.25">
      <c r="A200" s="14" t="s">
        <v>208</v>
      </c>
      <c r="B200" s="1">
        <v>42671</v>
      </c>
      <c r="C200" s="15">
        <v>0.79166666666666663</v>
      </c>
      <c r="D200" s="2" t="str">
        <f t="shared" si="26"/>
        <v>venerdì</v>
      </c>
      <c r="E200" s="2" t="s">
        <v>527</v>
      </c>
      <c r="F200" s="2" t="s">
        <v>541</v>
      </c>
      <c r="G200" s="2" t="s">
        <v>538</v>
      </c>
      <c r="H200" s="2"/>
      <c r="I200" s="2" t="s">
        <v>547</v>
      </c>
      <c r="J200" s="2" t="s">
        <v>540</v>
      </c>
      <c r="K200" s="2"/>
      <c r="L200" s="2"/>
      <c r="M200" s="48">
        <v>49.1</v>
      </c>
      <c r="N200" s="3">
        <v>0.01</v>
      </c>
      <c r="O200" s="2">
        <v>-49.1</v>
      </c>
      <c r="P200" s="2">
        <v>0</v>
      </c>
      <c r="Q200" s="2">
        <f t="shared" si="25"/>
        <v>-49.1</v>
      </c>
      <c r="R200" s="9">
        <f t="shared" ref="R200:R263" si="28">S199*N200/M200*(O200+P200)</f>
        <v>-186.32417277632766</v>
      </c>
      <c r="S200" s="8">
        <f t="shared" ref="S200:S263" si="29">S199+R200</f>
        <v>18446.093104856438</v>
      </c>
      <c r="T200">
        <f t="shared" si="24"/>
        <v>-130.80000000000001</v>
      </c>
      <c r="U200" s="19">
        <f>IF(S200="","",S200/MAX($S$4:S200)-1)</f>
        <v>-2.9798029899999801E-2</v>
      </c>
      <c r="V200">
        <f t="shared" si="23"/>
        <v>-564.637716113632</v>
      </c>
      <c r="W200">
        <f t="shared" ref="W200:W263" si="30">IF(R200&gt;0,R200,0)</f>
        <v>0</v>
      </c>
      <c r="X200">
        <f t="shared" si="27"/>
        <v>-186.32417277632766</v>
      </c>
      <c r="Y200" s="26"/>
      <c r="Z200" s="27"/>
      <c r="AA200" s="27"/>
      <c r="AB200" s="27"/>
      <c r="AC200" s="27"/>
      <c r="AD200" s="27"/>
      <c r="AE200" s="28"/>
      <c r="AF200" s="22"/>
      <c r="AG200" s="22"/>
      <c r="AH200" s="22"/>
      <c r="AI200" s="22"/>
      <c r="AJ200" s="2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25"/>
      <c r="BS200" s="25"/>
      <c r="BT200" s="25"/>
      <c r="BU200" s="25"/>
      <c r="BV200" s="25"/>
      <c r="BW200" s="25"/>
      <c r="BX200" s="25"/>
      <c r="BY200" s="25"/>
    </row>
    <row r="201" spans="1:77" s="12" customFormat="1" ht="18" customHeight="1" x14ac:dyDescent="0.25">
      <c r="A201" s="14" t="s">
        <v>209</v>
      </c>
      <c r="B201" s="1">
        <v>42635</v>
      </c>
      <c r="C201" s="15">
        <v>0.625</v>
      </c>
      <c r="D201" s="2" t="str">
        <f t="shared" si="26"/>
        <v>giovedì</v>
      </c>
      <c r="E201" s="2" t="s">
        <v>534</v>
      </c>
      <c r="F201" s="2" t="s">
        <v>526</v>
      </c>
      <c r="G201" s="2" t="s">
        <v>549</v>
      </c>
      <c r="H201" s="2"/>
      <c r="I201" s="2" t="s">
        <v>550</v>
      </c>
      <c r="J201" s="2" t="s">
        <v>525</v>
      </c>
      <c r="K201" s="2"/>
      <c r="L201" s="2"/>
      <c r="M201" s="48">
        <v>61</v>
      </c>
      <c r="N201" s="3">
        <v>0.01</v>
      </c>
      <c r="O201" s="2">
        <v>61</v>
      </c>
      <c r="P201" s="2">
        <v>0</v>
      </c>
      <c r="Q201" s="2">
        <f t="shared" si="25"/>
        <v>61</v>
      </c>
      <c r="R201" s="9">
        <f t="shared" si="28"/>
        <v>184.46093104856439</v>
      </c>
      <c r="S201" s="8">
        <f t="shared" si="29"/>
        <v>18630.554035905003</v>
      </c>
      <c r="T201">
        <f t="shared" si="24"/>
        <v>0</v>
      </c>
      <c r="U201" s="19">
        <f>IF(S201="","",S201/MAX($S$4:S201)-1)</f>
        <v>-2.0096010198999759E-2</v>
      </c>
      <c r="V201">
        <f t="shared" si="23"/>
        <v>0</v>
      </c>
      <c r="W201">
        <f t="shared" si="30"/>
        <v>184.46093104856439</v>
      </c>
      <c r="X201">
        <f t="shared" si="27"/>
        <v>0</v>
      </c>
      <c r="Y201" s="26"/>
      <c r="Z201" s="27"/>
      <c r="AA201" s="27"/>
      <c r="AB201" s="27"/>
      <c r="AC201" s="27"/>
      <c r="AD201" s="27"/>
      <c r="AE201" s="28"/>
      <c r="AF201" s="22"/>
      <c r="AG201" s="22"/>
      <c r="AH201" s="22"/>
      <c r="AI201" s="22"/>
      <c r="AJ201" s="2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25"/>
      <c r="BS201" s="25"/>
      <c r="BT201" s="25"/>
      <c r="BU201" s="25"/>
      <c r="BV201" s="25"/>
      <c r="BW201" s="25"/>
      <c r="BX201" s="25"/>
      <c r="BY201" s="25"/>
    </row>
    <row r="202" spans="1:77" s="12" customFormat="1" ht="18" customHeight="1" x14ac:dyDescent="0.25">
      <c r="A202" s="14" t="s">
        <v>210</v>
      </c>
      <c r="B202" s="1">
        <v>42674</v>
      </c>
      <c r="C202" s="15">
        <v>0.20833333333333334</v>
      </c>
      <c r="D202" s="2" t="str">
        <f t="shared" si="26"/>
        <v>lunedì</v>
      </c>
      <c r="E202" s="2" t="s">
        <v>534</v>
      </c>
      <c r="F202" s="2" t="s">
        <v>541</v>
      </c>
      <c r="G202" s="2" t="s">
        <v>538</v>
      </c>
      <c r="H202" s="2"/>
      <c r="I202" s="2" t="s">
        <v>539</v>
      </c>
      <c r="J202" s="2" t="s">
        <v>540</v>
      </c>
      <c r="K202" s="2"/>
      <c r="L202" s="2"/>
      <c r="M202" s="48">
        <v>21.4</v>
      </c>
      <c r="N202" s="3">
        <v>0.01</v>
      </c>
      <c r="O202" s="2">
        <v>-21.4</v>
      </c>
      <c r="P202" s="2">
        <v>0</v>
      </c>
      <c r="Q202" s="2">
        <f t="shared" si="25"/>
        <v>-21.4</v>
      </c>
      <c r="R202" s="9">
        <f t="shared" si="28"/>
        <v>-186.30554035905004</v>
      </c>
      <c r="S202" s="8">
        <f t="shared" si="29"/>
        <v>18444.248495545951</v>
      </c>
      <c r="T202">
        <f t="shared" si="24"/>
        <v>-21.4</v>
      </c>
      <c r="U202" s="19">
        <f>IF(S202="","",S202/MAX($S$4:S202)-1)</f>
        <v>-2.9895050097009879E-2</v>
      </c>
      <c r="V202">
        <f t="shared" ref="V202:V265" si="31">IF(R202&lt;0,V201+R202,0)</f>
        <v>-186.30554035905004</v>
      </c>
      <c r="W202">
        <f t="shared" si="30"/>
        <v>0</v>
      </c>
      <c r="X202">
        <f t="shared" si="27"/>
        <v>-186.30554035905004</v>
      </c>
      <c r="Y202" s="26"/>
      <c r="Z202" s="27"/>
      <c r="AA202" s="27"/>
      <c r="AB202" s="27"/>
      <c r="AC202" s="27"/>
      <c r="AD202" s="27"/>
      <c r="AE202" s="28"/>
      <c r="AF202" s="22"/>
      <c r="AG202" s="22"/>
      <c r="AH202" s="22"/>
      <c r="AI202" s="22"/>
      <c r="AJ202" s="2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25"/>
      <c r="BS202" s="25"/>
      <c r="BT202" s="25"/>
      <c r="BU202" s="25"/>
      <c r="BV202" s="25"/>
      <c r="BW202" s="25"/>
      <c r="BX202" s="25"/>
      <c r="BY202" s="25"/>
    </row>
    <row r="203" spans="1:77" s="12" customFormat="1" ht="18" customHeight="1" x14ac:dyDescent="0.25">
      <c r="A203" s="14" t="s">
        <v>211</v>
      </c>
      <c r="B203" s="1">
        <v>42655</v>
      </c>
      <c r="C203" s="15">
        <v>0.625</v>
      </c>
      <c r="D203" s="2" t="str">
        <f t="shared" si="26"/>
        <v>mercoledì</v>
      </c>
      <c r="E203" s="2" t="s">
        <v>527</v>
      </c>
      <c r="F203" s="2" t="s">
        <v>526</v>
      </c>
      <c r="G203" s="2" t="s">
        <v>528</v>
      </c>
      <c r="H203" s="2"/>
      <c r="I203" s="2" t="s">
        <v>550</v>
      </c>
      <c r="J203" s="2" t="s">
        <v>525</v>
      </c>
      <c r="K203" s="2"/>
      <c r="L203" s="2"/>
      <c r="M203" s="48">
        <v>55</v>
      </c>
      <c r="N203" s="3">
        <v>0.01</v>
      </c>
      <c r="O203" s="2">
        <v>-55</v>
      </c>
      <c r="P203" s="2">
        <v>0</v>
      </c>
      <c r="Q203" s="2">
        <f t="shared" si="25"/>
        <v>-55</v>
      </c>
      <c r="R203" s="9">
        <f t="shared" si="28"/>
        <v>-184.44248495545952</v>
      </c>
      <c r="S203" s="8">
        <f t="shared" si="29"/>
        <v>18259.806010590491</v>
      </c>
      <c r="T203">
        <f t="shared" si="24"/>
        <v>-76.400000000000006</v>
      </c>
      <c r="U203" s="19">
        <f>IF(S203="","",S203/MAX($S$4:S203)-1)</f>
        <v>-3.9596099596039713E-2</v>
      </c>
      <c r="V203">
        <f t="shared" si="31"/>
        <v>-370.74802531450956</v>
      </c>
      <c r="W203">
        <f t="shared" si="30"/>
        <v>0</v>
      </c>
      <c r="X203">
        <f t="shared" si="27"/>
        <v>-184.44248495545952</v>
      </c>
      <c r="Y203" s="26"/>
      <c r="Z203" s="27"/>
      <c r="AA203" s="27"/>
      <c r="AB203" s="27"/>
      <c r="AC203" s="27"/>
      <c r="AD203" s="27"/>
      <c r="AE203" s="28"/>
      <c r="AF203" s="22"/>
      <c r="AG203" s="22"/>
      <c r="AH203" s="22"/>
      <c r="AI203" s="22"/>
      <c r="AJ203" s="2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25"/>
      <c r="BS203" s="25"/>
      <c r="BT203" s="25"/>
      <c r="BU203" s="25"/>
      <c r="BV203" s="25"/>
      <c r="BW203" s="25"/>
      <c r="BX203" s="25"/>
      <c r="BY203" s="25"/>
    </row>
    <row r="204" spans="1:77" s="12" customFormat="1" ht="18" customHeight="1" x14ac:dyDescent="0.25">
      <c r="A204" s="14" t="s">
        <v>212</v>
      </c>
      <c r="B204" s="1">
        <v>42675</v>
      </c>
      <c r="C204" s="15">
        <v>0.70833333333333337</v>
      </c>
      <c r="D204" s="2" t="str">
        <f t="shared" si="26"/>
        <v>martedì</v>
      </c>
      <c r="E204" s="4" t="s">
        <v>527</v>
      </c>
      <c r="F204" s="2" t="s">
        <v>541</v>
      </c>
      <c r="G204" s="2" t="s">
        <v>538</v>
      </c>
      <c r="H204" s="2"/>
      <c r="I204" s="2" t="s">
        <v>546</v>
      </c>
      <c r="J204" s="2" t="s">
        <v>540</v>
      </c>
      <c r="K204" s="2"/>
      <c r="L204" s="2"/>
      <c r="M204" s="49">
        <v>56.1</v>
      </c>
      <c r="N204" s="3">
        <v>0.01</v>
      </c>
      <c r="O204" s="4">
        <v>-56.1</v>
      </c>
      <c r="P204" s="4">
        <v>0</v>
      </c>
      <c r="Q204" s="2">
        <f t="shared" si="25"/>
        <v>-56.1</v>
      </c>
      <c r="R204" s="9">
        <f t="shared" si="28"/>
        <v>-182.59806010590492</v>
      </c>
      <c r="S204" s="8">
        <f t="shared" si="29"/>
        <v>18077.207950484586</v>
      </c>
      <c r="T204">
        <f t="shared" si="24"/>
        <v>-132.5</v>
      </c>
      <c r="U204" s="19">
        <f>IF(S204="","",S204/MAX($S$4:S204)-1)</f>
        <v>-4.9200138600079435E-2</v>
      </c>
      <c r="V204">
        <f t="shared" si="31"/>
        <v>-553.34608542041451</v>
      </c>
      <c r="W204">
        <f t="shared" si="30"/>
        <v>0</v>
      </c>
      <c r="X204">
        <f t="shared" si="27"/>
        <v>-182.59806010590492</v>
      </c>
      <c r="Y204" s="26"/>
      <c r="Z204" s="27"/>
      <c r="AA204" s="27"/>
      <c r="AB204" s="27"/>
      <c r="AC204" s="27"/>
      <c r="AD204" s="27"/>
      <c r="AE204" s="28"/>
      <c r="AF204" s="22"/>
      <c r="AG204" s="22"/>
      <c r="AH204" s="22"/>
      <c r="AI204" s="22"/>
      <c r="AJ204" s="2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25"/>
      <c r="BS204" s="25"/>
      <c r="BT204" s="25"/>
      <c r="BU204" s="25"/>
      <c r="BV204" s="25"/>
      <c r="BW204" s="25"/>
      <c r="BX204" s="25"/>
      <c r="BY204" s="25"/>
    </row>
    <row r="205" spans="1:77" s="12" customFormat="1" ht="18" customHeight="1" x14ac:dyDescent="0.25">
      <c r="A205" s="14" t="s">
        <v>213</v>
      </c>
      <c r="B205" s="1">
        <v>42676</v>
      </c>
      <c r="C205" s="15">
        <v>8.3333333333333329E-2</v>
      </c>
      <c r="D205" s="2" t="str">
        <f t="shared" si="26"/>
        <v>mercoledì</v>
      </c>
      <c r="E205" s="4" t="s">
        <v>527</v>
      </c>
      <c r="F205" s="2" t="s">
        <v>541</v>
      </c>
      <c r="G205" s="2" t="s">
        <v>538</v>
      </c>
      <c r="H205" s="2"/>
      <c r="I205" s="2" t="s">
        <v>546</v>
      </c>
      <c r="J205" s="2" t="s">
        <v>540</v>
      </c>
      <c r="K205" s="2"/>
      <c r="L205" s="2"/>
      <c r="M205" s="49">
        <v>75.5</v>
      </c>
      <c r="N205" s="3">
        <v>0.01</v>
      </c>
      <c r="O205" s="4">
        <v>93.8</v>
      </c>
      <c r="P205" s="4">
        <v>0</v>
      </c>
      <c r="Q205" s="2">
        <f t="shared" si="25"/>
        <v>93.8</v>
      </c>
      <c r="R205" s="9">
        <f t="shared" si="28"/>
        <v>224.58835837820587</v>
      </c>
      <c r="S205" s="8">
        <f t="shared" si="29"/>
        <v>18301.796308862791</v>
      </c>
      <c r="T205">
        <f t="shared" si="24"/>
        <v>0</v>
      </c>
      <c r="U205" s="19">
        <f>IF(S205="","",S205/MAX($S$4:S205)-1)</f>
        <v>-3.7387552242554634E-2</v>
      </c>
      <c r="V205">
        <f t="shared" si="31"/>
        <v>0</v>
      </c>
      <c r="W205">
        <f t="shared" si="30"/>
        <v>224.58835837820587</v>
      </c>
      <c r="X205">
        <f t="shared" si="27"/>
        <v>0</v>
      </c>
      <c r="Y205" s="26"/>
      <c r="Z205" s="27"/>
      <c r="AA205" s="27"/>
      <c r="AB205" s="27"/>
      <c r="AC205" s="27"/>
      <c r="AD205" s="27"/>
      <c r="AE205" s="28"/>
      <c r="AF205" s="22"/>
      <c r="AG205" s="22"/>
      <c r="AH205" s="22"/>
      <c r="AI205" s="22"/>
      <c r="AJ205" s="2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25"/>
      <c r="BS205" s="25"/>
      <c r="BT205" s="25"/>
      <c r="BU205" s="25"/>
      <c r="BV205" s="25"/>
      <c r="BW205" s="25"/>
      <c r="BX205" s="25"/>
      <c r="BY205" s="25"/>
    </row>
    <row r="206" spans="1:77" s="12" customFormat="1" ht="18" customHeight="1" x14ac:dyDescent="0.25">
      <c r="A206" s="14" t="s">
        <v>214</v>
      </c>
      <c r="B206" s="1">
        <v>42682</v>
      </c>
      <c r="C206" s="15">
        <v>0.70833333333333337</v>
      </c>
      <c r="D206" s="2" t="str">
        <f t="shared" si="26"/>
        <v>martedì</v>
      </c>
      <c r="E206" s="2" t="s">
        <v>527</v>
      </c>
      <c r="F206" s="2" t="s">
        <v>537</v>
      </c>
      <c r="G206" s="2" t="s">
        <v>538</v>
      </c>
      <c r="H206" s="2"/>
      <c r="I206" s="2" t="s">
        <v>551</v>
      </c>
      <c r="J206" s="2" t="s">
        <v>540</v>
      </c>
      <c r="K206" s="2"/>
      <c r="L206" s="2"/>
      <c r="M206" s="48">
        <v>8.9499999999999993</v>
      </c>
      <c r="N206" s="3">
        <v>5.0000000000000001E-3</v>
      </c>
      <c r="O206" s="2">
        <v>8</v>
      </c>
      <c r="P206" s="2">
        <v>17.5</v>
      </c>
      <c r="Q206" s="2">
        <f t="shared" si="25"/>
        <v>25.5</v>
      </c>
      <c r="R206" s="9">
        <f t="shared" si="28"/>
        <v>260.72391389720741</v>
      </c>
      <c r="S206" s="8">
        <f t="shared" si="29"/>
        <v>18562.520222759998</v>
      </c>
      <c r="T206">
        <f t="shared" ref="T206:T269" si="32">IF(Q206&lt;0,T205+Q206,0)</f>
        <v>0</v>
      </c>
      <c r="U206" s="19">
        <f>IF(S206="","",S206/MAX($S$4:S206)-1)</f>
        <v>-2.3674358154389896E-2</v>
      </c>
      <c r="V206">
        <f t="shared" si="31"/>
        <v>0</v>
      </c>
      <c r="W206">
        <f t="shared" si="30"/>
        <v>260.72391389720741</v>
      </c>
      <c r="X206">
        <f t="shared" si="27"/>
        <v>0</v>
      </c>
      <c r="Y206" s="26"/>
      <c r="Z206" s="27"/>
      <c r="AA206" s="27"/>
      <c r="AB206" s="27"/>
      <c r="AC206" s="27"/>
      <c r="AD206" s="27"/>
      <c r="AE206" s="28"/>
      <c r="AF206" s="22"/>
      <c r="AG206" s="22"/>
      <c r="AH206" s="22"/>
      <c r="AI206" s="22"/>
      <c r="AJ206" s="2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25"/>
      <c r="BS206" s="25"/>
      <c r="BT206" s="25"/>
      <c r="BU206" s="25"/>
      <c r="BV206" s="25"/>
      <c r="BW206" s="25"/>
      <c r="BX206" s="25"/>
      <c r="BY206" s="25"/>
    </row>
    <row r="207" spans="1:77" s="12" customFormat="1" ht="18" customHeight="1" x14ac:dyDescent="0.25">
      <c r="A207" s="14" t="s">
        <v>215</v>
      </c>
      <c r="B207" s="1">
        <v>42698</v>
      </c>
      <c r="C207" s="15">
        <v>4.1666666666666664E-2</v>
      </c>
      <c r="D207" s="2" t="str">
        <f t="shared" si="26"/>
        <v>giovedì</v>
      </c>
      <c r="E207" s="2" t="s">
        <v>527</v>
      </c>
      <c r="F207" s="2" t="s">
        <v>541</v>
      </c>
      <c r="G207" s="2" t="s">
        <v>538</v>
      </c>
      <c r="H207" s="2"/>
      <c r="I207" s="2" t="s">
        <v>539</v>
      </c>
      <c r="J207" s="2" t="s">
        <v>540</v>
      </c>
      <c r="K207" s="2"/>
      <c r="L207" s="2"/>
      <c r="M207" s="48">
        <v>30</v>
      </c>
      <c r="N207" s="3">
        <v>0.01</v>
      </c>
      <c r="O207" s="2">
        <v>47.4</v>
      </c>
      <c r="P207" s="2">
        <v>0</v>
      </c>
      <c r="Q207" s="2">
        <f t="shared" si="25"/>
        <v>47.4</v>
      </c>
      <c r="R207" s="9">
        <f t="shared" si="28"/>
        <v>293.28781951960798</v>
      </c>
      <c r="S207" s="8">
        <f t="shared" si="29"/>
        <v>18855.808042279605</v>
      </c>
      <c r="T207">
        <f t="shared" si="32"/>
        <v>0</v>
      </c>
      <c r="U207" s="19">
        <f>IF(S207="","",S207/MAX($S$4:S207)-1)</f>
        <v>-8.2484130132293165E-3</v>
      </c>
      <c r="V207">
        <f t="shared" si="31"/>
        <v>0</v>
      </c>
      <c r="W207">
        <f t="shared" si="30"/>
        <v>293.28781951960798</v>
      </c>
      <c r="X207">
        <f t="shared" si="27"/>
        <v>0</v>
      </c>
      <c r="Y207" s="26"/>
      <c r="Z207" s="27"/>
      <c r="AA207" s="27"/>
      <c r="AB207" s="27"/>
      <c r="AC207" s="27"/>
      <c r="AD207" s="27"/>
      <c r="AE207" s="28"/>
      <c r="AF207" s="22"/>
      <c r="AG207" s="22"/>
      <c r="AH207" s="22"/>
      <c r="AI207" s="22"/>
      <c r="AJ207" s="2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25"/>
      <c r="BS207" s="25"/>
      <c r="BT207" s="25"/>
      <c r="BU207" s="25"/>
      <c r="BV207" s="25"/>
      <c r="BW207" s="25"/>
      <c r="BX207" s="25"/>
      <c r="BY207" s="25"/>
    </row>
    <row r="208" spans="1:77" s="12" customFormat="1" ht="18" customHeight="1" x14ac:dyDescent="0.25">
      <c r="A208" s="14" t="s">
        <v>216</v>
      </c>
      <c r="B208" s="1">
        <v>42699</v>
      </c>
      <c r="C208" s="15">
        <v>8.3333333333333329E-2</v>
      </c>
      <c r="D208" s="2" t="str">
        <f t="shared" si="26"/>
        <v>venerdì</v>
      </c>
      <c r="E208" s="4" t="s">
        <v>534</v>
      </c>
      <c r="F208" s="2" t="s">
        <v>542</v>
      </c>
      <c r="G208" s="2" t="s">
        <v>538</v>
      </c>
      <c r="H208" s="2"/>
      <c r="I208" s="2" t="s">
        <v>539</v>
      </c>
      <c r="J208" s="2" t="s">
        <v>540</v>
      </c>
      <c r="K208" s="2"/>
      <c r="L208" s="2"/>
      <c r="M208" s="49">
        <v>22.8</v>
      </c>
      <c r="N208" s="3">
        <v>5.0000000000000001E-3</v>
      </c>
      <c r="O208" s="4">
        <v>-22.8</v>
      </c>
      <c r="P208" s="4">
        <v>-22.8</v>
      </c>
      <c r="Q208" s="2">
        <f t="shared" si="25"/>
        <v>-45.6</v>
      </c>
      <c r="R208" s="9">
        <f t="shared" si="28"/>
        <v>-188.55808042279608</v>
      </c>
      <c r="S208" s="8">
        <f t="shared" si="29"/>
        <v>18667.249961856807</v>
      </c>
      <c r="T208">
        <f t="shared" si="32"/>
        <v>-45.6</v>
      </c>
      <c r="U208" s="19">
        <f>IF(S208="","",S208/MAX($S$4:S208)-1)</f>
        <v>-1.8165928883097093E-2</v>
      </c>
      <c r="V208">
        <f t="shared" si="31"/>
        <v>-188.55808042279608</v>
      </c>
      <c r="W208">
        <f t="shared" si="30"/>
        <v>0</v>
      </c>
      <c r="X208">
        <f t="shared" si="27"/>
        <v>-188.55808042279608</v>
      </c>
      <c r="Y208" s="26"/>
      <c r="Z208" s="27"/>
      <c r="AA208" s="27"/>
      <c r="AB208" s="27"/>
      <c r="AC208" s="27"/>
      <c r="AD208" s="27"/>
      <c r="AE208" s="28"/>
      <c r="AF208" s="22"/>
      <c r="AG208" s="22"/>
      <c r="AH208" s="22"/>
      <c r="AI208" s="22"/>
      <c r="AJ208" s="2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25"/>
      <c r="BS208" s="25"/>
      <c r="BT208" s="25"/>
      <c r="BU208" s="25"/>
      <c r="BV208" s="25"/>
      <c r="BW208" s="25"/>
      <c r="BX208" s="25"/>
      <c r="BY208" s="25"/>
    </row>
    <row r="209" spans="1:77" s="12" customFormat="1" ht="18" customHeight="1" x14ac:dyDescent="0.25">
      <c r="A209" s="14" t="s">
        <v>217</v>
      </c>
      <c r="B209" s="1">
        <v>42695</v>
      </c>
      <c r="C209" s="15">
        <v>0.29166666666666669</v>
      </c>
      <c r="D209" s="2" t="str">
        <f t="shared" si="26"/>
        <v>lunedì</v>
      </c>
      <c r="E209" s="2" t="s">
        <v>527</v>
      </c>
      <c r="F209" s="2" t="s">
        <v>526</v>
      </c>
      <c r="G209" s="2" t="s">
        <v>528</v>
      </c>
      <c r="H209" s="2"/>
      <c r="I209" s="2" t="s">
        <v>524</v>
      </c>
      <c r="J209" s="2" t="s">
        <v>525</v>
      </c>
      <c r="K209" s="2"/>
      <c r="L209" s="2"/>
      <c r="M209" s="48">
        <v>77</v>
      </c>
      <c r="N209" s="3">
        <v>0.01</v>
      </c>
      <c r="O209" s="2">
        <v>77</v>
      </c>
      <c r="P209" s="2">
        <v>0</v>
      </c>
      <c r="Q209" s="2">
        <f t="shared" si="25"/>
        <v>77</v>
      </c>
      <c r="R209" s="9">
        <f t="shared" si="28"/>
        <v>186.67249961856805</v>
      </c>
      <c r="S209" s="8">
        <f t="shared" si="29"/>
        <v>18853.922461475377</v>
      </c>
      <c r="T209">
        <f t="shared" si="32"/>
        <v>0</v>
      </c>
      <c r="U209" s="19">
        <f>IF(S209="","",S209/MAX($S$4:S209)-1)</f>
        <v>-8.3475881719280443E-3</v>
      </c>
      <c r="V209">
        <f t="shared" si="31"/>
        <v>0</v>
      </c>
      <c r="W209">
        <f t="shared" si="30"/>
        <v>186.67249961856805</v>
      </c>
      <c r="X209">
        <f t="shared" si="27"/>
        <v>0</v>
      </c>
      <c r="Y209" s="26"/>
      <c r="Z209" s="27"/>
      <c r="AA209" s="27"/>
      <c r="AB209" s="27"/>
      <c r="AC209" s="27"/>
      <c r="AD209" s="27"/>
      <c r="AE209" s="28"/>
      <c r="AF209" s="22"/>
      <c r="AG209" s="22"/>
      <c r="AH209" s="22"/>
      <c r="AI209" s="22"/>
      <c r="AJ209" s="2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25"/>
      <c r="BS209" s="25"/>
      <c r="BT209" s="25"/>
      <c r="BU209" s="25"/>
      <c r="BV209" s="25"/>
      <c r="BW209" s="25"/>
      <c r="BX209" s="25"/>
      <c r="BY209" s="25"/>
    </row>
    <row r="210" spans="1:77" s="12" customFormat="1" ht="18" customHeight="1" x14ac:dyDescent="0.25">
      <c r="A210" s="14" t="s">
        <v>218</v>
      </c>
      <c r="B210" s="1">
        <v>42702</v>
      </c>
      <c r="C210" s="15">
        <v>0.58333333333333337</v>
      </c>
      <c r="D210" s="2" t="str">
        <f t="shared" si="26"/>
        <v>lunedì</v>
      </c>
      <c r="E210" s="2" t="s">
        <v>534</v>
      </c>
      <c r="F210" s="2" t="s">
        <v>541</v>
      </c>
      <c r="G210" s="2" t="s">
        <v>538</v>
      </c>
      <c r="H210" s="2"/>
      <c r="I210" s="2" t="s">
        <v>547</v>
      </c>
      <c r="J210" s="2" t="s">
        <v>540</v>
      </c>
      <c r="K210" s="2"/>
      <c r="L210" s="2"/>
      <c r="M210" s="48">
        <v>33.799999999999997</v>
      </c>
      <c r="N210" s="3">
        <v>0.01</v>
      </c>
      <c r="O210" s="2">
        <v>47.1</v>
      </c>
      <c r="P210" s="2">
        <v>0</v>
      </c>
      <c r="Q210" s="2">
        <f t="shared" si="25"/>
        <v>47.1</v>
      </c>
      <c r="R210" s="9">
        <f t="shared" si="28"/>
        <v>262.72773607558889</v>
      </c>
      <c r="S210" s="8">
        <f t="shared" si="29"/>
        <v>19116.650197550967</v>
      </c>
      <c r="T210">
        <f t="shared" si="32"/>
        <v>0</v>
      </c>
      <c r="U210" s="19">
        <f>IF(S210="","",S210/MAX($S$4:S210)-1)</f>
        <v>0</v>
      </c>
      <c r="V210">
        <f t="shared" si="31"/>
        <v>0</v>
      </c>
      <c r="W210">
        <f t="shared" si="30"/>
        <v>262.72773607558889</v>
      </c>
      <c r="X210">
        <f t="shared" si="27"/>
        <v>0</v>
      </c>
      <c r="Y210" s="26"/>
      <c r="Z210" s="27"/>
      <c r="AA210" s="27"/>
      <c r="AB210" s="27"/>
      <c r="AC210" s="27"/>
      <c r="AD210" s="27"/>
      <c r="AE210" s="28"/>
      <c r="AF210" s="22"/>
      <c r="AG210" s="22"/>
      <c r="AH210" s="22"/>
      <c r="AI210" s="22"/>
      <c r="AJ210" s="2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25"/>
      <c r="BS210" s="25"/>
      <c r="BT210" s="25"/>
      <c r="BU210" s="25"/>
      <c r="BV210" s="25"/>
      <c r="BW210" s="25"/>
      <c r="BX210" s="25"/>
      <c r="BY210" s="25"/>
    </row>
    <row r="211" spans="1:77" s="12" customFormat="1" ht="18" customHeight="1" x14ac:dyDescent="0.25">
      <c r="A211" s="14" t="s">
        <v>219</v>
      </c>
      <c r="B211" s="1">
        <v>42704</v>
      </c>
      <c r="C211" s="15">
        <v>0.58333333333333337</v>
      </c>
      <c r="D211" s="2" t="str">
        <f t="shared" si="26"/>
        <v>mercoledì</v>
      </c>
      <c r="E211" s="4" t="s">
        <v>534</v>
      </c>
      <c r="F211" s="2" t="s">
        <v>542</v>
      </c>
      <c r="G211" s="2" t="s">
        <v>538</v>
      </c>
      <c r="H211" s="2"/>
      <c r="I211" s="2" t="s">
        <v>547</v>
      </c>
      <c r="J211" s="2" t="s">
        <v>543</v>
      </c>
      <c r="K211" s="2"/>
      <c r="L211" s="2"/>
      <c r="M211" s="49">
        <v>13.4</v>
      </c>
      <c r="N211" s="3">
        <v>5.0000000000000001E-3</v>
      </c>
      <c r="O211" s="4">
        <v>-13.4</v>
      </c>
      <c r="P211" s="4">
        <v>-13.4</v>
      </c>
      <c r="Q211" s="2">
        <f t="shared" si="25"/>
        <v>-26.8</v>
      </c>
      <c r="R211" s="9">
        <f t="shared" si="28"/>
        <v>-191.16650197550968</v>
      </c>
      <c r="S211" s="8">
        <f t="shared" si="29"/>
        <v>18925.483695575458</v>
      </c>
      <c r="T211">
        <f t="shared" si="32"/>
        <v>-26.8</v>
      </c>
      <c r="U211" s="19">
        <f>IF(S211="","",S211/MAX($S$4:S211)-1)</f>
        <v>-1.0000000000000009E-2</v>
      </c>
      <c r="V211">
        <f t="shared" si="31"/>
        <v>-191.16650197550968</v>
      </c>
      <c r="W211">
        <f t="shared" si="30"/>
        <v>0</v>
      </c>
      <c r="X211">
        <f t="shared" si="27"/>
        <v>-191.16650197550968</v>
      </c>
      <c r="Y211" s="26"/>
      <c r="Z211" s="27"/>
      <c r="AA211" s="27"/>
      <c r="AB211" s="27"/>
      <c r="AC211" s="27"/>
      <c r="AD211" s="27"/>
      <c r="AE211" s="28"/>
      <c r="AF211" s="22"/>
      <c r="AG211" s="22"/>
      <c r="AH211" s="22"/>
      <c r="AI211" s="22"/>
      <c r="AJ211" s="2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25"/>
      <c r="BS211" s="25"/>
      <c r="BT211" s="25"/>
      <c r="BU211" s="25"/>
      <c r="BV211" s="25"/>
      <c r="BW211" s="25"/>
      <c r="BX211" s="25"/>
      <c r="BY211" s="25"/>
    </row>
    <row r="212" spans="1:77" s="12" customFormat="1" ht="18" customHeight="1" x14ac:dyDescent="0.25">
      <c r="A212" s="14" t="s">
        <v>220</v>
      </c>
      <c r="B212" s="1">
        <v>42709</v>
      </c>
      <c r="C212" s="15">
        <v>0.5</v>
      </c>
      <c r="D212" s="2" t="str">
        <f t="shared" si="26"/>
        <v>lunedì</v>
      </c>
      <c r="E212" s="2" t="s">
        <v>534</v>
      </c>
      <c r="F212" s="2" t="s">
        <v>541</v>
      </c>
      <c r="G212" s="2" t="s">
        <v>538</v>
      </c>
      <c r="H212" s="2"/>
      <c r="I212" s="2" t="s">
        <v>544</v>
      </c>
      <c r="J212" s="2" t="s">
        <v>540</v>
      </c>
      <c r="K212" s="2"/>
      <c r="L212" s="2"/>
      <c r="M212" s="48">
        <v>86.6</v>
      </c>
      <c r="N212" s="3">
        <v>0.01</v>
      </c>
      <c r="O212" s="2">
        <v>0</v>
      </c>
      <c r="P212" s="2">
        <v>-86.6</v>
      </c>
      <c r="Q212" s="2">
        <f t="shared" si="25"/>
        <v>-86.6</v>
      </c>
      <c r="R212" s="9">
        <f t="shared" si="28"/>
        <v>-189.2548369557546</v>
      </c>
      <c r="S212" s="8">
        <f t="shared" si="29"/>
        <v>18736.228858619703</v>
      </c>
      <c r="T212">
        <f t="shared" si="32"/>
        <v>-113.39999999999999</v>
      </c>
      <c r="U212" s="19">
        <f>IF(S212="","",S212/MAX($S$4:S212)-1)</f>
        <v>-1.9900000000000029E-2</v>
      </c>
      <c r="V212">
        <f t="shared" si="31"/>
        <v>-380.42133893126424</v>
      </c>
      <c r="W212">
        <f t="shared" si="30"/>
        <v>0</v>
      </c>
      <c r="X212">
        <f t="shared" si="27"/>
        <v>-189.2548369557546</v>
      </c>
      <c r="Y212" s="26"/>
      <c r="Z212" s="27"/>
      <c r="AA212" s="27"/>
      <c r="AB212" s="27"/>
      <c r="AC212" s="27"/>
      <c r="AD212" s="27"/>
      <c r="AE212" s="28"/>
      <c r="AF212" s="22"/>
      <c r="AG212" s="22"/>
      <c r="AH212" s="22"/>
      <c r="AI212" s="22"/>
      <c r="AJ212" s="2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25"/>
      <c r="BS212" s="25"/>
      <c r="BT212" s="25"/>
      <c r="BU212" s="25"/>
      <c r="BV212" s="25"/>
      <c r="BW212" s="25"/>
      <c r="BX212" s="25"/>
      <c r="BY212" s="25"/>
    </row>
    <row r="213" spans="1:77" s="12" customFormat="1" ht="18" customHeight="1" x14ac:dyDescent="0.25">
      <c r="A213" s="14" t="s">
        <v>221</v>
      </c>
      <c r="B213" s="1">
        <v>42709</v>
      </c>
      <c r="C213" s="15">
        <v>0</v>
      </c>
      <c r="D213" s="2" t="str">
        <f t="shared" si="26"/>
        <v>lunedì</v>
      </c>
      <c r="E213" s="4" t="s">
        <v>534</v>
      </c>
      <c r="F213" s="2" t="s">
        <v>541</v>
      </c>
      <c r="G213" s="2" t="s">
        <v>538</v>
      </c>
      <c r="H213" s="2"/>
      <c r="I213" s="2" t="s">
        <v>547</v>
      </c>
      <c r="J213" s="2" t="s">
        <v>540</v>
      </c>
      <c r="K213" s="2"/>
      <c r="L213" s="2"/>
      <c r="M213" s="49">
        <v>40.5</v>
      </c>
      <c r="N213" s="3">
        <v>0.01</v>
      </c>
      <c r="O213" s="4">
        <v>64.5</v>
      </c>
      <c r="P213" s="4">
        <v>0</v>
      </c>
      <c r="Q213" s="2">
        <f t="shared" si="25"/>
        <v>64.5</v>
      </c>
      <c r="R213" s="9">
        <f t="shared" si="28"/>
        <v>298.39179293357302</v>
      </c>
      <c r="S213" s="8">
        <f t="shared" si="29"/>
        <v>19034.620651553276</v>
      </c>
      <c r="T213">
        <f t="shared" si="32"/>
        <v>0</v>
      </c>
      <c r="U213" s="19">
        <f>IF(S213="","",S213/MAX($S$4:S213)-1)</f>
        <v>-4.2910000000000448E-3</v>
      </c>
      <c r="V213">
        <f t="shared" si="31"/>
        <v>0</v>
      </c>
      <c r="W213">
        <f t="shared" si="30"/>
        <v>298.39179293357302</v>
      </c>
      <c r="X213">
        <f t="shared" si="27"/>
        <v>0</v>
      </c>
      <c r="Y213" s="26"/>
      <c r="Z213" s="27"/>
      <c r="AA213" s="27"/>
      <c r="AB213" s="27"/>
      <c r="AC213" s="27"/>
      <c r="AD213" s="27"/>
      <c r="AE213" s="28"/>
      <c r="AF213" s="22"/>
      <c r="AG213" s="22"/>
      <c r="AH213" s="22"/>
      <c r="AI213" s="22"/>
      <c r="AJ213" s="2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25"/>
      <c r="BS213" s="25"/>
      <c r="BT213" s="25"/>
      <c r="BU213" s="25"/>
      <c r="BV213" s="25"/>
      <c r="BW213" s="25"/>
      <c r="BX213" s="25"/>
      <c r="BY213" s="25"/>
    </row>
    <row r="214" spans="1:77" s="12" customFormat="1" ht="18" customHeight="1" x14ac:dyDescent="0.25">
      <c r="A214" s="14" t="s">
        <v>222</v>
      </c>
      <c r="B214" s="1">
        <v>42716</v>
      </c>
      <c r="C214" s="15">
        <v>0</v>
      </c>
      <c r="D214" s="2" t="str">
        <f t="shared" si="26"/>
        <v>lunedì</v>
      </c>
      <c r="E214" s="4" t="s">
        <v>534</v>
      </c>
      <c r="F214" s="2" t="s">
        <v>537</v>
      </c>
      <c r="G214" s="2" t="s">
        <v>538</v>
      </c>
      <c r="H214" s="2"/>
      <c r="I214" s="2" t="s">
        <v>546</v>
      </c>
      <c r="J214" s="2" t="s">
        <v>540</v>
      </c>
      <c r="K214" s="2"/>
      <c r="L214" s="2"/>
      <c r="M214" s="49">
        <v>75</v>
      </c>
      <c r="N214" s="3">
        <v>5.0000000000000001E-3</v>
      </c>
      <c r="O214" s="4">
        <v>-75</v>
      </c>
      <c r="P214" s="4">
        <v>-75</v>
      </c>
      <c r="Q214" s="2">
        <f t="shared" si="25"/>
        <v>-150</v>
      </c>
      <c r="R214" s="9">
        <f t="shared" si="28"/>
        <v>-190.34620651553277</v>
      </c>
      <c r="S214" s="8">
        <f t="shared" si="29"/>
        <v>18844.274445037743</v>
      </c>
      <c r="T214">
        <f t="shared" si="32"/>
        <v>-150</v>
      </c>
      <c r="U214" s="19">
        <f>IF(S214="","",S214/MAX($S$4:S214)-1)</f>
        <v>-1.4248090000000047E-2</v>
      </c>
      <c r="V214">
        <f t="shared" si="31"/>
        <v>-190.34620651553277</v>
      </c>
      <c r="W214">
        <f t="shared" si="30"/>
        <v>0</v>
      </c>
      <c r="X214">
        <f t="shared" si="27"/>
        <v>-190.34620651553277</v>
      </c>
      <c r="Y214" s="26"/>
      <c r="Z214" s="27"/>
      <c r="AA214" s="27"/>
      <c r="AB214" s="27"/>
      <c r="AC214" s="27"/>
      <c r="AD214" s="27"/>
      <c r="AE214" s="28"/>
      <c r="AF214" s="22"/>
      <c r="AG214" s="22"/>
      <c r="AH214" s="22"/>
      <c r="AI214" s="22"/>
      <c r="AJ214" s="2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25"/>
      <c r="BS214" s="25"/>
      <c r="BT214" s="25"/>
      <c r="BU214" s="25"/>
      <c r="BV214" s="25"/>
      <c r="BW214" s="25"/>
      <c r="BX214" s="25"/>
      <c r="BY214" s="25"/>
    </row>
    <row r="215" spans="1:77" s="12" customFormat="1" ht="18" customHeight="1" x14ac:dyDescent="0.25">
      <c r="A215" s="14" t="s">
        <v>223</v>
      </c>
      <c r="B215" s="1">
        <v>42723</v>
      </c>
      <c r="C215" s="15">
        <v>0.70833333333333337</v>
      </c>
      <c r="D215" s="2" t="str">
        <f t="shared" si="26"/>
        <v>lunedì</v>
      </c>
      <c r="E215" s="4" t="s">
        <v>527</v>
      </c>
      <c r="F215" s="2" t="s">
        <v>537</v>
      </c>
      <c r="G215" s="2" t="s">
        <v>538</v>
      </c>
      <c r="H215" s="2"/>
      <c r="I215" s="2" t="s">
        <v>547</v>
      </c>
      <c r="J215" s="2" t="s">
        <v>540</v>
      </c>
      <c r="K215" s="2"/>
      <c r="L215" s="2"/>
      <c r="M215" s="49">
        <v>31.4</v>
      </c>
      <c r="N215" s="3">
        <v>5.0000000000000001E-3</v>
      </c>
      <c r="O215" s="4">
        <v>38.9</v>
      </c>
      <c r="P215" s="4">
        <v>67.099999999999994</v>
      </c>
      <c r="Q215" s="2">
        <f t="shared" si="25"/>
        <v>106</v>
      </c>
      <c r="R215" s="9">
        <f t="shared" si="28"/>
        <v>318.07214827611477</v>
      </c>
      <c r="S215" s="8">
        <f t="shared" si="29"/>
        <v>19162.346593313858</v>
      </c>
      <c r="T215">
        <f t="shared" si="32"/>
        <v>0</v>
      </c>
      <c r="U215" s="19">
        <f>IF(S215="","",S215/MAX($S$4:S215)-1)</f>
        <v>0</v>
      </c>
      <c r="V215">
        <f t="shared" si="31"/>
        <v>0</v>
      </c>
      <c r="W215">
        <f t="shared" si="30"/>
        <v>318.07214827611477</v>
      </c>
      <c r="X215">
        <f t="shared" si="27"/>
        <v>0</v>
      </c>
      <c r="Y215" s="26"/>
      <c r="Z215" s="27"/>
      <c r="AA215" s="27"/>
      <c r="AB215" s="27"/>
      <c r="AC215" s="27"/>
      <c r="AD215" s="27"/>
      <c r="AE215" s="28"/>
      <c r="AF215" s="22"/>
      <c r="AG215" s="22"/>
      <c r="AH215" s="22"/>
      <c r="AI215" s="22"/>
      <c r="AJ215" s="2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25"/>
      <c r="BS215" s="25"/>
      <c r="BT215" s="25"/>
      <c r="BU215" s="25"/>
      <c r="BV215" s="25"/>
      <c r="BW215" s="25"/>
      <c r="BX215" s="25"/>
      <c r="BY215" s="25"/>
    </row>
    <row r="216" spans="1:77" s="12" customFormat="1" ht="18" customHeight="1" x14ac:dyDescent="0.25">
      <c r="A216" s="14" t="s">
        <v>224</v>
      </c>
      <c r="B216" s="1">
        <v>42734</v>
      </c>
      <c r="C216" s="15">
        <v>0</v>
      </c>
      <c r="D216" s="2" t="str">
        <f t="shared" si="26"/>
        <v>venerdì</v>
      </c>
      <c r="E216" s="2" t="s">
        <v>534</v>
      </c>
      <c r="F216" s="2" t="s">
        <v>537</v>
      </c>
      <c r="G216" s="2" t="s">
        <v>538</v>
      </c>
      <c r="H216" s="2"/>
      <c r="I216" s="2" t="s">
        <v>544</v>
      </c>
      <c r="J216" s="2" t="s">
        <v>540</v>
      </c>
      <c r="K216" s="2"/>
      <c r="L216" s="2"/>
      <c r="M216" s="48">
        <v>34.4</v>
      </c>
      <c r="N216" s="3">
        <v>5.0000000000000001E-3</v>
      </c>
      <c r="O216" s="2">
        <v>-34.4</v>
      </c>
      <c r="P216" s="2">
        <v>-34.4</v>
      </c>
      <c r="Q216" s="2">
        <f t="shared" si="25"/>
        <v>-68.8</v>
      </c>
      <c r="R216" s="9">
        <f t="shared" si="28"/>
        <v>-191.62346593313859</v>
      </c>
      <c r="S216" s="8">
        <f t="shared" si="29"/>
        <v>18970.723127380719</v>
      </c>
      <c r="T216">
        <f t="shared" si="32"/>
        <v>-68.8</v>
      </c>
      <c r="U216" s="19">
        <f>IF(S216="","",S216/MAX($S$4:S216)-1)</f>
        <v>-1.0000000000000009E-2</v>
      </c>
      <c r="V216">
        <f t="shared" si="31"/>
        <v>-191.62346593313859</v>
      </c>
      <c r="W216">
        <f t="shared" si="30"/>
        <v>0</v>
      </c>
      <c r="X216">
        <f t="shared" si="27"/>
        <v>-191.62346593313859</v>
      </c>
      <c r="Y216" s="26"/>
      <c r="Z216" s="27"/>
      <c r="AA216" s="27"/>
      <c r="AB216" s="27"/>
      <c r="AC216" s="27"/>
      <c r="AD216" s="27"/>
      <c r="AE216" s="28"/>
      <c r="AF216" s="22"/>
      <c r="AG216" s="22"/>
      <c r="AH216" s="22"/>
      <c r="AI216" s="22"/>
      <c r="AJ216" s="2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25"/>
      <c r="BS216" s="25"/>
      <c r="BT216" s="25"/>
      <c r="BU216" s="25"/>
      <c r="BV216" s="25"/>
      <c r="BW216" s="25"/>
      <c r="BX216" s="25"/>
      <c r="BY216" s="25"/>
    </row>
    <row r="217" spans="1:77" s="12" customFormat="1" ht="18" customHeight="1" x14ac:dyDescent="0.25">
      <c r="A217" s="14" t="s">
        <v>225</v>
      </c>
      <c r="B217" s="1">
        <v>42702</v>
      </c>
      <c r="C217" s="15">
        <v>0.45833333333333331</v>
      </c>
      <c r="D217" s="2" t="str">
        <f t="shared" si="26"/>
        <v>lunedì</v>
      </c>
      <c r="E217" s="2" t="s">
        <v>534</v>
      </c>
      <c r="F217" s="2" t="s">
        <v>526</v>
      </c>
      <c r="G217" s="2" t="s">
        <v>549</v>
      </c>
      <c r="H217" s="2"/>
      <c r="I217" s="2" t="s">
        <v>524</v>
      </c>
      <c r="J217" s="2" t="s">
        <v>525</v>
      </c>
      <c r="K217" s="2"/>
      <c r="L217" s="2"/>
      <c r="M217" s="48">
        <v>114</v>
      </c>
      <c r="N217" s="3">
        <v>0.01</v>
      </c>
      <c r="O217" s="2">
        <v>114</v>
      </c>
      <c r="P217" s="2">
        <v>0</v>
      </c>
      <c r="Q217" s="2">
        <f t="shared" si="25"/>
        <v>114</v>
      </c>
      <c r="R217" s="9">
        <f t="shared" si="28"/>
        <v>189.7072312738072</v>
      </c>
      <c r="S217" s="8">
        <f t="shared" si="29"/>
        <v>19160.430358654525</v>
      </c>
      <c r="T217">
        <f t="shared" si="32"/>
        <v>0</v>
      </c>
      <c r="U217" s="19">
        <f>IF(S217="","",S217/MAX($S$4:S217)-1)</f>
        <v>-1.0000000000010001E-4</v>
      </c>
      <c r="V217">
        <f t="shared" si="31"/>
        <v>0</v>
      </c>
      <c r="W217">
        <f t="shared" si="30"/>
        <v>189.7072312738072</v>
      </c>
      <c r="X217">
        <f t="shared" si="27"/>
        <v>0</v>
      </c>
      <c r="Y217" s="26"/>
      <c r="Z217" s="27"/>
      <c r="AA217" s="27"/>
      <c r="AB217" s="27"/>
      <c r="AC217" s="27"/>
      <c r="AD217" s="27"/>
      <c r="AE217" s="28"/>
      <c r="AF217" s="22"/>
      <c r="AG217" s="22"/>
      <c r="AH217" s="22"/>
      <c r="AI217" s="22"/>
      <c r="AJ217" s="2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25"/>
      <c r="BS217" s="25"/>
      <c r="BT217" s="25"/>
      <c r="BU217" s="25"/>
      <c r="BV217" s="25"/>
      <c r="BW217" s="25"/>
      <c r="BX217" s="25"/>
      <c r="BY217" s="25"/>
    </row>
    <row r="218" spans="1:77" s="12" customFormat="1" ht="18" customHeight="1" x14ac:dyDescent="0.25">
      <c r="A218" s="14" t="s">
        <v>226</v>
      </c>
      <c r="B218" s="1">
        <v>42738</v>
      </c>
      <c r="C218" s="15">
        <v>0</v>
      </c>
      <c r="D218" s="2" t="str">
        <f t="shared" si="26"/>
        <v>martedì</v>
      </c>
      <c r="E218" s="4" t="s">
        <v>527</v>
      </c>
      <c r="F218" s="2" t="s">
        <v>537</v>
      </c>
      <c r="G218" s="2" t="s">
        <v>538</v>
      </c>
      <c r="H218" s="2"/>
      <c r="I218" s="2" t="s">
        <v>539</v>
      </c>
      <c r="J218" s="2" t="s">
        <v>543</v>
      </c>
      <c r="K218" s="2"/>
      <c r="L218" s="2"/>
      <c r="M218" s="49">
        <v>13.3</v>
      </c>
      <c r="N218" s="3">
        <v>5.0000000000000001E-3</v>
      </c>
      <c r="O218" s="4">
        <v>14.4</v>
      </c>
      <c r="P218" s="4">
        <v>27.2</v>
      </c>
      <c r="Q218" s="2">
        <f t="shared" si="25"/>
        <v>41.6</v>
      </c>
      <c r="R218" s="9">
        <f t="shared" si="28"/>
        <v>299.65184320301813</v>
      </c>
      <c r="S218" s="8">
        <f t="shared" si="29"/>
        <v>19460.082201857542</v>
      </c>
      <c r="T218">
        <f t="shared" si="32"/>
        <v>0</v>
      </c>
      <c r="U218" s="19">
        <f>IF(S218="","",S218/MAX($S$4:S218)-1)</f>
        <v>0</v>
      </c>
      <c r="V218">
        <f t="shared" si="31"/>
        <v>0</v>
      </c>
      <c r="W218">
        <f t="shared" si="30"/>
        <v>299.65184320301813</v>
      </c>
      <c r="X218">
        <f t="shared" si="27"/>
        <v>0</v>
      </c>
      <c r="Y218" s="26"/>
      <c r="Z218" s="27"/>
      <c r="AA218" s="27"/>
      <c r="AB218" s="27"/>
      <c r="AC218" s="27"/>
      <c r="AD218" s="27"/>
      <c r="AE218" s="28"/>
      <c r="AF218" s="22"/>
      <c r="AG218" s="22"/>
      <c r="AH218" s="22"/>
      <c r="AI218" s="22"/>
      <c r="AJ218" s="2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25"/>
      <c r="BS218" s="25"/>
      <c r="BT218" s="25"/>
      <c r="BU218" s="25"/>
      <c r="BV218" s="25"/>
      <c r="BW218" s="25"/>
      <c r="BX218" s="25"/>
      <c r="BY218" s="25"/>
    </row>
    <row r="219" spans="1:77" s="12" customFormat="1" ht="18" customHeight="1" x14ac:dyDescent="0.25">
      <c r="A219" s="14" t="s">
        <v>227</v>
      </c>
      <c r="B219" s="1">
        <v>42740</v>
      </c>
      <c r="C219" s="15">
        <v>0.375</v>
      </c>
      <c r="D219" s="2" t="str">
        <f t="shared" si="26"/>
        <v>giovedì</v>
      </c>
      <c r="E219" s="4" t="s">
        <v>527</v>
      </c>
      <c r="F219" s="2" t="s">
        <v>537</v>
      </c>
      <c r="G219" s="2" t="s">
        <v>538</v>
      </c>
      <c r="H219" s="2"/>
      <c r="I219" s="2" t="s">
        <v>546</v>
      </c>
      <c r="J219" s="2" t="s">
        <v>540</v>
      </c>
      <c r="K219" s="2"/>
      <c r="L219" s="2"/>
      <c r="M219" s="49">
        <v>78.400000000000006</v>
      </c>
      <c r="N219" s="3">
        <v>5.0000000000000001E-3</v>
      </c>
      <c r="O219" s="4">
        <v>106.2</v>
      </c>
      <c r="P219" s="4">
        <v>0</v>
      </c>
      <c r="Q219" s="2">
        <f t="shared" si="25"/>
        <v>106.2</v>
      </c>
      <c r="R219" s="9">
        <f t="shared" si="28"/>
        <v>131.80234246411166</v>
      </c>
      <c r="S219" s="8">
        <f t="shared" si="29"/>
        <v>19591.884544321652</v>
      </c>
      <c r="T219">
        <f t="shared" si="32"/>
        <v>0</v>
      </c>
      <c r="U219" s="19">
        <f>IF(S219="","",S219/MAX($S$4:S219)-1)</f>
        <v>0</v>
      </c>
      <c r="V219">
        <f t="shared" si="31"/>
        <v>0</v>
      </c>
      <c r="W219">
        <f t="shared" si="30"/>
        <v>131.80234246411166</v>
      </c>
      <c r="X219">
        <f t="shared" si="27"/>
        <v>0</v>
      </c>
      <c r="Y219" s="26"/>
      <c r="Z219" s="27"/>
      <c r="AA219" s="27"/>
      <c r="AB219" s="27"/>
      <c r="AC219" s="27"/>
      <c r="AD219" s="27"/>
      <c r="AE219" s="28"/>
      <c r="AF219" s="22"/>
      <c r="AG219" s="22"/>
      <c r="AH219" s="22"/>
      <c r="AI219" s="22"/>
      <c r="AJ219" s="2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25"/>
      <c r="BS219" s="25"/>
      <c r="BT219" s="25"/>
      <c r="BU219" s="25"/>
      <c r="BV219" s="25"/>
      <c r="BW219" s="25"/>
      <c r="BX219" s="25"/>
      <c r="BY219" s="25"/>
    </row>
    <row r="220" spans="1:77" s="12" customFormat="1" ht="18" customHeight="1" x14ac:dyDescent="0.25">
      <c r="A220" s="14" t="s">
        <v>228</v>
      </c>
      <c r="B220" s="1">
        <v>42741</v>
      </c>
      <c r="C220" s="15">
        <v>0.79166666666666663</v>
      </c>
      <c r="D220" s="2" t="str">
        <f t="shared" si="26"/>
        <v>venerdì</v>
      </c>
      <c r="E220" s="4" t="s">
        <v>527</v>
      </c>
      <c r="F220" s="2" t="s">
        <v>537</v>
      </c>
      <c r="G220" s="2" t="s">
        <v>538</v>
      </c>
      <c r="H220" s="2"/>
      <c r="I220" s="2" t="s">
        <v>539</v>
      </c>
      <c r="J220" s="2" t="s">
        <v>540</v>
      </c>
      <c r="K220" s="2"/>
      <c r="L220" s="2"/>
      <c r="M220" s="49">
        <v>18</v>
      </c>
      <c r="N220" s="3">
        <v>5.0000000000000001E-3</v>
      </c>
      <c r="O220" s="4">
        <v>22.5</v>
      </c>
      <c r="P220" s="4">
        <v>38.6</v>
      </c>
      <c r="Q220" s="2">
        <f t="shared" si="25"/>
        <v>61.1</v>
      </c>
      <c r="R220" s="9">
        <f t="shared" si="28"/>
        <v>332.51781823834807</v>
      </c>
      <c r="S220" s="8">
        <f t="shared" si="29"/>
        <v>19924.402362560002</v>
      </c>
      <c r="T220">
        <f t="shared" si="32"/>
        <v>0</v>
      </c>
      <c r="U220" s="19">
        <f>IF(S220="","",S220/MAX($S$4:S220)-1)</f>
        <v>0</v>
      </c>
      <c r="V220">
        <f t="shared" si="31"/>
        <v>0</v>
      </c>
      <c r="W220">
        <f t="shared" si="30"/>
        <v>332.51781823834807</v>
      </c>
      <c r="X220">
        <f t="shared" si="27"/>
        <v>0</v>
      </c>
      <c r="Y220" s="26"/>
      <c r="Z220" s="27"/>
      <c r="AA220" s="27"/>
      <c r="AB220" s="27"/>
      <c r="AC220" s="27"/>
      <c r="AD220" s="27"/>
      <c r="AE220" s="28"/>
      <c r="AF220" s="22"/>
      <c r="AG220" s="22"/>
      <c r="AH220" s="22"/>
      <c r="AI220" s="22"/>
      <c r="AJ220" s="2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25"/>
      <c r="BS220" s="25"/>
      <c r="BT220" s="25"/>
      <c r="BU220" s="25"/>
      <c r="BV220" s="25"/>
      <c r="BW220" s="25"/>
      <c r="BX220" s="25"/>
      <c r="BY220" s="25"/>
    </row>
    <row r="221" spans="1:77" s="12" customFormat="1" ht="18" customHeight="1" x14ac:dyDescent="0.25">
      <c r="A221" s="14" t="s">
        <v>229</v>
      </c>
      <c r="B221" s="1">
        <v>42744</v>
      </c>
      <c r="C221" s="15">
        <v>0.70833333333333337</v>
      </c>
      <c r="D221" s="2" t="str">
        <f t="shared" si="26"/>
        <v>lunedì</v>
      </c>
      <c r="E221" s="4" t="s">
        <v>534</v>
      </c>
      <c r="F221" s="2" t="s">
        <v>537</v>
      </c>
      <c r="G221" s="2" t="s">
        <v>538</v>
      </c>
      <c r="H221" s="2"/>
      <c r="I221" s="2" t="s">
        <v>539</v>
      </c>
      <c r="J221" s="2" t="s">
        <v>540</v>
      </c>
      <c r="K221" s="2"/>
      <c r="L221" s="2"/>
      <c r="M221" s="49">
        <v>16.2</v>
      </c>
      <c r="N221" s="3">
        <v>5.0000000000000001E-3</v>
      </c>
      <c r="O221" s="4">
        <v>-16.2</v>
      </c>
      <c r="P221" s="4">
        <v>-16.2</v>
      </c>
      <c r="Q221" s="2">
        <f t="shared" si="25"/>
        <v>-32.4</v>
      </c>
      <c r="R221" s="9">
        <f t="shared" si="28"/>
        <v>-199.24402362560002</v>
      </c>
      <c r="S221" s="8">
        <f t="shared" si="29"/>
        <v>19725.158338934401</v>
      </c>
      <c r="T221">
        <f t="shared" si="32"/>
        <v>-32.4</v>
      </c>
      <c r="U221" s="19">
        <f>IF(S221="","",S221/MAX($S$4:S221)-1)</f>
        <v>-1.0000000000000009E-2</v>
      </c>
      <c r="V221">
        <f t="shared" si="31"/>
        <v>-199.24402362560002</v>
      </c>
      <c r="W221">
        <f t="shared" si="30"/>
        <v>0</v>
      </c>
      <c r="X221">
        <f t="shared" si="27"/>
        <v>-199.24402362560002</v>
      </c>
      <c r="Y221" s="26"/>
      <c r="Z221" s="27"/>
      <c r="AA221" s="27"/>
      <c r="AB221" s="27"/>
      <c r="AC221" s="27"/>
      <c r="AD221" s="27"/>
      <c r="AE221" s="28"/>
      <c r="AF221" s="22"/>
      <c r="AG221" s="22"/>
      <c r="AH221" s="22"/>
      <c r="AI221" s="22"/>
      <c r="AJ221" s="2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25"/>
      <c r="BS221" s="25"/>
      <c r="BT221" s="25"/>
      <c r="BU221" s="25"/>
      <c r="BV221" s="25"/>
      <c r="BW221" s="25"/>
      <c r="BX221" s="25"/>
      <c r="BY221" s="25"/>
    </row>
    <row r="222" spans="1:77" s="12" customFormat="1" ht="18" customHeight="1" x14ac:dyDescent="0.25">
      <c r="A222" s="14" t="s">
        <v>230</v>
      </c>
      <c r="B222" s="1">
        <v>42747</v>
      </c>
      <c r="C222" s="15">
        <v>0.66666666666666663</v>
      </c>
      <c r="D222" s="2" t="str">
        <f t="shared" si="26"/>
        <v>giovedì</v>
      </c>
      <c r="E222" s="4" t="s">
        <v>534</v>
      </c>
      <c r="F222" s="2" t="s">
        <v>542</v>
      </c>
      <c r="G222" s="2" t="s">
        <v>538</v>
      </c>
      <c r="H222" s="2"/>
      <c r="I222" s="2" t="s">
        <v>544</v>
      </c>
      <c r="J222" s="2" t="s">
        <v>540</v>
      </c>
      <c r="K222" s="2"/>
      <c r="L222" s="2"/>
      <c r="M222" s="49">
        <v>59.7</v>
      </c>
      <c r="N222" s="3">
        <v>5.0000000000000001E-3</v>
      </c>
      <c r="O222" s="4">
        <v>41.7</v>
      </c>
      <c r="P222" s="4">
        <v>0</v>
      </c>
      <c r="Q222" s="2">
        <f t="shared" si="25"/>
        <v>41.7</v>
      </c>
      <c r="R222" s="9">
        <f t="shared" si="28"/>
        <v>68.889372088238233</v>
      </c>
      <c r="S222" s="8">
        <f t="shared" si="29"/>
        <v>19794.047711022638</v>
      </c>
      <c r="T222">
        <f t="shared" si="32"/>
        <v>0</v>
      </c>
      <c r="U222" s="19">
        <f>IF(S222="","",S222/MAX($S$4:S222)-1)</f>
        <v>-6.5424623115578617E-3</v>
      </c>
      <c r="V222">
        <f t="shared" si="31"/>
        <v>0</v>
      </c>
      <c r="W222">
        <f t="shared" si="30"/>
        <v>68.889372088238233</v>
      </c>
      <c r="X222">
        <f t="shared" si="27"/>
        <v>0</v>
      </c>
      <c r="Y222" s="26"/>
      <c r="Z222" s="27"/>
      <c r="AA222" s="27"/>
      <c r="AB222" s="27"/>
      <c r="AC222" s="27"/>
      <c r="AD222" s="27"/>
      <c r="AE222" s="28"/>
      <c r="AF222" s="22"/>
      <c r="AG222" s="22"/>
      <c r="AH222" s="22"/>
      <c r="AI222" s="22"/>
      <c r="AJ222" s="2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25"/>
      <c r="BS222" s="25"/>
      <c r="BT222" s="25"/>
      <c r="BU222" s="25"/>
      <c r="BV222" s="25"/>
      <c r="BW222" s="25"/>
      <c r="BX222" s="25"/>
      <c r="BY222" s="25"/>
    </row>
    <row r="223" spans="1:77" s="12" customFormat="1" ht="18" customHeight="1" x14ac:dyDescent="0.25">
      <c r="A223" s="14" t="s">
        <v>231</v>
      </c>
      <c r="B223" s="1">
        <v>42732</v>
      </c>
      <c r="C223" s="15">
        <v>0.29166666666666669</v>
      </c>
      <c r="D223" s="2" t="str">
        <f t="shared" si="26"/>
        <v>mercoledì</v>
      </c>
      <c r="E223" s="2" t="s">
        <v>534</v>
      </c>
      <c r="F223" s="2" t="s">
        <v>526</v>
      </c>
      <c r="G223" s="2" t="s">
        <v>549</v>
      </c>
      <c r="H223" s="2"/>
      <c r="I223" s="2" t="s">
        <v>524</v>
      </c>
      <c r="J223" s="2" t="s">
        <v>525</v>
      </c>
      <c r="K223" s="2"/>
      <c r="L223" s="2"/>
      <c r="M223" s="48">
        <v>51</v>
      </c>
      <c r="N223" s="3">
        <v>0.01</v>
      </c>
      <c r="O223" s="2">
        <v>51</v>
      </c>
      <c r="P223" s="2">
        <v>0</v>
      </c>
      <c r="Q223" s="2">
        <f t="shared" ref="Q223:Q286" si="33">O223+P223</f>
        <v>51</v>
      </c>
      <c r="R223" s="9">
        <f t="shared" si="28"/>
        <v>197.9404771102264</v>
      </c>
      <c r="S223" s="8">
        <f t="shared" si="29"/>
        <v>19991.988188132866</v>
      </c>
      <c r="T223">
        <f t="shared" si="32"/>
        <v>0</v>
      </c>
      <c r="U223" s="19">
        <f>IF(S223="","",S223/MAX($S$4:S223)-1)</f>
        <v>0</v>
      </c>
      <c r="V223">
        <f t="shared" si="31"/>
        <v>0</v>
      </c>
      <c r="W223">
        <f t="shared" si="30"/>
        <v>197.9404771102264</v>
      </c>
      <c r="X223">
        <f t="shared" si="27"/>
        <v>0</v>
      </c>
      <c r="Y223" s="26"/>
      <c r="Z223" s="27"/>
      <c r="AA223" s="27"/>
      <c r="AB223" s="27"/>
      <c r="AC223" s="27"/>
      <c r="AD223" s="27"/>
      <c r="AE223" s="28"/>
      <c r="AF223" s="22"/>
      <c r="AG223" s="22"/>
      <c r="AH223" s="22"/>
      <c r="AI223" s="22"/>
      <c r="AJ223" s="2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25"/>
      <c r="BS223" s="25"/>
      <c r="BT223" s="25"/>
      <c r="BU223" s="25"/>
      <c r="BV223" s="25"/>
      <c r="BW223" s="25"/>
      <c r="BX223" s="25"/>
      <c r="BY223" s="25"/>
    </row>
    <row r="224" spans="1:77" s="12" customFormat="1" ht="18" customHeight="1" x14ac:dyDescent="0.25">
      <c r="A224" s="14" t="s">
        <v>232</v>
      </c>
      <c r="B224" s="1">
        <v>42760</v>
      </c>
      <c r="C224" s="15">
        <v>0.33333333333333331</v>
      </c>
      <c r="D224" s="2" t="str">
        <f t="shared" si="26"/>
        <v>mercoledì</v>
      </c>
      <c r="E224" s="4" t="s">
        <v>527</v>
      </c>
      <c r="F224" s="2" t="s">
        <v>537</v>
      </c>
      <c r="G224" s="2" t="s">
        <v>538</v>
      </c>
      <c r="H224" s="2"/>
      <c r="I224" s="2" t="s">
        <v>539</v>
      </c>
      <c r="J224" s="2" t="s">
        <v>540</v>
      </c>
      <c r="K224" s="2"/>
      <c r="L224" s="2"/>
      <c r="M224" s="49">
        <v>22.2</v>
      </c>
      <c r="N224" s="3">
        <v>5.0000000000000001E-3</v>
      </c>
      <c r="O224" s="4">
        <v>22.9</v>
      </c>
      <c r="P224" s="4">
        <v>45.3</v>
      </c>
      <c r="Q224" s="2">
        <f t="shared" si="33"/>
        <v>68.199999999999989</v>
      </c>
      <c r="R224" s="9">
        <f t="shared" si="28"/>
        <v>307.08414288978861</v>
      </c>
      <c r="S224" s="8">
        <f t="shared" si="29"/>
        <v>20299.072331022653</v>
      </c>
      <c r="T224">
        <f t="shared" si="32"/>
        <v>0</v>
      </c>
      <c r="U224" s="19">
        <f>IF(S224="","",S224/MAX($S$4:S224)-1)</f>
        <v>0</v>
      </c>
      <c r="V224">
        <f t="shared" si="31"/>
        <v>0</v>
      </c>
      <c r="W224">
        <f t="shared" si="30"/>
        <v>307.08414288978861</v>
      </c>
      <c r="X224">
        <f t="shared" si="27"/>
        <v>0</v>
      </c>
      <c r="Y224" s="26"/>
      <c r="Z224" s="27"/>
      <c r="AA224" s="27"/>
      <c r="AB224" s="27"/>
      <c r="AC224" s="27"/>
      <c r="AD224" s="27"/>
      <c r="AE224" s="28"/>
      <c r="AF224" s="22"/>
      <c r="AG224" s="22"/>
      <c r="AH224" s="22"/>
      <c r="AI224" s="22"/>
      <c r="AJ224" s="2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25"/>
      <c r="BS224" s="25"/>
      <c r="BT224" s="25"/>
      <c r="BU224" s="25"/>
      <c r="BV224" s="25"/>
      <c r="BW224" s="25"/>
      <c r="BX224" s="25"/>
      <c r="BY224" s="25"/>
    </row>
    <row r="225" spans="1:77" s="12" customFormat="1" ht="18" customHeight="1" x14ac:dyDescent="0.25">
      <c r="A225" s="14" t="s">
        <v>233</v>
      </c>
      <c r="B225" s="1">
        <v>42765</v>
      </c>
      <c r="C225" s="15">
        <v>8.3333333333333329E-2</v>
      </c>
      <c r="D225" s="2" t="str">
        <f t="shared" si="26"/>
        <v>lunedì</v>
      </c>
      <c r="E225" s="4" t="s">
        <v>534</v>
      </c>
      <c r="F225" s="2" t="s">
        <v>541</v>
      </c>
      <c r="G225" s="2" t="s">
        <v>538</v>
      </c>
      <c r="H225" s="2"/>
      <c r="I225" s="2" t="s">
        <v>544</v>
      </c>
      <c r="J225" s="2" t="s">
        <v>540</v>
      </c>
      <c r="K225" s="2"/>
      <c r="L225" s="2"/>
      <c r="M225" s="49">
        <v>49.2</v>
      </c>
      <c r="N225" s="3">
        <v>0.01</v>
      </c>
      <c r="O225" s="4">
        <v>0</v>
      </c>
      <c r="P225" s="4">
        <v>77.599999999999994</v>
      </c>
      <c r="Q225" s="2">
        <f t="shared" si="33"/>
        <v>77.599999999999994</v>
      </c>
      <c r="R225" s="9">
        <f t="shared" si="28"/>
        <v>320.16423026165808</v>
      </c>
      <c r="S225" s="8">
        <f t="shared" si="29"/>
        <v>20619.23656128431</v>
      </c>
      <c r="T225">
        <f t="shared" si="32"/>
        <v>0</v>
      </c>
      <c r="U225" s="19">
        <f>IF(S225="","",S225/MAX($S$4:S225)-1)</f>
        <v>0</v>
      </c>
      <c r="V225">
        <f t="shared" si="31"/>
        <v>0</v>
      </c>
      <c r="W225">
        <f t="shared" si="30"/>
        <v>320.16423026165808</v>
      </c>
      <c r="X225">
        <f t="shared" si="27"/>
        <v>0</v>
      </c>
      <c r="Y225" s="26"/>
      <c r="Z225" s="27"/>
      <c r="AA225" s="27"/>
      <c r="AB225" s="27"/>
      <c r="AC225" s="27"/>
      <c r="AD225" s="27"/>
      <c r="AE225" s="28"/>
      <c r="AF225" s="22"/>
      <c r="AG225" s="22"/>
      <c r="AH225" s="22"/>
      <c r="AI225" s="22"/>
      <c r="AJ225" s="2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25"/>
      <c r="BS225" s="25"/>
      <c r="BT225" s="25"/>
      <c r="BU225" s="25"/>
      <c r="BV225" s="25"/>
      <c r="BW225" s="25"/>
      <c r="BX225" s="25"/>
      <c r="BY225" s="25"/>
    </row>
    <row r="226" spans="1:77" s="12" customFormat="1" ht="18" customHeight="1" x14ac:dyDescent="0.25">
      <c r="A226" s="14" t="s">
        <v>234</v>
      </c>
      <c r="B226" s="1">
        <v>42766</v>
      </c>
      <c r="C226" s="15">
        <v>0.54166666666666663</v>
      </c>
      <c r="D226" s="2" t="str">
        <f t="shared" si="26"/>
        <v>martedì</v>
      </c>
      <c r="E226" s="2" t="s">
        <v>534</v>
      </c>
      <c r="F226" s="2" t="s">
        <v>537</v>
      </c>
      <c r="G226" s="2" t="s">
        <v>552</v>
      </c>
      <c r="H226" s="2"/>
      <c r="I226" s="2" t="s">
        <v>551</v>
      </c>
      <c r="J226" s="2" t="s">
        <v>540</v>
      </c>
      <c r="K226" s="2"/>
      <c r="L226" s="2"/>
      <c r="M226" s="48">
        <v>6.64</v>
      </c>
      <c r="N226" s="3">
        <v>5.0000000000000001E-3</v>
      </c>
      <c r="O226" s="2">
        <v>-6.64</v>
      </c>
      <c r="P226" s="2">
        <v>-6.64</v>
      </c>
      <c r="Q226" s="2">
        <f t="shared" si="33"/>
        <v>-13.28</v>
      </c>
      <c r="R226" s="9">
        <f t="shared" si="28"/>
        <v>-206.1923656128431</v>
      </c>
      <c r="S226" s="8">
        <f t="shared" si="29"/>
        <v>20413.044195671468</v>
      </c>
      <c r="T226">
        <f t="shared" si="32"/>
        <v>-13.28</v>
      </c>
      <c r="U226" s="19">
        <f>IF(S226="","",S226/MAX($S$4:S226)-1)</f>
        <v>-9.9999999999998979E-3</v>
      </c>
      <c r="V226">
        <f t="shared" si="31"/>
        <v>-206.1923656128431</v>
      </c>
      <c r="W226">
        <f t="shared" si="30"/>
        <v>0</v>
      </c>
      <c r="X226">
        <f t="shared" si="27"/>
        <v>-206.1923656128431</v>
      </c>
      <c r="Y226" s="26"/>
      <c r="Z226" s="27"/>
      <c r="AA226" s="27"/>
      <c r="AB226" s="27"/>
      <c r="AC226" s="27"/>
      <c r="AD226" s="27"/>
      <c r="AE226" s="28"/>
      <c r="AF226" s="22"/>
      <c r="AG226" s="22"/>
      <c r="AH226" s="22"/>
      <c r="AI226" s="22"/>
      <c r="AJ226" s="2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25"/>
      <c r="BS226" s="25"/>
      <c r="BT226" s="25"/>
      <c r="BU226" s="25"/>
      <c r="BV226" s="25"/>
      <c r="BW226" s="25"/>
      <c r="BX226" s="25"/>
      <c r="BY226" s="25"/>
    </row>
    <row r="227" spans="1:77" s="12" customFormat="1" ht="18" customHeight="1" x14ac:dyDescent="0.25">
      <c r="A227" s="14" t="s">
        <v>235</v>
      </c>
      <c r="B227" s="1">
        <v>42767</v>
      </c>
      <c r="C227" s="15">
        <v>0.79166666666666663</v>
      </c>
      <c r="D227" s="2" t="str">
        <f t="shared" si="26"/>
        <v>mercoledì</v>
      </c>
      <c r="E227" s="4" t="s">
        <v>534</v>
      </c>
      <c r="F227" s="2" t="s">
        <v>537</v>
      </c>
      <c r="G227" s="2" t="s">
        <v>538</v>
      </c>
      <c r="H227" s="2"/>
      <c r="I227" s="2" t="s">
        <v>547</v>
      </c>
      <c r="J227" s="2" t="s">
        <v>540</v>
      </c>
      <c r="K227" s="2"/>
      <c r="L227" s="2"/>
      <c r="M227" s="49">
        <v>25.5</v>
      </c>
      <c r="N227" s="3">
        <v>5.0000000000000001E-3</v>
      </c>
      <c r="O227" s="4">
        <v>34.1</v>
      </c>
      <c r="P227" s="4">
        <v>56.8</v>
      </c>
      <c r="Q227" s="2">
        <f t="shared" si="33"/>
        <v>90.9</v>
      </c>
      <c r="R227" s="9">
        <f t="shared" si="28"/>
        <v>363.83249360520324</v>
      </c>
      <c r="S227" s="8">
        <f t="shared" si="29"/>
        <v>20776.876689276673</v>
      </c>
      <c r="T227">
        <f t="shared" si="32"/>
        <v>0</v>
      </c>
      <c r="U227" s="19">
        <f>IF(S227="","",S227/MAX($S$4:S227)-1)</f>
        <v>0</v>
      </c>
      <c r="V227">
        <f t="shared" si="31"/>
        <v>0</v>
      </c>
      <c r="W227">
        <f t="shared" si="30"/>
        <v>363.83249360520324</v>
      </c>
      <c r="X227">
        <f t="shared" si="27"/>
        <v>0</v>
      </c>
      <c r="Y227" s="26"/>
      <c r="Z227" s="27"/>
      <c r="AA227" s="27"/>
      <c r="AB227" s="27"/>
      <c r="AC227" s="27"/>
      <c r="AD227" s="27"/>
      <c r="AE227" s="28"/>
      <c r="AF227" s="22"/>
      <c r="AG227" s="22"/>
      <c r="AH227" s="22"/>
      <c r="AI227" s="22"/>
      <c r="AJ227" s="2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25"/>
      <c r="BS227" s="25"/>
      <c r="BT227" s="25"/>
      <c r="BU227" s="25"/>
      <c r="BV227" s="25"/>
      <c r="BW227" s="25"/>
      <c r="BX227" s="25"/>
      <c r="BY227" s="25"/>
    </row>
    <row r="228" spans="1:77" s="12" customFormat="1" ht="18" customHeight="1" x14ac:dyDescent="0.25">
      <c r="A228" s="14" t="s">
        <v>236</v>
      </c>
      <c r="B228" s="1">
        <v>42769</v>
      </c>
      <c r="C228" s="15">
        <v>0.375</v>
      </c>
      <c r="D228" s="2" t="str">
        <f t="shared" si="26"/>
        <v>venerdì</v>
      </c>
      <c r="E228" s="4" t="s">
        <v>527</v>
      </c>
      <c r="F228" s="2" t="s">
        <v>542</v>
      </c>
      <c r="G228" s="2" t="s">
        <v>538</v>
      </c>
      <c r="H228" s="2"/>
      <c r="I228" s="2" t="s">
        <v>544</v>
      </c>
      <c r="J228" s="2" t="s">
        <v>540</v>
      </c>
      <c r="K228" s="2"/>
      <c r="L228" s="2"/>
      <c r="M228" s="49">
        <v>58.1</v>
      </c>
      <c r="N228" s="3">
        <v>5.0000000000000001E-3</v>
      </c>
      <c r="O228" s="4">
        <v>50.5</v>
      </c>
      <c r="P228" s="4">
        <v>0</v>
      </c>
      <c r="Q228" s="2">
        <f t="shared" si="33"/>
        <v>50.5</v>
      </c>
      <c r="R228" s="9">
        <f t="shared" si="28"/>
        <v>90.295376317424441</v>
      </c>
      <c r="S228" s="8">
        <f t="shared" si="29"/>
        <v>20867.172065594095</v>
      </c>
      <c r="T228">
        <f t="shared" si="32"/>
        <v>0</v>
      </c>
      <c r="U228" s="19">
        <f>IF(S228="","",S228/MAX($S$4:S228)-1)</f>
        <v>0</v>
      </c>
      <c r="V228">
        <f t="shared" si="31"/>
        <v>0</v>
      </c>
      <c r="W228">
        <f t="shared" si="30"/>
        <v>90.295376317424441</v>
      </c>
      <c r="X228">
        <f t="shared" si="27"/>
        <v>0</v>
      </c>
      <c r="Y228" s="26"/>
      <c r="Z228" s="27"/>
      <c r="AA228" s="27"/>
      <c r="AB228" s="27"/>
      <c r="AC228" s="27"/>
      <c r="AD228" s="27"/>
      <c r="AE228" s="28"/>
      <c r="AF228" s="22"/>
      <c r="AG228" s="22"/>
      <c r="AH228" s="22"/>
      <c r="AI228" s="22"/>
      <c r="AJ228" s="2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25"/>
      <c r="BS228" s="25"/>
      <c r="BT228" s="25"/>
      <c r="BU228" s="25"/>
      <c r="BV228" s="25"/>
      <c r="BW228" s="25"/>
      <c r="BX228" s="25"/>
      <c r="BY228" s="25"/>
    </row>
    <row r="229" spans="1:77" s="12" customFormat="1" ht="18" customHeight="1" x14ac:dyDescent="0.25">
      <c r="A229" s="14" t="s">
        <v>237</v>
      </c>
      <c r="B229" s="1">
        <v>42774</v>
      </c>
      <c r="C229" s="15">
        <v>0.54166666666666663</v>
      </c>
      <c r="D229" s="2" t="str">
        <f t="shared" si="26"/>
        <v>mercoledì</v>
      </c>
      <c r="E229" s="4" t="s">
        <v>527</v>
      </c>
      <c r="F229" s="2" t="s">
        <v>542</v>
      </c>
      <c r="G229" s="36" t="s">
        <v>538</v>
      </c>
      <c r="H229" s="2"/>
      <c r="I229" s="2" t="s">
        <v>544</v>
      </c>
      <c r="J229" s="2" t="s">
        <v>540</v>
      </c>
      <c r="K229" s="2"/>
      <c r="L229" s="2"/>
      <c r="M229" s="49">
        <v>44.7</v>
      </c>
      <c r="N229" s="3">
        <v>5.0000000000000001E-3</v>
      </c>
      <c r="O229" s="4">
        <v>37.9</v>
      </c>
      <c r="P229" s="4">
        <v>62.4</v>
      </c>
      <c r="Q229" s="2">
        <f t="shared" si="33"/>
        <v>100.3</v>
      </c>
      <c r="R229" s="9">
        <f t="shared" si="28"/>
        <v>234.11379845403664</v>
      </c>
      <c r="S229" s="8">
        <f t="shared" si="29"/>
        <v>21101.285864048132</v>
      </c>
      <c r="T229">
        <f t="shared" si="32"/>
        <v>0</v>
      </c>
      <c r="U229" s="19">
        <f>IF(S229="","",S229/MAX($S$4:S229)-1)</f>
        <v>0</v>
      </c>
      <c r="V229">
        <f t="shared" si="31"/>
        <v>0</v>
      </c>
      <c r="W229">
        <f t="shared" si="30"/>
        <v>234.11379845403664</v>
      </c>
      <c r="X229">
        <f t="shared" si="27"/>
        <v>0</v>
      </c>
      <c r="Y229" s="26"/>
      <c r="Z229" s="27"/>
      <c r="AA229" s="27"/>
      <c r="AB229" s="27"/>
      <c r="AC229" s="27"/>
      <c r="AD229" s="27"/>
      <c r="AE229" s="28"/>
      <c r="AF229" s="22"/>
      <c r="AG229" s="22"/>
      <c r="AH229" s="22"/>
      <c r="AI229" s="22"/>
      <c r="AJ229" s="2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25"/>
      <c r="BS229" s="25"/>
      <c r="BT229" s="25"/>
      <c r="BU229" s="25"/>
      <c r="BV229" s="25"/>
      <c r="BW229" s="25"/>
      <c r="BX229" s="25"/>
      <c r="BY229" s="25"/>
    </row>
    <row r="230" spans="1:77" s="12" customFormat="1" ht="18" customHeight="1" x14ac:dyDescent="0.25">
      <c r="A230" s="14" t="s">
        <v>238</v>
      </c>
      <c r="B230" s="1">
        <v>42775</v>
      </c>
      <c r="C230" s="15">
        <v>0.5</v>
      </c>
      <c r="D230" s="2" t="str">
        <f t="shared" si="26"/>
        <v>giovedì</v>
      </c>
      <c r="E230" s="4" t="s">
        <v>534</v>
      </c>
      <c r="F230" s="2" t="s">
        <v>537</v>
      </c>
      <c r="G230" s="2" t="s">
        <v>538</v>
      </c>
      <c r="H230" s="2"/>
      <c r="I230" s="2" t="s">
        <v>547</v>
      </c>
      <c r="J230" s="2" t="s">
        <v>540</v>
      </c>
      <c r="K230" s="2"/>
      <c r="L230" s="2"/>
      <c r="M230" s="49">
        <v>16.899999999999999</v>
      </c>
      <c r="N230" s="3">
        <v>5.0000000000000001E-3</v>
      </c>
      <c r="O230" s="4">
        <v>18.7</v>
      </c>
      <c r="P230" s="4">
        <v>0</v>
      </c>
      <c r="Q230" s="2">
        <f t="shared" si="33"/>
        <v>18.7</v>
      </c>
      <c r="R230" s="9">
        <f t="shared" si="28"/>
        <v>116.74380049044382</v>
      </c>
      <c r="S230" s="8">
        <f t="shared" si="29"/>
        <v>21218.029664538575</v>
      </c>
      <c r="T230">
        <f t="shared" si="32"/>
        <v>0</v>
      </c>
      <c r="U230" s="19">
        <f>IF(S230="","",S230/MAX($S$4:S230)-1)</f>
        <v>0</v>
      </c>
      <c r="V230">
        <f t="shared" si="31"/>
        <v>0</v>
      </c>
      <c r="W230">
        <f t="shared" si="30"/>
        <v>116.74380049044382</v>
      </c>
      <c r="X230">
        <f t="shared" si="27"/>
        <v>0</v>
      </c>
      <c r="Y230" s="26"/>
      <c r="Z230" s="27"/>
      <c r="AA230" s="27"/>
      <c r="AB230" s="27"/>
      <c r="AC230" s="27"/>
      <c r="AD230" s="27"/>
      <c r="AE230" s="28"/>
      <c r="AF230" s="22"/>
      <c r="AG230" s="22"/>
      <c r="AH230" s="22"/>
      <c r="AI230" s="22"/>
      <c r="AJ230" s="2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25"/>
      <c r="BS230" s="25"/>
      <c r="BT230" s="25"/>
      <c r="BU230" s="25"/>
      <c r="BV230" s="25"/>
      <c r="BW230" s="25"/>
      <c r="BX230" s="25"/>
      <c r="BY230" s="25"/>
    </row>
    <row r="231" spans="1:77" s="12" customFormat="1" ht="18" customHeight="1" x14ac:dyDescent="0.25">
      <c r="A231" s="14" t="s">
        <v>239</v>
      </c>
      <c r="B231" s="1">
        <v>42779</v>
      </c>
      <c r="C231" s="15">
        <v>0.66666666666666663</v>
      </c>
      <c r="D231" s="2" t="str">
        <f t="shared" si="26"/>
        <v>lunedì</v>
      </c>
      <c r="E231" s="4" t="s">
        <v>527</v>
      </c>
      <c r="F231" s="2" t="s">
        <v>537</v>
      </c>
      <c r="G231" s="2" t="s">
        <v>538</v>
      </c>
      <c r="H231" s="2"/>
      <c r="I231" s="2" t="s">
        <v>539</v>
      </c>
      <c r="J231" s="2" t="s">
        <v>540</v>
      </c>
      <c r="K231" s="2"/>
      <c r="L231" s="2"/>
      <c r="M231" s="49">
        <v>13.1</v>
      </c>
      <c r="N231" s="3">
        <v>5.0000000000000001E-3</v>
      </c>
      <c r="O231" s="4">
        <v>12</v>
      </c>
      <c r="P231" s="4">
        <v>25.5</v>
      </c>
      <c r="Q231" s="2">
        <f t="shared" si="33"/>
        <v>37.5</v>
      </c>
      <c r="R231" s="9">
        <f t="shared" si="28"/>
        <v>303.69317267946434</v>
      </c>
      <c r="S231" s="8">
        <f t="shared" si="29"/>
        <v>21521.72283721804</v>
      </c>
      <c r="T231">
        <f t="shared" si="32"/>
        <v>0</v>
      </c>
      <c r="U231" s="19">
        <f>IF(S231="","",S231/MAX($S$4:S231)-1)</f>
        <v>0</v>
      </c>
      <c r="V231">
        <f t="shared" si="31"/>
        <v>0</v>
      </c>
      <c r="W231">
        <f t="shared" si="30"/>
        <v>303.69317267946434</v>
      </c>
      <c r="X231">
        <f t="shared" si="27"/>
        <v>0</v>
      </c>
      <c r="Y231" s="26"/>
      <c r="Z231" s="27"/>
      <c r="AA231" s="27"/>
      <c r="AB231" s="27"/>
      <c r="AC231" s="27"/>
      <c r="AD231" s="27"/>
      <c r="AE231" s="28"/>
      <c r="AF231" s="22"/>
      <c r="AG231" s="22"/>
      <c r="AH231" s="22"/>
      <c r="AI231" s="22"/>
      <c r="AJ231" s="2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25"/>
      <c r="BS231" s="25"/>
      <c r="BT231" s="25"/>
      <c r="BU231" s="25"/>
      <c r="BV231" s="25"/>
      <c r="BW231" s="25"/>
      <c r="BX231" s="25"/>
      <c r="BY231" s="25"/>
    </row>
    <row r="232" spans="1:77" s="12" customFormat="1" ht="18" customHeight="1" x14ac:dyDescent="0.25">
      <c r="A232" s="14" t="s">
        <v>240</v>
      </c>
      <c r="B232" s="1">
        <v>42781</v>
      </c>
      <c r="C232" s="15">
        <v>0.70833333333333337</v>
      </c>
      <c r="D232" s="2" t="str">
        <f t="shared" si="26"/>
        <v>mercoledì</v>
      </c>
      <c r="E232" s="4" t="s">
        <v>527</v>
      </c>
      <c r="F232" s="2" t="s">
        <v>541</v>
      </c>
      <c r="G232" s="2" t="s">
        <v>538</v>
      </c>
      <c r="H232" s="2"/>
      <c r="I232" s="2" t="s">
        <v>547</v>
      </c>
      <c r="J232" s="2" t="s">
        <v>540</v>
      </c>
      <c r="K232" s="2"/>
      <c r="L232" s="2"/>
      <c r="M232" s="49">
        <v>25.7</v>
      </c>
      <c r="N232" s="3">
        <v>0.01</v>
      </c>
      <c r="O232" s="4">
        <v>-25.7</v>
      </c>
      <c r="P232" s="4">
        <v>0</v>
      </c>
      <c r="Q232" s="2">
        <f t="shared" si="33"/>
        <v>-25.7</v>
      </c>
      <c r="R232" s="9">
        <f t="shared" si="28"/>
        <v>-215.21722837218039</v>
      </c>
      <c r="S232" s="8">
        <f t="shared" si="29"/>
        <v>21306.505608845859</v>
      </c>
      <c r="T232">
        <f t="shared" si="32"/>
        <v>-25.7</v>
      </c>
      <c r="U232" s="19">
        <f>IF(S232="","",S232/MAX($S$4:S232)-1)</f>
        <v>-1.0000000000000009E-2</v>
      </c>
      <c r="V232">
        <f t="shared" si="31"/>
        <v>-215.21722837218039</v>
      </c>
      <c r="W232">
        <f t="shared" si="30"/>
        <v>0</v>
      </c>
      <c r="X232">
        <f t="shared" si="27"/>
        <v>-215.21722837218039</v>
      </c>
      <c r="Y232" s="26"/>
      <c r="Z232" s="27"/>
      <c r="AA232" s="27"/>
      <c r="AB232" s="27"/>
      <c r="AC232" s="27"/>
      <c r="AD232" s="27"/>
      <c r="AE232" s="28"/>
      <c r="AF232" s="22"/>
      <c r="AG232" s="22"/>
      <c r="AH232" s="22"/>
      <c r="AI232" s="22"/>
      <c r="AJ232" s="2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25"/>
      <c r="BS232" s="25"/>
      <c r="BT232" s="25"/>
      <c r="BU232" s="25"/>
      <c r="BV232" s="25"/>
      <c r="BW232" s="25"/>
      <c r="BX232" s="25"/>
      <c r="BY232" s="25"/>
    </row>
    <row r="233" spans="1:77" s="12" customFormat="1" ht="18" customHeight="1" x14ac:dyDescent="0.25">
      <c r="A233" s="14" t="s">
        <v>241</v>
      </c>
      <c r="B233" s="1">
        <v>42788</v>
      </c>
      <c r="C233" s="15">
        <v>0.66666666666666663</v>
      </c>
      <c r="D233" s="2" t="str">
        <f t="shared" si="26"/>
        <v>mercoledì</v>
      </c>
      <c r="E233" s="4" t="s">
        <v>534</v>
      </c>
      <c r="F233" s="2" t="s">
        <v>541</v>
      </c>
      <c r="G233" s="2" t="s">
        <v>538</v>
      </c>
      <c r="H233" s="2"/>
      <c r="I233" s="2" t="s">
        <v>544</v>
      </c>
      <c r="J233" s="2" t="s">
        <v>540</v>
      </c>
      <c r="K233" s="2"/>
      <c r="L233" s="2"/>
      <c r="M233" s="49">
        <v>43.2</v>
      </c>
      <c r="N233" s="3">
        <v>0.01</v>
      </c>
      <c r="O233" s="4">
        <v>0</v>
      </c>
      <c r="P233" s="4">
        <v>49.5</v>
      </c>
      <c r="Q233" s="2">
        <f t="shared" si="33"/>
        <v>49.5</v>
      </c>
      <c r="R233" s="9">
        <f t="shared" si="28"/>
        <v>244.13704343469215</v>
      </c>
      <c r="S233" s="8">
        <f t="shared" si="29"/>
        <v>21550.642652280552</v>
      </c>
      <c r="T233">
        <f t="shared" si="32"/>
        <v>0</v>
      </c>
      <c r="U233" s="19">
        <f>IF(S233="","",S233/MAX($S$4:S233)-1)</f>
        <v>0</v>
      </c>
      <c r="V233">
        <f t="shared" si="31"/>
        <v>0</v>
      </c>
      <c r="W233">
        <f t="shared" si="30"/>
        <v>244.13704343469215</v>
      </c>
      <c r="X233">
        <f t="shared" si="27"/>
        <v>0</v>
      </c>
      <c r="Y233" s="26"/>
      <c r="Z233" s="27"/>
      <c r="AA233" s="27"/>
      <c r="AB233" s="27"/>
      <c r="AC233" s="27"/>
      <c r="AD233" s="27"/>
      <c r="AE233" s="28"/>
      <c r="AF233" s="22"/>
      <c r="AG233" s="22"/>
      <c r="AH233" s="22"/>
      <c r="AI233" s="22"/>
      <c r="AJ233" s="2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25"/>
      <c r="BS233" s="25"/>
      <c r="BT233" s="25"/>
      <c r="BU233" s="25"/>
      <c r="BV233" s="25"/>
      <c r="BW233" s="25"/>
      <c r="BX233" s="25"/>
      <c r="BY233" s="25"/>
    </row>
    <row r="234" spans="1:77" s="12" customFormat="1" ht="18" customHeight="1" x14ac:dyDescent="0.25">
      <c r="A234" s="14" t="s">
        <v>242</v>
      </c>
      <c r="B234" s="1">
        <v>42790</v>
      </c>
      <c r="C234" s="15">
        <v>0.625</v>
      </c>
      <c r="D234" s="2" t="str">
        <f t="shared" si="26"/>
        <v>venerdì</v>
      </c>
      <c r="E234" s="4" t="s">
        <v>527</v>
      </c>
      <c r="F234" s="2" t="s">
        <v>537</v>
      </c>
      <c r="G234" s="2" t="s">
        <v>538</v>
      </c>
      <c r="H234" s="2"/>
      <c r="I234" s="2" t="s">
        <v>539</v>
      </c>
      <c r="J234" s="2" t="s">
        <v>540</v>
      </c>
      <c r="K234" s="2"/>
      <c r="L234" s="2"/>
      <c r="M234" s="49">
        <v>18.399999999999999</v>
      </c>
      <c r="N234" s="3">
        <v>5.0000000000000001E-3</v>
      </c>
      <c r="O234" s="4">
        <v>19.899999999999999</v>
      </c>
      <c r="P234" s="4">
        <v>0</v>
      </c>
      <c r="Q234" s="2">
        <f t="shared" si="33"/>
        <v>19.899999999999999</v>
      </c>
      <c r="R234" s="9">
        <f t="shared" si="28"/>
        <v>116.53744260336495</v>
      </c>
      <c r="S234" s="8">
        <f t="shared" si="29"/>
        <v>21667.180094883915</v>
      </c>
      <c r="T234">
        <f t="shared" si="32"/>
        <v>0</v>
      </c>
      <c r="U234" s="19">
        <f>IF(S234="","",S234/MAX($S$4:S234)-1)</f>
        <v>0</v>
      </c>
      <c r="V234">
        <f t="shared" si="31"/>
        <v>0</v>
      </c>
      <c r="W234">
        <f t="shared" si="30"/>
        <v>116.53744260336495</v>
      </c>
      <c r="X234">
        <f t="shared" si="27"/>
        <v>0</v>
      </c>
      <c r="Y234" s="26"/>
      <c r="Z234" s="27"/>
      <c r="AA234" s="27"/>
      <c r="AB234" s="27"/>
      <c r="AC234" s="27"/>
      <c r="AD234" s="27"/>
      <c r="AE234" s="28"/>
      <c r="AF234" s="22"/>
      <c r="AG234" s="22"/>
      <c r="AH234" s="22"/>
      <c r="AI234" s="22"/>
      <c r="AJ234" s="2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25"/>
      <c r="BS234" s="25"/>
      <c r="BT234" s="25"/>
      <c r="BU234" s="25"/>
      <c r="BV234" s="25"/>
      <c r="BW234" s="25"/>
      <c r="BX234" s="25"/>
      <c r="BY234" s="25"/>
    </row>
    <row r="235" spans="1:77" s="12" customFormat="1" ht="18" customHeight="1" x14ac:dyDescent="0.25">
      <c r="A235" s="14" t="s">
        <v>243</v>
      </c>
      <c r="B235" s="1">
        <v>42793</v>
      </c>
      <c r="C235" s="15">
        <v>0.875</v>
      </c>
      <c r="D235" s="2" t="str">
        <f t="shared" si="26"/>
        <v>lunedì</v>
      </c>
      <c r="E235" s="2" t="s">
        <v>527</v>
      </c>
      <c r="F235" s="2" t="s">
        <v>541</v>
      </c>
      <c r="G235" s="2" t="s">
        <v>538</v>
      </c>
      <c r="H235" s="2"/>
      <c r="I235" s="2" t="s">
        <v>551</v>
      </c>
      <c r="J235" s="2" t="s">
        <v>540</v>
      </c>
      <c r="K235" s="2"/>
      <c r="L235" s="2"/>
      <c r="M235" s="48">
        <v>5</v>
      </c>
      <c r="N235" s="3">
        <v>0.01</v>
      </c>
      <c r="O235" s="2">
        <v>1</v>
      </c>
      <c r="P235" s="2">
        <v>0</v>
      </c>
      <c r="Q235" s="2">
        <f t="shared" si="33"/>
        <v>1</v>
      </c>
      <c r="R235" s="9">
        <f t="shared" si="28"/>
        <v>43.334360189767828</v>
      </c>
      <c r="S235" s="8">
        <f t="shared" si="29"/>
        <v>21710.514455073684</v>
      </c>
      <c r="T235">
        <f t="shared" si="32"/>
        <v>0</v>
      </c>
      <c r="U235" s="19">
        <f>IF(S235="","",S235/MAX($S$4:S235)-1)</f>
        <v>0</v>
      </c>
      <c r="V235">
        <f t="shared" si="31"/>
        <v>0</v>
      </c>
      <c r="W235">
        <f t="shared" si="30"/>
        <v>43.334360189767828</v>
      </c>
      <c r="X235">
        <f t="shared" si="27"/>
        <v>0</v>
      </c>
      <c r="Y235" s="26"/>
      <c r="Z235" s="27"/>
      <c r="AA235" s="27"/>
      <c r="AB235" s="27"/>
      <c r="AC235" s="27"/>
      <c r="AD235" s="27"/>
      <c r="AE235" s="28"/>
      <c r="AF235" s="22"/>
      <c r="AG235" s="22"/>
      <c r="AH235" s="22"/>
      <c r="AI235" s="22"/>
      <c r="AJ235" s="2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25"/>
      <c r="BS235" s="25"/>
      <c r="BT235" s="25"/>
      <c r="BU235" s="25"/>
      <c r="BV235" s="25"/>
      <c r="BW235" s="25"/>
      <c r="BX235" s="25"/>
      <c r="BY235" s="25"/>
    </row>
    <row r="236" spans="1:77" s="12" customFormat="1" ht="18" customHeight="1" x14ac:dyDescent="0.25">
      <c r="A236" s="14" t="s">
        <v>244</v>
      </c>
      <c r="B236" s="1">
        <v>42797</v>
      </c>
      <c r="C236" s="15">
        <v>0.58333333333333337</v>
      </c>
      <c r="D236" s="2" t="str">
        <f t="shared" si="26"/>
        <v>venerdì</v>
      </c>
      <c r="E236" s="4" t="s">
        <v>534</v>
      </c>
      <c r="F236" s="2" t="s">
        <v>541</v>
      </c>
      <c r="G236" s="2" t="s">
        <v>538</v>
      </c>
      <c r="H236" s="2"/>
      <c r="I236" s="2" t="s">
        <v>539</v>
      </c>
      <c r="J236" s="2" t="s">
        <v>543</v>
      </c>
      <c r="K236" s="2"/>
      <c r="L236" s="2"/>
      <c r="M236" s="49">
        <v>15.1</v>
      </c>
      <c r="N236" s="3">
        <v>0.01</v>
      </c>
      <c r="O236" s="4">
        <v>19.2</v>
      </c>
      <c r="P236" s="4">
        <v>0</v>
      </c>
      <c r="Q236" s="2">
        <f t="shared" si="33"/>
        <v>19.2</v>
      </c>
      <c r="R236" s="9">
        <f t="shared" si="28"/>
        <v>276.05422353471175</v>
      </c>
      <c r="S236" s="8">
        <f t="shared" si="29"/>
        <v>21986.568678608397</v>
      </c>
      <c r="T236">
        <f t="shared" si="32"/>
        <v>0</v>
      </c>
      <c r="U236" s="19">
        <f>IF(S236="","",S236/MAX($S$4:S236)-1)</f>
        <v>0</v>
      </c>
      <c r="V236">
        <f t="shared" si="31"/>
        <v>0</v>
      </c>
      <c r="W236">
        <f t="shared" si="30"/>
        <v>276.05422353471175</v>
      </c>
      <c r="X236">
        <f t="shared" si="27"/>
        <v>0</v>
      </c>
      <c r="Y236" s="26"/>
      <c r="Z236" s="27"/>
      <c r="AA236" s="27"/>
      <c r="AB236" s="27"/>
      <c r="AC236" s="27"/>
      <c r="AD236" s="27"/>
      <c r="AE236" s="28"/>
      <c r="AF236" s="22"/>
      <c r="AG236" s="22"/>
      <c r="AH236" s="22"/>
      <c r="AI236" s="22"/>
      <c r="AJ236" s="2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25"/>
      <c r="BS236" s="25"/>
      <c r="BT236" s="25"/>
      <c r="BU236" s="25"/>
      <c r="BV236" s="25"/>
      <c r="BW236" s="25"/>
      <c r="BX236" s="25"/>
      <c r="BY236" s="25"/>
    </row>
    <row r="237" spans="1:77" s="12" customFormat="1" ht="18" customHeight="1" x14ac:dyDescent="0.25">
      <c r="A237" s="14" t="s">
        <v>245</v>
      </c>
      <c r="B237" s="1">
        <v>42797</v>
      </c>
      <c r="C237" s="15">
        <v>0.91666666666666663</v>
      </c>
      <c r="D237" s="2" t="str">
        <f t="shared" si="26"/>
        <v>venerdì</v>
      </c>
      <c r="E237" s="4" t="s">
        <v>527</v>
      </c>
      <c r="F237" s="2" t="s">
        <v>542</v>
      </c>
      <c r="G237" s="2" t="s">
        <v>538</v>
      </c>
      <c r="H237" s="2"/>
      <c r="I237" s="2" t="s">
        <v>547</v>
      </c>
      <c r="J237" s="2" t="s">
        <v>540</v>
      </c>
      <c r="K237" s="2"/>
      <c r="L237" s="2"/>
      <c r="M237" s="49">
        <v>26.3</v>
      </c>
      <c r="N237" s="3">
        <v>5.0000000000000001E-3</v>
      </c>
      <c r="O237" s="4">
        <v>18</v>
      </c>
      <c r="P237" s="4">
        <v>36.1</v>
      </c>
      <c r="Q237" s="2">
        <f t="shared" si="33"/>
        <v>54.1</v>
      </c>
      <c r="R237" s="9">
        <f t="shared" si="28"/>
        <v>226.13562081990767</v>
      </c>
      <c r="S237" s="8">
        <f t="shared" si="29"/>
        <v>22212.704299428304</v>
      </c>
      <c r="T237">
        <f t="shared" si="32"/>
        <v>0</v>
      </c>
      <c r="U237" s="19">
        <f>IF(S237="","",S237/MAX($S$4:S237)-1)</f>
        <v>0</v>
      </c>
      <c r="V237">
        <f t="shared" si="31"/>
        <v>0</v>
      </c>
      <c r="W237">
        <f t="shared" si="30"/>
        <v>226.13562081990767</v>
      </c>
      <c r="X237">
        <f t="shared" si="27"/>
        <v>0</v>
      </c>
      <c r="Y237" s="26"/>
      <c r="Z237" s="27"/>
      <c r="AA237" s="27"/>
      <c r="AB237" s="27"/>
      <c r="AC237" s="27"/>
      <c r="AD237" s="27"/>
      <c r="AE237" s="28"/>
      <c r="AF237" s="22"/>
      <c r="AG237" s="22"/>
      <c r="AH237" s="22"/>
      <c r="AI237" s="22"/>
      <c r="AJ237" s="2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25"/>
      <c r="BS237" s="25"/>
      <c r="BT237" s="25"/>
      <c r="BU237" s="25"/>
      <c r="BV237" s="25"/>
      <c r="BW237" s="25"/>
      <c r="BX237" s="25"/>
      <c r="BY237" s="25"/>
    </row>
    <row r="238" spans="1:77" s="12" customFormat="1" ht="18" customHeight="1" x14ac:dyDescent="0.25">
      <c r="A238" s="14" t="s">
        <v>246</v>
      </c>
      <c r="B238" s="1">
        <v>42800</v>
      </c>
      <c r="C238" s="15">
        <v>0.75</v>
      </c>
      <c r="D238" s="2" t="str">
        <f t="shared" si="26"/>
        <v>lunedì</v>
      </c>
      <c r="E238" s="4" t="s">
        <v>527</v>
      </c>
      <c r="F238" s="2" t="s">
        <v>537</v>
      </c>
      <c r="G238" s="2" t="s">
        <v>538</v>
      </c>
      <c r="H238" s="2"/>
      <c r="I238" s="2" t="s">
        <v>539</v>
      </c>
      <c r="J238" s="2" t="s">
        <v>543</v>
      </c>
      <c r="K238" s="2"/>
      <c r="L238" s="2"/>
      <c r="M238" s="49">
        <v>9.4</v>
      </c>
      <c r="N238" s="3">
        <v>5.0000000000000001E-3</v>
      </c>
      <c r="O238" s="4">
        <v>12.9</v>
      </c>
      <c r="P238" s="4">
        <v>21.2</v>
      </c>
      <c r="Q238" s="2">
        <f t="shared" si="33"/>
        <v>34.1</v>
      </c>
      <c r="R238" s="9">
        <f t="shared" si="28"/>
        <v>402.90064713324745</v>
      </c>
      <c r="S238" s="8">
        <f t="shared" si="29"/>
        <v>22615.604946561551</v>
      </c>
      <c r="T238">
        <f t="shared" si="32"/>
        <v>0</v>
      </c>
      <c r="U238" s="19">
        <f>IF(S238="","",S238/MAX($S$4:S238)-1)</f>
        <v>0</v>
      </c>
      <c r="V238">
        <f t="shared" si="31"/>
        <v>0</v>
      </c>
      <c r="W238">
        <f t="shared" si="30"/>
        <v>402.90064713324745</v>
      </c>
      <c r="X238">
        <f t="shared" si="27"/>
        <v>0</v>
      </c>
      <c r="Y238" s="26"/>
      <c r="Z238" s="27"/>
      <c r="AA238" s="27"/>
      <c r="AB238" s="27"/>
      <c r="AC238" s="27"/>
      <c r="AD238" s="27"/>
      <c r="AE238" s="28"/>
      <c r="AF238" s="22"/>
      <c r="AG238" s="22"/>
      <c r="AH238" s="22"/>
      <c r="AI238" s="22"/>
      <c r="AJ238" s="2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25"/>
      <c r="BS238" s="25"/>
      <c r="BT238" s="25"/>
      <c r="BU238" s="25"/>
      <c r="BV238" s="25"/>
      <c r="BW238" s="25"/>
      <c r="BX238" s="25"/>
      <c r="BY238" s="25"/>
    </row>
    <row r="239" spans="1:77" s="12" customFormat="1" ht="18" customHeight="1" x14ac:dyDescent="0.25">
      <c r="A239" s="14" t="s">
        <v>247</v>
      </c>
      <c r="B239" s="1">
        <v>42801</v>
      </c>
      <c r="C239" s="15">
        <v>0.375</v>
      </c>
      <c r="D239" s="2" t="str">
        <f t="shared" si="26"/>
        <v>martedì</v>
      </c>
      <c r="E239" s="4" t="s">
        <v>527</v>
      </c>
      <c r="F239" s="2" t="s">
        <v>537</v>
      </c>
      <c r="G239" s="2" t="s">
        <v>538</v>
      </c>
      <c r="H239" s="2"/>
      <c r="I239" s="2" t="s">
        <v>546</v>
      </c>
      <c r="J239" s="2" t="s">
        <v>540</v>
      </c>
      <c r="K239" s="2"/>
      <c r="L239" s="2"/>
      <c r="M239" s="49">
        <v>48</v>
      </c>
      <c r="N239" s="3">
        <v>5.0000000000000001E-3</v>
      </c>
      <c r="O239" s="4">
        <v>-48</v>
      </c>
      <c r="P239" s="4">
        <v>-48</v>
      </c>
      <c r="Q239" s="2">
        <f t="shared" si="33"/>
        <v>-96</v>
      </c>
      <c r="R239" s="9">
        <f t="shared" si="28"/>
        <v>-226.15604946561552</v>
      </c>
      <c r="S239" s="8">
        <f t="shared" si="29"/>
        <v>22389.448897095936</v>
      </c>
      <c r="T239">
        <f t="shared" si="32"/>
        <v>-96</v>
      </c>
      <c r="U239" s="19">
        <f>IF(S239="","",S239/MAX($S$4:S239)-1)</f>
        <v>-1.0000000000000009E-2</v>
      </c>
      <c r="V239">
        <f t="shared" si="31"/>
        <v>-226.15604946561552</v>
      </c>
      <c r="W239">
        <f t="shared" si="30"/>
        <v>0</v>
      </c>
      <c r="X239">
        <f t="shared" si="27"/>
        <v>-226.15604946561552</v>
      </c>
      <c r="Y239" s="26"/>
      <c r="Z239" s="27"/>
      <c r="AA239" s="27"/>
      <c r="AB239" s="27"/>
      <c r="AC239" s="27"/>
      <c r="AD239" s="27"/>
      <c r="AE239" s="28"/>
      <c r="AF239" s="22"/>
      <c r="AG239" s="22"/>
      <c r="AH239" s="22"/>
      <c r="AI239" s="22"/>
      <c r="AJ239" s="2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25"/>
      <c r="BS239" s="25"/>
      <c r="BT239" s="25"/>
      <c r="BU239" s="25"/>
      <c r="BV239" s="25"/>
      <c r="BW239" s="25"/>
      <c r="BX239" s="25"/>
      <c r="BY239" s="25"/>
    </row>
    <row r="240" spans="1:77" s="12" customFormat="1" ht="18" customHeight="1" x14ac:dyDescent="0.25">
      <c r="A240" s="14" t="s">
        <v>248</v>
      </c>
      <c r="B240" s="1">
        <v>42802</v>
      </c>
      <c r="C240" s="15">
        <v>0.58333333333333337</v>
      </c>
      <c r="D240" s="2" t="str">
        <f t="shared" si="26"/>
        <v>mercoledì</v>
      </c>
      <c r="E240" s="4" t="s">
        <v>534</v>
      </c>
      <c r="F240" s="2" t="s">
        <v>541</v>
      </c>
      <c r="G240" s="2" t="s">
        <v>538</v>
      </c>
      <c r="H240" s="2"/>
      <c r="I240" s="2" t="s">
        <v>546</v>
      </c>
      <c r="J240" s="2" t="s">
        <v>543</v>
      </c>
      <c r="K240" s="2"/>
      <c r="L240" s="2"/>
      <c r="M240" s="49">
        <v>36.5</v>
      </c>
      <c r="N240" s="3">
        <v>0.01</v>
      </c>
      <c r="O240" s="4">
        <v>-36.5</v>
      </c>
      <c r="P240" s="4">
        <v>0</v>
      </c>
      <c r="Q240" s="2">
        <f t="shared" si="33"/>
        <v>-36.5</v>
      </c>
      <c r="R240" s="9">
        <f t="shared" si="28"/>
        <v>-223.89448897095937</v>
      </c>
      <c r="S240" s="8">
        <f t="shared" si="29"/>
        <v>22165.554408124975</v>
      </c>
      <c r="T240">
        <f t="shared" si="32"/>
        <v>-132.5</v>
      </c>
      <c r="U240" s="19">
        <f>IF(S240="","",S240/MAX($S$4:S240)-1)</f>
        <v>-1.9900000000000029E-2</v>
      </c>
      <c r="V240">
        <f t="shared" si="31"/>
        <v>-450.05053843657493</v>
      </c>
      <c r="W240">
        <f t="shared" si="30"/>
        <v>0</v>
      </c>
      <c r="X240">
        <f t="shared" si="27"/>
        <v>-223.89448897095937</v>
      </c>
      <c r="Y240" s="26"/>
      <c r="Z240" s="27"/>
      <c r="AA240" s="27"/>
      <c r="AB240" s="27"/>
      <c r="AC240" s="27"/>
      <c r="AD240" s="27"/>
      <c r="AE240" s="28"/>
      <c r="AF240" s="22"/>
      <c r="AG240" s="22"/>
      <c r="AH240" s="22"/>
      <c r="AI240" s="22"/>
      <c r="AJ240" s="2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25"/>
      <c r="BS240" s="25"/>
      <c r="BT240" s="25"/>
      <c r="BU240" s="25"/>
      <c r="BV240" s="25"/>
      <c r="BW240" s="25"/>
      <c r="BX240" s="25"/>
      <c r="BY240" s="25"/>
    </row>
    <row r="241" spans="1:77" s="12" customFormat="1" ht="18" customHeight="1" x14ac:dyDescent="0.25">
      <c r="A241" s="14" t="s">
        <v>249</v>
      </c>
      <c r="B241" s="1">
        <v>42802</v>
      </c>
      <c r="C241" s="15">
        <v>0.375</v>
      </c>
      <c r="D241" s="2" t="str">
        <f t="shared" si="26"/>
        <v>mercoledì</v>
      </c>
      <c r="E241" s="4" t="s">
        <v>527</v>
      </c>
      <c r="F241" s="2" t="s">
        <v>541</v>
      </c>
      <c r="G241" s="2" t="s">
        <v>538</v>
      </c>
      <c r="H241" s="2"/>
      <c r="I241" s="2" t="s">
        <v>539</v>
      </c>
      <c r="J241" s="2" t="s">
        <v>540</v>
      </c>
      <c r="K241" s="2"/>
      <c r="L241" s="2"/>
      <c r="M241" s="49">
        <v>27.9</v>
      </c>
      <c r="N241" s="3">
        <v>0.01</v>
      </c>
      <c r="O241" s="4">
        <v>-27.9</v>
      </c>
      <c r="P241" s="4">
        <v>0</v>
      </c>
      <c r="Q241" s="2">
        <f t="shared" si="33"/>
        <v>-27.9</v>
      </c>
      <c r="R241" s="9">
        <f t="shared" si="28"/>
        <v>-221.65554408124976</v>
      </c>
      <c r="S241" s="8">
        <f t="shared" si="29"/>
        <v>21943.898864043727</v>
      </c>
      <c r="T241">
        <f t="shared" si="32"/>
        <v>-160.4</v>
      </c>
      <c r="U241" s="19">
        <f>IF(S241="","",S241/MAX($S$4:S241)-1)</f>
        <v>-2.9700999999999977E-2</v>
      </c>
      <c r="V241">
        <f t="shared" si="31"/>
        <v>-671.70608251782471</v>
      </c>
      <c r="W241">
        <f t="shared" si="30"/>
        <v>0</v>
      </c>
      <c r="X241">
        <f t="shared" si="27"/>
        <v>-221.65554408124976</v>
      </c>
      <c r="Y241" s="26"/>
      <c r="Z241" s="27"/>
      <c r="AA241" s="27"/>
      <c r="AB241" s="27"/>
      <c r="AC241" s="27"/>
      <c r="AD241" s="27"/>
      <c r="AE241" s="28"/>
      <c r="AF241" s="22"/>
      <c r="AG241" s="22"/>
      <c r="AH241" s="22"/>
      <c r="AI241" s="22"/>
      <c r="AJ241" s="2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25"/>
      <c r="BS241" s="25"/>
      <c r="BT241" s="25"/>
      <c r="BU241" s="25"/>
      <c r="BV241" s="25"/>
      <c r="BW241" s="25"/>
      <c r="BX241" s="25"/>
      <c r="BY241" s="25"/>
    </row>
    <row r="242" spans="1:77" s="12" customFormat="1" ht="18" customHeight="1" x14ac:dyDescent="0.25">
      <c r="A242" s="14" t="s">
        <v>250</v>
      </c>
      <c r="B242" s="1">
        <v>42804</v>
      </c>
      <c r="C242" s="15">
        <v>0.25</v>
      </c>
      <c r="D242" s="2" t="str">
        <f t="shared" si="26"/>
        <v>venerdì</v>
      </c>
      <c r="E242" s="4" t="s">
        <v>534</v>
      </c>
      <c r="F242" s="2" t="s">
        <v>537</v>
      </c>
      <c r="G242" s="2" t="s">
        <v>538</v>
      </c>
      <c r="H242" s="2"/>
      <c r="I242" s="2" t="s">
        <v>546</v>
      </c>
      <c r="J242" s="2" t="s">
        <v>540</v>
      </c>
      <c r="K242" s="2"/>
      <c r="L242" s="2"/>
      <c r="M242" s="49">
        <v>53.3</v>
      </c>
      <c r="N242" s="3">
        <v>5.0000000000000001E-3</v>
      </c>
      <c r="O242" s="4">
        <v>53.3</v>
      </c>
      <c r="P242" s="4">
        <v>0</v>
      </c>
      <c r="Q242" s="2">
        <f t="shared" si="33"/>
        <v>53.3</v>
      </c>
      <c r="R242" s="9">
        <f t="shared" si="28"/>
        <v>109.71949432021866</v>
      </c>
      <c r="S242" s="8">
        <f t="shared" si="29"/>
        <v>22053.618358363947</v>
      </c>
      <c r="T242">
        <f t="shared" si="32"/>
        <v>0</v>
      </c>
      <c r="U242" s="19">
        <f>IF(S242="","",S242/MAX($S$4:S242)-1)</f>
        <v>-2.4849504999999938E-2</v>
      </c>
      <c r="V242">
        <f t="shared" si="31"/>
        <v>0</v>
      </c>
      <c r="W242">
        <f t="shared" si="30"/>
        <v>109.71949432021866</v>
      </c>
      <c r="X242">
        <f t="shared" si="27"/>
        <v>0</v>
      </c>
      <c r="Y242" s="26"/>
      <c r="Z242" s="27"/>
      <c r="AA242" s="27"/>
      <c r="AB242" s="27"/>
      <c r="AC242" s="27"/>
      <c r="AD242" s="27"/>
      <c r="AE242" s="28"/>
      <c r="AF242" s="22"/>
      <c r="AG242" s="22"/>
      <c r="AH242" s="22"/>
      <c r="AI242" s="22"/>
      <c r="AJ242" s="2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25"/>
      <c r="BS242" s="25"/>
      <c r="BT242" s="25"/>
      <c r="BU242" s="25"/>
      <c r="BV242" s="25"/>
      <c r="BW242" s="25"/>
      <c r="BX242" s="25"/>
      <c r="BY242" s="25"/>
    </row>
    <row r="243" spans="1:77" s="12" customFormat="1" ht="18" customHeight="1" x14ac:dyDescent="0.25">
      <c r="A243" s="14" t="s">
        <v>251</v>
      </c>
      <c r="B243" s="1">
        <v>42808</v>
      </c>
      <c r="C243" s="15">
        <v>0.83333333333333337</v>
      </c>
      <c r="D243" s="2" t="str">
        <f t="shared" si="26"/>
        <v>martedì</v>
      </c>
      <c r="E243" s="2" t="s">
        <v>527</v>
      </c>
      <c r="F243" s="2" t="s">
        <v>542</v>
      </c>
      <c r="G243" s="2" t="s">
        <v>538</v>
      </c>
      <c r="H243" s="2"/>
      <c r="I243" s="2" t="s">
        <v>551</v>
      </c>
      <c r="J243" s="2" t="s">
        <v>540</v>
      </c>
      <c r="K243" s="2"/>
      <c r="L243" s="2"/>
      <c r="M243" s="48">
        <v>4.7</v>
      </c>
      <c r="N243" s="3">
        <v>5.0000000000000001E-3</v>
      </c>
      <c r="O243" s="2">
        <v>5</v>
      </c>
      <c r="P243" s="2">
        <v>0</v>
      </c>
      <c r="Q243" s="2">
        <f t="shared" si="33"/>
        <v>5</v>
      </c>
      <c r="R243" s="9">
        <f t="shared" si="28"/>
        <v>117.30648062959547</v>
      </c>
      <c r="S243" s="8">
        <f t="shared" si="29"/>
        <v>22170.924838993542</v>
      </c>
      <c r="T243">
        <f t="shared" si="32"/>
        <v>0</v>
      </c>
      <c r="U243" s="19">
        <f>IF(S243="","",S243/MAX($S$4:S243)-1)</f>
        <v>-1.9662534281914779E-2</v>
      </c>
      <c r="V243">
        <f t="shared" si="31"/>
        <v>0</v>
      </c>
      <c r="W243">
        <f t="shared" si="30"/>
        <v>117.30648062959547</v>
      </c>
      <c r="X243">
        <f t="shared" si="27"/>
        <v>0</v>
      </c>
      <c r="Y243" s="26"/>
      <c r="Z243" s="27"/>
      <c r="AA243" s="27"/>
      <c r="AB243" s="27"/>
      <c r="AC243" s="27"/>
      <c r="AD243" s="27"/>
      <c r="AE243" s="28"/>
      <c r="AF243" s="22"/>
      <c r="AG243" s="22"/>
      <c r="AH243" s="22"/>
      <c r="AI243" s="22"/>
      <c r="AJ243" s="2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25"/>
      <c r="BS243" s="25"/>
      <c r="BT243" s="25"/>
      <c r="BU243" s="25"/>
      <c r="BV243" s="25"/>
      <c r="BW243" s="25"/>
      <c r="BX243" s="25"/>
      <c r="BY243" s="25"/>
    </row>
    <row r="244" spans="1:77" s="12" customFormat="1" ht="18" customHeight="1" x14ac:dyDescent="0.25">
      <c r="A244" s="14" t="s">
        <v>252</v>
      </c>
      <c r="B244" s="1">
        <v>42809</v>
      </c>
      <c r="C244" s="15">
        <v>0.79166666666666663</v>
      </c>
      <c r="D244" s="2" t="str">
        <f t="shared" si="26"/>
        <v>mercoledì</v>
      </c>
      <c r="E244" s="2" t="s">
        <v>534</v>
      </c>
      <c r="F244" s="2" t="s">
        <v>542</v>
      </c>
      <c r="G244" s="2" t="s">
        <v>538</v>
      </c>
      <c r="H244" s="2"/>
      <c r="I244" s="2" t="s">
        <v>551</v>
      </c>
      <c r="J244" s="2" t="s">
        <v>540</v>
      </c>
      <c r="K244" s="2"/>
      <c r="L244" s="2"/>
      <c r="M244" s="48">
        <v>6.1</v>
      </c>
      <c r="N244" s="3">
        <v>5.0000000000000001E-3</v>
      </c>
      <c r="O244" s="2">
        <v>-6.1</v>
      </c>
      <c r="P244" s="2">
        <v>-6.1</v>
      </c>
      <c r="Q244" s="2">
        <f t="shared" si="33"/>
        <v>-12.2</v>
      </c>
      <c r="R244" s="9">
        <f t="shared" si="28"/>
        <v>-221.70924838993542</v>
      </c>
      <c r="S244" s="8">
        <f t="shared" si="29"/>
        <v>21949.215590603606</v>
      </c>
      <c r="T244">
        <f t="shared" si="32"/>
        <v>-12.2</v>
      </c>
      <c r="U244" s="19">
        <f>IF(S244="","",S244/MAX($S$4:S244)-1)</f>
        <v>-2.9465908939095731E-2</v>
      </c>
      <c r="V244">
        <f t="shared" si="31"/>
        <v>-221.70924838993542</v>
      </c>
      <c r="W244">
        <f t="shared" si="30"/>
        <v>0</v>
      </c>
      <c r="X244">
        <f t="shared" si="27"/>
        <v>-221.70924838993542</v>
      </c>
      <c r="Y244" s="26"/>
      <c r="Z244" s="27"/>
      <c r="AA244" s="27"/>
      <c r="AB244" s="27"/>
      <c r="AC244" s="27"/>
      <c r="AD244" s="27"/>
      <c r="AE244" s="28"/>
      <c r="AF244" s="22"/>
      <c r="AG244" s="22"/>
      <c r="AH244" s="22"/>
      <c r="AI244" s="22"/>
      <c r="AJ244" s="2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25"/>
      <c r="BS244" s="25"/>
      <c r="BT244" s="25"/>
      <c r="BU244" s="25"/>
      <c r="BV244" s="25"/>
      <c r="BW244" s="25"/>
      <c r="BX244" s="25"/>
      <c r="BY244" s="25"/>
    </row>
    <row r="245" spans="1:77" s="12" customFormat="1" ht="18" customHeight="1" x14ac:dyDescent="0.25">
      <c r="A245" s="14" t="s">
        <v>253</v>
      </c>
      <c r="B245" s="1">
        <v>42810</v>
      </c>
      <c r="C245" s="15">
        <v>0.54166666666666663</v>
      </c>
      <c r="D245" s="2" t="str">
        <f t="shared" si="26"/>
        <v>giovedì</v>
      </c>
      <c r="E245" s="4" t="s">
        <v>534</v>
      </c>
      <c r="F245" s="2" t="s">
        <v>541</v>
      </c>
      <c r="G245" s="2" t="s">
        <v>538</v>
      </c>
      <c r="H245" s="2"/>
      <c r="I245" s="2" t="s">
        <v>546</v>
      </c>
      <c r="J245" s="2" t="s">
        <v>540</v>
      </c>
      <c r="K245" s="2"/>
      <c r="L245" s="2"/>
      <c r="M245" s="49">
        <v>56.1</v>
      </c>
      <c r="N245" s="3">
        <v>0.01</v>
      </c>
      <c r="O245" s="4">
        <v>-56.1</v>
      </c>
      <c r="P245" s="4">
        <v>0</v>
      </c>
      <c r="Q245" s="2">
        <f t="shared" si="33"/>
        <v>-56.1</v>
      </c>
      <c r="R245" s="9">
        <f t="shared" si="28"/>
        <v>-219.49215590603606</v>
      </c>
      <c r="S245" s="8">
        <f t="shared" si="29"/>
        <v>21729.723434697571</v>
      </c>
      <c r="T245">
        <f t="shared" si="32"/>
        <v>-68.3</v>
      </c>
      <c r="U245" s="19">
        <f>IF(S245="","",S245/MAX($S$4:S245)-1)</f>
        <v>-3.9171249849704659E-2</v>
      </c>
      <c r="V245">
        <f t="shared" si="31"/>
        <v>-441.20140429597149</v>
      </c>
      <c r="W245">
        <f t="shared" si="30"/>
        <v>0</v>
      </c>
      <c r="X245">
        <f t="shared" si="27"/>
        <v>-219.49215590603606</v>
      </c>
      <c r="Y245" s="26"/>
      <c r="Z245" s="27"/>
      <c r="AA245" s="27"/>
      <c r="AB245" s="27"/>
      <c r="AC245" s="27"/>
      <c r="AD245" s="27"/>
      <c r="AE245" s="28"/>
      <c r="AF245" s="22"/>
      <c r="AG245" s="22"/>
      <c r="AH245" s="22"/>
      <c r="AI245" s="22"/>
      <c r="AJ245" s="2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25"/>
      <c r="BS245" s="25"/>
      <c r="BT245" s="25"/>
      <c r="BU245" s="25"/>
      <c r="BV245" s="25"/>
      <c r="BW245" s="25"/>
      <c r="BX245" s="25"/>
      <c r="BY245" s="25"/>
    </row>
    <row r="246" spans="1:77" s="12" customFormat="1" ht="18" customHeight="1" x14ac:dyDescent="0.25">
      <c r="A246" s="14" t="s">
        <v>254</v>
      </c>
      <c r="B246" s="1">
        <v>42811</v>
      </c>
      <c r="C246" s="15">
        <v>0.625</v>
      </c>
      <c r="D246" s="2" t="str">
        <f t="shared" si="26"/>
        <v>venerdì</v>
      </c>
      <c r="E246" s="4" t="s">
        <v>534</v>
      </c>
      <c r="F246" s="2" t="s">
        <v>537</v>
      </c>
      <c r="G246" s="2" t="s">
        <v>538</v>
      </c>
      <c r="H246" s="2"/>
      <c r="I246" s="2" t="s">
        <v>539</v>
      </c>
      <c r="J246" s="2" t="s">
        <v>540</v>
      </c>
      <c r="K246" s="2"/>
      <c r="L246" s="2"/>
      <c r="M246" s="49">
        <v>13</v>
      </c>
      <c r="N246" s="3">
        <v>5.0000000000000001E-3</v>
      </c>
      <c r="O246" s="4">
        <v>14.6</v>
      </c>
      <c r="P246" s="4">
        <v>0</v>
      </c>
      <c r="Q246" s="2">
        <f t="shared" si="33"/>
        <v>14.6</v>
      </c>
      <c r="R246" s="9">
        <f t="shared" si="28"/>
        <v>122.0207546717633</v>
      </c>
      <c r="S246" s="8">
        <f t="shared" si="29"/>
        <v>21851.744189369336</v>
      </c>
      <c r="T246">
        <f t="shared" si="32"/>
        <v>0</v>
      </c>
      <c r="U246" s="19">
        <f>IF(S246="","",S246/MAX($S$4:S246)-1)</f>
        <v>-3.3775826868091441E-2</v>
      </c>
      <c r="V246">
        <f t="shared" si="31"/>
        <v>0</v>
      </c>
      <c r="W246">
        <f t="shared" si="30"/>
        <v>122.0207546717633</v>
      </c>
      <c r="X246">
        <f t="shared" si="27"/>
        <v>0</v>
      </c>
      <c r="Y246" s="26"/>
      <c r="Z246" s="27"/>
      <c r="AA246" s="27"/>
      <c r="AB246" s="27"/>
      <c r="AC246" s="27"/>
      <c r="AD246" s="27"/>
      <c r="AE246" s="28"/>
      <c r="AF246" s="22"/>
      <c r="AG246" s="22"/>
      <c r="AH246" s="22"/>
      <c r="AI246" s="22"/>
      <c r="AJ246" s="2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25"/>
      <c r="BS246" s="25"/>
      <c r="BT246" s="25"/>
      <c r="BU246" s="25"/>
      <c r="BV246" s="25"/>
      <c r="BW246" s="25"/>
      <c r="BX246" s="25"/>
      <c r="BY246" s="25"/>
    </row>
    <row r="247" spans="1:77" s="12" customFormat="1" ht="18" customHeight="1" x14ac:dyDescent="0.25">
      <c r="A247" s="14" t="s">
        <v>255</v>
      </c>
      <c r="B247" s="1">
        <v>42815</v>
      </c>
      <c r="C247" s="15">
        <v>0</v>
      </c>
      <c r="D247" s="2" t="str">
        <f t="shared" si="26"/>
        <v>martedì</v>
      </c>
      <c r="E247" s="4" t="s">
        <v>534</v>
      </c>
      <c r="F247" s="2" t="s">
        <v>542</v>
      </c>
      <c r="G247" s="2" t="s">
        <v>538</v>
      </c>
      <c r="H247" s="2"/>
      <c r="I247" s="2" t="s">
        <v>547</v>
      </c>
      <c r="J247" s="2" t="s">
        <v>540</v>
      </c>
      <c r="K247" s="2"/>
      <c r="L247" s="2"/>
      <c r="M247" s="49">
        <v>16.399999999999999</v>
      </c>
      <c r="N247" s="3">
        <v>5.0000000000000001E-3</v>
      </c>
      <c r="O247" s="4">
        <v>19.399999999999999</v>
      </c>
      <c r="P247" s="4">
        <v>33</v>
      </c>
      <c r="Q247" s="2">
        <f t="shared" si="33"/>
        <v>52.4</v>
      </c>
      <c r="R247" s="9">
        <f t="shared" si="28"/>
        <v>349.09493765943699</v>
      </c>
      <c r="S247" s="8">
        <f t="shared" si="29"/>
        <v>22200.839127028772</v>
      </c>
      <c r="T247">
        <f t="shared" si="32"/>
        <v>0</v>
      </c>
      <c r="U247" s="19">
        <f>IF(S247="","",S247/MAX($S$4:S247)-1)</f>
        <v>-1.8339806541228021E-2</v>
      </c>
      <c r="V247">
        <f t="shared" si="31"/>
        <v>0</v>
      </c>
      <c r="W247">
        <f t="shared" si="30"/>
        <v>349.09493765943699</v>
      </c>
      <c r="X247">
        <f t="shared" si="27"/>
        <v>0</v>
      </c>
      <c r="Y247" s="26"/>
      <c r="Z247" s="27"/>
      <c r="AA247" s="27"/>
      <c r="AB247" s="27"/>
      <c r="AC247" s="27"/>
      <c r="AD247" s="27"/>
      <c r="AE247" s="28"/>
      <c r="AF247" s="22"/>
      <c r="AG247" s="22"/>
      <c r="AH247" s="22"/>
      <c r="AI247" s="22"/>
      <c r="AJ247" s="2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25"/>
      <c r="BS247" s="25"/>
      <c r="BT247" s="25"/>
      <c r="BU247" s="25"/>
      <c r="BV247" s="25"/>
      <c r="BW247" s="25"/>
      <c r="BX247" s="25"/>
      <c r="BY247" s="25"/>
    </row>
    <row r="248" spans="1:77" s="12" customFormat="1" ht="18" customHeight="1" x14ac:dyDescent="0.25">
      <c r="A248" s="14" t="s">
        <v>256</v>
      </c>
      <c r="B248" s="1">
        <v>42821</v>
      </c>
      <c r="C248" s="15">
        <v>0.54166666666666663</v>
      </c>
      <c r="D248" s="2" t="str">
        <f t="shared" si="26"/>
        <v>lunedì</v>
      </c>
      <c r="E248" s="4" t="s">
        <v>534</v>
      </c>
      <c r="F248" s="2" t="s">
        <v>537</v>
      </c>
      <c r="G248" s="2" t="s">
        <v>538</v>
      </c>
      <c r="H248" s="2"/>
      <c r="I248" s="2" t="s">
        <v>539</v>
      </c>
      <c r="J248" s="2" t="s">
        <v>543</v>
      </c>
      <c r="K248" s="2"/>
      <c r="L248" s="2"/>
      <c r="M248" s="49">
        <v>10.4</v>
      </c>
      <c r="N248" s="3">
        <v>5.0000000000000001E-3</v>
      </c>
      <c r="O248" s="4">
        <v>15.6</v>
      </c>
      <c r="P248" s="4">
        <v>26.1</v>
      </c>
      <c r="Q248" s="2">
        <f t="shared" si="33"/>
        <v>41.7</v>
      </c>
      <c r="R248" s="9">
        <f t="shared" si="28"/>
        <v>445.08413057552877</v>
      </c>
      <c r="S248" s="8">
        <f t="shared" si="29"/>
        <v>22645.9232576043</v>
      </c>
      <c r="T248">
        <f t="shared" si="32"/>
        <v>0</v>
      </c>
      <c r="U248" s="19">
        <f>IF(S248="","",S248/MAX($S$4:S248)-1)</f>
        <v>0</v>
      </c>
      <c r="V248">
        <f t="shared" si="31"/>
        <v>0</v>
      </c>
      <c r="W248">
        <f t="shared" si="30"/>
        <v>445.08413057552877</v>
      </c>
      <c r="X248">
        <f t="shared" si="27"/>
        <v>0</v>
      </c>
      <c r="Y248" s="26"/>
      <c r="Z248" s="27"/>
      <c r="AA248" s="27"/>
      <c r="AB248" s="27"/>
      <c r="AC248" s="27"/>
      <c r="AD248" s="27"/>
      <c r="AE248" s="28"/>
      <c r="AF248" s="22"/>
      <c r="AG248" s="22"/>
      <c r="AH248" s="22"/>
      <c r="AI248" s="22"/>
      <c r="AJ248" s="2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25"/>
      <c r="BS248" s="25"/>
      <c r="BT248" s="25"/>
      <c r="BU248" s="25"/>
      <c r="BV248" s="25"/>
      <c r="BW248" s="25"/>
      <c r="BX248" s="25"/>
      <c r="BY248" s="25"/>
    </row>
    <row r="249" spans="1:77" s="12" customFormat="1" ht="18" customHeight="1" x14ac:dyDescent="0.25">
      <c r="A249" s="14" t="s">
        <v>257</v>
      </c>
      <c r="B249" s="1">
        <v>42824</v>
      </c>
      <c r="C249" s="15">
        <v>0.625</v>
      </c>
      <c r="D249" s="2" t="str">
        <f t="shared" si="26"/>
        <v>giovedì</v>
      </c>
      <c r="E249" s="4" t="s">
        <v>534</v>
      </c>
      <c r="F249" s="2" t="s">
        <v>542</v>
      </c>
      <c r="G249" s="2" t="s">
        <v>538</v>
      </c>
      <c r="H249" s="2"/>
      <c r="I249" s="2" t="s">
        <v>546</v>
      </c>
      <c r="J249" s="2" t="s">
        <v>540</v>
      </c>
      <c r="K249" s="2"/>
      <c r="L249" s="2"/>
      <c r="M249" s="49">
        <v>59.4</v>
      </c>
      <c r="N249" s="3">
        <v>5.0000000000000001E-3</v>
      </c>
      <c r="O249" s="4">
        <v>-59.4</v>
      </c>
      <c r="P249" s="4">
        <v>-59.4</v>
      </c>
      <c r="Q249" s="2">
        <f t="shared" si="33"/>
        <v>-118.8</v>
      </c>
      <c r="R249" s="9">
        <f t="shared" si="28"/>
        <v>-226.45923257604301</v>
      </c>
      <c r="S249" s="8">
        <f t="shared" si="29"/>
        <v>22419.464025028257</v>
      </c>
      <c r="T249">
        <f t="shared" si="32"/>
        <v>-118.8</v>
      </c>
      <c r="U249" s="19">
        <f>IF(S249="","",S249/MAX($S$4:S249)-1)</f>
        <v>-1.0000000000000009E-2</v>
      </c>
      <c r="V249">
        <f t="shared" si="31"/>
        <v>-226.45923257604301</v>
      </c>
      <c r="W249">
        <f t="shared" si="30"/>
        <v>0</v>
      </c>
      <c r="X249">
        <f t="shared" si="27"/>
        <v>-226.45923257604301</v>
      </c>
      <c r="Y249" s="26"/>
      <c r="Z249" s="27"/>
      <c r="AA249" s="27"/>
      <c r="AB249" s="27"/>
      <c r="AC249" s="27"/>
      <c r="AD249" s="27"/>
      <c r="AE249" s="28"/>
      <c r="AF249" s="22"/>
      <c r="AG249" s="22"/>
      <c r="AH249" s="22"/>
      <c r="AI249" s="22"/>
      <c r="AJ249" s="2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25"/>
      <c r="BS249" s="25"/>
      <c r="BT249" s="25"/>
      <c r="BU249" s="25"/>
      <c r="BV249" s="25"/>
      <c r="BW249" s="25"/>
      <c r="BX249" s="25"/>
      <c r="BY249" s="25"/>
    </row>
    <row r="250" spans="1:77" s="12" customFormat="1" ht="18" customHeight="1" x14ac:dyDescent="0.25">
      <c r="A250" s="14" t="s">
        <v>258</v>
      </c>
      <c r="B250" s="1">
        <v>42807</v>
      </c>
      <c r="C250" s="15">
        <v>0.25</v>
      </c>
      <c r="D250" s="2" t="str">
        <f t="shared" si="26"/>
        <v>lunedì</v>
      </c>
      <c r="E250" s="2" t="s">
        <v>534</v>
      </c>
      <c r="F250" s="2" t="s">
        <v>526</v>
      </c>
      <c r="G250" s="2" t="s">
        <v>549</v>
      </c>
      <c r="H250" s="2"/>
      <c r="I250" s="2" t="s">
        <v>550</v>
      </c>
      <c r="J250" s="2" t="s">
        <v>525</v>
      </c>
      <c r="K250" s="2"/>
      <c r="L250" s="2"/>
      <c r="M250" s="48">
        <v>75</v>
      </c>
      <c r="N250" s="3">
        <v>0.01</v>
      </c>
      <c r="O250" s="2">
        <v>-75</v>
      </c>
      <c r="P250" s="2">
        <v>0</v>
      </c>
      <c r="Q250" s="2">
        <f t="shared" si="33"/>
        <v>-75</v>
      </c>
      <c r="R250" s="9">
        <f t="shared" si="28"/>
        <v>-224.19464025028256</v>
      </c>
      <c r="S250" s="8">
        <f t="shared" si="29"/>
        <v>22195.269384777974</v>
      </c>
      <c r="T250">
        <f t="shared" si="32"/>
        <v>-193.8</v>
      </c>
      <c r="U250" s="19">
        <f>IF(S250="","",S250/MAX($S$4:S250)-1)</f>
        <v>-1.9900000000000029E-2</v>
      </c>
      <c r="V250">
        <f t="shared" si="31"/>
        <v>-450.6538728263256</v>
      </c>
      <c r="W250">
        <f t="shared" si="30"/>
        <v>0</v>
      </c>
      <c r="X250">
        <f t="shared" si="27"/>
        <v>-224.19464025028256</v>
      </c>
      <c r="Y250" s="26"/>
      <c r="Z250" s="27"/>
      <c r="AA250" s="27"/>
      <c r="AC250" s="27"/>
      <c r="AD250" s="27"/>
      <c r="AE250" s="28"/>
      <c r="AF250" s="22"/>
      <c r="AG250" s="22"/>
      <c r="AH250" s="22"/>
      <c r="AI250" s="22"/>
      <c r="AJ250" s="2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25"/>
      <c r="BS250" s="25"/>
      <c r="BT250" s="25"/>
      <c r="BU250" s="25"/>
      <c r="BV250" s="25"/>
      <c r="BW250" s="25"/>
      <c r="BX250" s="25"/>
      <c r="BY250" s="25"/>
    </row>
    <row r="251" spans="1:77" s="12" customFormat="1" ht="18" customHeight="1" x14ac:dyDescent="0.25">
      <c r="A251" s="14" t="s">
        <v>259</v>
      </c>
      <c r="B251" s="1">
        <v>42824</v>
      </c>
      <c r="C251" s="15">
        <v>0.625</v>
      </c>
      <c r="D251" s="2" t="str">
        <f t="shared" si="26"/>
        <v>giovedì</v>
      </c>
      <c r="E251" s="2" t="s">
        <v>527</v>
      </c>
      <c r="F251" s="2" t="s">
        <v>537</v>
      </c>
      <c r="G251" s="2" t="s">
        <v>538</v>
      </c>
      <c r="H251" s="2"/>
      <c r="I251" s="2" t="s">
        <v>551</v>
      </c>
      <c r="J251" s="2" t="s">
        <v>540</v>
      </c>
      <c r="K251" s="2"/>
      <c r="L251" s="2"/>
      <c r="M251" s="48">
        <v>5.0599999999999996</v>
      </c>
      <c r="N251" s="3">
        <v>5.0000000000000001E-3</v>
      </c>
      <c r="O251" s="2">
        <v>6.1</v>
      </c>
      <c r="P251" s="2">
        <v>0</v>
      </c>
      <c r="Q251" s="2">
        <f t="shared" si="33"/>
        <v>6.1</v>
      </c>
      <c r="R251" s="9">
        <f t="shared" si="28"/>
        <v>133.78571467109253</v>
      </c>
      <c r="S251" s="8">
        <f t="shared" si="29"/>
        <v>22329.055099449066</v>
      </c>
      <c r="T251">
        <f t="shared" si="32"/>
        <v>0</v>
      </c>
      <c r="U251" s="19">
        <f>IF(S251="","",S251/MAX($S$4:S251)-1)</f>
        <v>-1.3992282608695672E-2</v>
      </c>
      <c r="V251">
        <f t="shared" si="31"/>
        <v>0</v>
      </c>
      <c r="W251">
        <f t="shared" si="30"/>
        <v>133.78571467109253</v>
      </c>
      <c r="X251">
        <f t="shared" si="27"/>
        <v>0</v>
      </c>
      <c r="Y251" s="26"/>
      <c r="Z251" s="27"/>
      <c r="AA251" s="27"/>
      <c r="AB251" s="27"/>
      <c r="AC251" s="27"/>
      <c r="AD251" s="27"/>
      <c r="AE251" s="28"/>
      <c r="AF251" s="22"/>
      <c r="AG251" s="22"/>
      <c r="AH251" s="22"/>
      <c r="AI251" s="22"/>
      <c r="AJ251" s="2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25"/>
      <c r="BS251" s="25"/>
      <c r="BT251" s="25"/>
      <c r="BU251" s="25"/>
      <c r="BV251" s="25"/>
      <c r="BW251" s="25"/>
      <c r="BX251" s="25"/>
      <c r="BY251" s="25"/>
    </row>
    <row r="252" spans="1:77" s="12" customFormat="1" ht="18" customHeight="1" x14ac:dyDescent="0.25">
      <c r="A252" s="14" t="s">
        <v>260</v>
      </c>
      <c r="B252" s="1">
        <v>42844</v>
      </c>
      <c r="C252" s="15">
        <v>0.625</v>
      </c>
      <c r="D252" s="2" t="str">
        <f t="shared" si="26"/>
        <v>mercoledì</v>
      </c>
      <c r="E252" s="2" t="s">
        <v>527</v>
      </c>
      <c r="F252" s="2" t="s">
        <v>542</v>
      </c>
      <c r="G252" s="2" t="s">
        <v>538</v>
      </c>
      <c r="H252" s="2"/>
      <c r="I252" s="2" t="s">
        <v>551</v>
      </c>
      <c r="J252" s="2" t="s">
        <v>540</v>
      </c>
      <c r="K252" s="2"/>
      <c r="L252" s="2"/>
      <c r="M252" s="48">
        <v>5.7</v>
      </c>
      <c r="N252" s="3">
        <v>5.0000000000000001E-3</v>
      </c>
      <c r="O252" s="2">
        <v>7.7</v>
      </c>
      <c r="P252" s="2">
        <v>12.8</v>
      </c>
      <c r="Q252" s="2">
        <f t="shared" si="33"/>
        <v>20.5</v>
      </c>
      <c r="R252" s="9">
        <f t="shared" si="28"/>
        <v>401.5312539813209</v>
      </c>
      <c r="S252" s="8">
        <f t="shared" si="29"/>
        <v>22730.586353430386</v>
      </c>
      <c r="T252">
        <f t="shared" si="32"/>
        <v>0</v>
      </c>
      <c r="U252" s="19">
        <f>IF(S252="","",S252/MAX($S$4:S252)-1)</f>
        <v>0</v>
      </c>
      <c r="V252">
        <f t="shared" si="31"/>
        <v>0</v>
      </c>
      <c r="W252">
        <f t="shared" si="30"/>
        <v>401.5312539813209</v>
      </c>
      <c r="X252">
        <f t="shared" si="27"/>
        <v>0</v>
      </c>
      <c r="Y252" s="26"/>
      <c r="Z252" s="27"/>
      <c r="AA252" s="27"/>
      <c r="AB252" s="27"/>
      <c r="AC252" s="27"/>
      <c r="AD252" s="27"/>
      <c r="AE252" s="28"/>
      <c r="AF252" s="22"/>
      <c r="AG252" s="22"/>
      <c r="AH252" s="22"/>
      <c r="AI252" s="22"/>
      <c r="AJ252" s="2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25"/>
      <c r="BS252" s="25"/>
      <c r="BT252" s="25"/>
      <c r="BU252" s="25"/>
      <c r="BV252" s="25"/>
      <c r="BW252" s="25"/>
      <c r="BX252" s="25"/>
      <c r="BY252" s="25"/>
    </row>
    <row r="253" spans="1:77" s="12" customFormat="1" ht="18" customHeight="1" x14ac:dyDescent="0.25">
      <c r="A253" s="14" t="s">
        <v>261</v>
      </c>
      <c r="B253" s="1">
        <v>42860</v>
      </c>
      <c r="C253" s="15">
        <v>0.58333333333333337</v>
      </c>
      <c r="D253" s="2" t="str">
        <f t="shared" si="26"/>
        <v>venerdì</v>
      </c>
      <c r="E253" s="4" t="s">
        <v>534</v>
      </c>
      <c r="F253" s="2" t="s">
        <v>542</v>
      </c>
      <c r="G253" s="2" t="s">
        <v>538</v>
      </c>
      <c r="H253" s="2"/>
      <c r="I253" s="2" t="s">
        <v>539</v>
      </c>
      <c r="J253" s="2" t="s">
        <v>543</v>
      </c>
      <c r="K253" s="2"/>
      <c r="L253" s="2"/>
      <c r="M253" s="49">
        <v>12</v>
      </c>
      <c r="N253" s="3">
        <v>5.0000000000000001E-3</v>
      </c>
      <c r="O253" s="4">
        <v>14.9</v>
      </c>
      <c r="P253" s="4">
        <v>0</v>
      </c>
      <c r="Q253" s="2">
        <f t="shared" si="33"/>
        <v>14.9</v>
      </c>
      <c r="R253" s="9">
        <f t="shared" si="28"/>
        <v>141.11905694421364</v>
      </c>
      <c r="S253" s="8">
        <f t="shared" si="29"/>
        <v>22871.705410374601</v>
      </c>
      <c r="T253">
        <f t="shared" si="32"/>
        <v>0</v>
      </c>
      <c r="U253" s="19">
        <f>IF(S253="","",S253/MAX($S$4:S253)-1)</f>
        <v>0</v>
      </c>
      <c r="V253">
        <f t="shared" si="31"/>
        <v>0</v>
      </c>
      <c r="W253">
        <f t="shared" si="30"/>
        <v>141.11905694421364</v>
      </c>
      <c r="X253">
        <f t="shared" si="27"/>
        <v>0</v>
      </c>
      <c r="Y253" s="26"/>
      <c r="Z253" s="27"/>
      <c r="AA253" s="27"/>
      <c r="AB253" s="27"/>
      <c r="AC253" s="27"/>
      <c r="AD253" s="27"/>
      <c r="AE253" s="28"/>
      <c r="AF253" s="22"/>
      <c r="AG253" s="22"/>
      <c r="AH253" s="22"/>
      <c r="AI253" s="22"/>
      <c r="AJ253" s="2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25"/>
      <c r="BS253" s="25"/>
      <c r="BT253" s="25"/>
      <c r="BU253" s="25"/>
      <c r="BV253" s="25"/>
      <c r="BW253" s="25"/>
      <c r="BX253" s="25"/>
      <c r="BY253" s="25"/>
    </row>
    <row r="254" spans="1:77" s="12" customFormat="1" ht="18" customHeight="1" x14ac:dyDescent="0.25">
      <c r="A254" s="14" t="s">
        <v>262</v>
      </c>
      <c r="B254" s="1">
        <v>42864</v>
      </c>
      <c r="C254" s="15">
        <v>0.125</v>
      </c>
      <c r="D254" s="2" t="str">
        <f t="shared" si="26"/>
        <v>martedì</v>
      </c>
      <c r="E254" s="4" t="s">
        <v>527</v>
      </c>
      <c r="F254" s="2" t="s">
        <v>542</v>
      </c>
      <c r="G254" s="2" t="s">
        <v>538</v>
      </c>
      <c r="H254" s="2"/>
      <c r="I254" s="2" t="s">
        <v>539</v>
      </c>
      <c r="J254" s="2" t="s">
        <v>540</v>
      </c>
      <c r="K254" s="2"/>
      <c r="L254" s="2"/>
      <c r="M254" s="49">
        <v>15.5</v>
      </c>
      <c r="N254" s="3">
        <v>5.0000000000000001E-3</v>
      </c>
      <c r="O254" s="4">
        <v>-15.5</v>
      </c>
      <c r="P254" s="4">
        <v>-15.5</v>
      </c>
      <c r="Q254" s="2">
        <f t="shared" si="33"/>
        <v>-31</v>
      </c>
      <c r="R254" s="9">
        <f t="shared" si="28"/>
        <v>-228.71705410374602</v>
      </c>
      <c r="S254" s="8">
        <f t="shared" si="29"/>
        <v>22642.988356270856</v>
      </c>
      <c r="T254">
        <f t="shared" si="32"/>
        <v>-31</v>
      </c>
      <c r="U254" s="19">
        <f>IF(S254="","",S254/MAX($S$4:S254)-1)</f>
        <v>-9.9999999999998979E-3</v>
      </c>
      <c r="V254">
        <f t="shared" si="31"/>
        <v>-228.71705410374602</v>
      </c>
      <c r="W254">
        <f t="shared" si="30"/>
        <v>0</v>
      </c>
      <c r="X254">
        <f t="shared" si="27"/>
        <v>-228.71705410374602</v>
      </c>
      <c r="Y254" s="26"/>
      <c r="Z254" s="27"/>
      <c r="AA254" s="27"/>
      <c r="AB254" s="27"/>
      <c r="AC254" s="27"/>
      <c r="AD254" s="27"/>
      <c r="AE254" s="28"/>
      <c r="AF254" s="22"/>
      <c r="AG254" s="22"/>
      <c r="AH254" s="22"/>
      <c r="AI254" s="22"/>
      <c r="AJ254" s="2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25"/>
      <c r="BS254" s="25"/>
      <c r="BT254" s="25"/>
      <c r="BU254" s="25"/>
      <c r="BV254" s="25"/>
      <c r="BW254" s="25"/>
      <c r="BX254" s="25"/>
      <c r="BY254" s="25"/>
    </row>
    <row r="255" spans="1:77" s="12" customFormat="1" ht="18" customHeight="1" x14ac:dyDescent="0.25">
      <c r="A255" s="14" t="s">
        <v>263</v>
      </c>
      <c r="B255" s="1">
        <v>42865</v>
      </c>
      <c r="C255" s="15">
        <v>0.66666666666666663</v>
      </c>
      <c r="D255" s="2" t="str">
        <f t="shared" si="26"/>
        <v>mercoledì</v>
      </c>
      <c r="E255" s="4" t="s">
        <v>534</v>
      </c>
      <c r="F255" s="2" t="s">
        <v>537</v>
      </c>
      <c r="G255" s="2" t="s">
        <v>538</v>
      </c>
      <c r="H255" s="2"/>
      <c r="I255" s="2" t="s">
        <v>539</v>
      </c>
      <c r="J255" s="2" t="s">
        <v>540</v>
      </c>
      <c r="K255" s="2"/>
      <c r="L255" s="2"/>
      <c r="M255" s="49">
        <v>17</v>
      </c>
      <c r="N255" s="3">
        <v>5.0000000000000001E-3</v>
      </c>
      <c r="O255" s="4">
        <v>20.9</v>
      </c>
      <c r="P255" s="4">
        <v>36.4</v>
      </c>
      <c r="Q255" s="2">
        <f t="shared" si="33"/>
        <v>57.3</v>
      </c>
      <c r="R255" s="9">
        <f t="shared" si="28"/>
        <v>381.6009508277412</v>
      </c>
      <c r="S255" s="8">
        <f t="shared" si="29"/>
        <v>23024.589307098599</v>
      </c>
      <c r="T255">
        <f t="shared" si="32"/>
        <v>0</v>
      </c>
      <c r="U255" s="19">
        <f>IF(S255="","",S255/MAX($S$4:S255)-1)</f>
        <v>0</v>
      </c>
      <c r="V255">
        <f t="shared" si="31"/>
        <v>0</v>
      </c>
      <c r="W255">
        <f t="shared" si="30"/>
        <v>381.6009508277412</v>
      </c>
      <c r="X255">
        <f t="shared" si="27"/>
        <v>0</v>
      </c>
      <c r="Y255" s="26"/>
      <c r="Z255" s="27"/>
      <c r="AA255" s="27"/>
      <c r="AB255" s="27"/>
      <c r="AC255" s="27"/>
      <c r="AD255" s="27"/>
      <c r="AE255" s="28"/>
      <c r="AF255" s="22"/>
      <c r="AG255" s="22"/>
      <c r="AH255" s="22"/>
      <c r="AI255" s="22"/>
      <c r="AJ255" s="2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25"/>
      <c r="BS255" s="25"/>
      <c r="BT255" s="25"/>
      <c r="BU255" s="25"/>
      <c r="BV255" s="25"/>
      <c r="BW255" s="25"/>
      <c r="BX255" s="25"/>
      <c r="BY255" s="25"/>
    </row>
    <row r="256" spans="1:77" s="12" customFormat="1" ht="18" customHeight="1" x14ac:dyDescent="0.25">
      <c r="A256" s="14" t="s">
        <v>264</v>
      </c>
      <c r="B256" s="1">
        <v>42867</v>
      </c>
      <c r="C256" s="15">
        <v>0.58333333333333337</v>
      </c>
      <c r="D256" s="2" t="str">
        <f t="shared" si="26"/>
        <v>venerdì</v>
      </c>
      <c r="E256" s="4" t="s">
        <v>534</v>
      </c>
      <c r="F256" s="2" t="s">
        <v>537</v>
      </c>
      <c r="G256" s="2" t="s">
        <v>538</v>
      </c>
      <c r="H256" s="2"/>
      <c r="I256" s="2" t="s">
        <v>539</v>
      </c>
      <c r="J256" s="2" t="s">
        <v>540</v>
      </c>
      <c r="K256" s="2"/>
      <c r="L256" s="2"/>
      <c r="M256" s="49">
        <v>25.3</v>
      </c>
      <c r="N256" s="3">
        <v>5.0000000000000001E-3</v>
      </c>
      <c r="O256" s="4">
        <v>25.9</v>
      </c>
      <c r="P256" s="4">
        <v>0</v>
      </c>
      <c r="Q256" s="2">
        <f t="shared" si="33"/>
        <v>25.9</v>
      </c>
      <c r="R256" s="9">
        <f t="shared" si="28"/>
        <v>117.85313499088018</v>
      </c>
      <c r="S256" s="8">
        <f t="shared" si="29"/>
        <v>23142.442442089479</v>
      </c>
      <c r="T256">
        <f t="shared" si="32"/>
        <v>0</v>
      </c>
      <c r="U256" s="19">
        <f>IF(S256="","",S256/MAX($S$4:S256)-1)</f>
        <v>0</v>
      </c>
      <c r="V256">
        <f t="shared" si="31"/>
        <v>0</v>
      </c>
      <c r="W256">
        <f t="shared" si="30"/>
        <v>117.85313499088018</v>
      </c>
      <c r="X256">
        <f t="shared" si="27"/>
        <v>0</v>
      </c>
      <c r="Y256" s="26"/>
      <c r="Z256" s="27"/>
      <c r="AA256" s="27"/>
      <c r="AB256" s="27"/>
      <c r="AC256" s="27"/>
      <c r="AD256" s="27"/>
      <c r="AE256" s="28"/>
      <c r="AF256" s="22"/>
      <c r="AG256" s="22"/>
      <c r="AH256" s="22"/>
      <c r="AI256" s="22"/>
      <c r="AJ256" s="2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25"/>
      <c r="BS256" s="25"/>
      <c r="BT256" s="25"/>
      <c r="BU256" s="25"/>
      <c r="BV256" s="25"/>
      <c r="BW256" s="25"/>
      <c r="BX256" s="25"/>
      <c r="BY256" s="25"/>
    </row>
    <row r="257" spans="1:77" s="12" customFormat="1" ht="18" customHeight="1" x14ac:dyDescent="0.25">
      <c r="A257" s="14" t="s">
        <v>265</v>
      </c>
      <c r="B257" s="1">
        <v>42870</v>
      </c>
      <c r="C257" s="15">
        <v>8.3333333333333329E-2</v>
      </c>
      <c r="D257" s="2" t="str">
        <f t="shared" si="26"/>
        <v>lunedì</v>
      </c>
      <c r="E257" s="4" t="s">
        <v>534</v>
      </c>
      <c r="F257" s="2" t="s">
        <v>537</v>
      </c>
      <c r="G257" s="2" t="s">
        <v>538</v>
      </c>
      <c r="H257" s="2"/>
      <c r="I257" s="2" t="s">
        <v>544</v>
      </c>
      <c r="J257" s="2" t="s">
        <v>540</v>
      </c>
      <c r="K257" s="2"/>
      <c r="L257" s="2"/>
      <c r="M257" s="49">
        <v>47.6</v>
      </c>
      <c r="N257" s="3">
        <v>5.0000000000000001E-3</v>
      </c>
      <c r="O257" s="4">
        <v>65.900000000000006</v>
      </c>
      <c r="P257" s="4">
        <v>0</v>
      </c>
      <c r="Q257" s="2">
        <f t="shared" si="33"/>
        <v>65.900000000000006</v>
      </c>
      <c r="R257" s="9">
        <f t="shared" si="28"/>
        <v>160.19820976194296</v>
      </c>
      <c r="S257" s="8">
        <f t="shared" si="29"/>
        <v>23302.640651851423</v>
      </c>
      <c r="T257">
        <f t="shared" si="32"/>
        <v>0</v>
      </c>
      <c r="U257" s="19">
        <f>IF(S257="","",S257/MAX($S$4:S257)-1)</f>
        <v>0</v>
      </c>
      <c r="V257">
        <f t="shared" si="31"/>
        <v>0</v>
      </c>
      <c r="W257">
        <f t="shared" si="30"/>
        <v>160.19820976194296</v>
      </c>
      <c r="X257">
        <f t="shared" si="27"/>
        <v>0</v>
      </c>
      <c r="Y257" s="26"/>
      <c r="Z257" s="27"/>
      <c r="AA257" s="27"/>
      <c r="AB257" s="27"/>
      <c r="AC257" s="27"/>
      <c r="AD257" s="27"/>
      <c r="AE257" s="28"/>
      <c r="AF257" s="22"/>
      <c r="AG257" s="22"/>
      <c r="AH257" s="22"/>
      <c r="AI257" s="22"/>
      <c r="AJ257" s="2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25"/>
      <c r="BS257" s="25"/>
      <c r="BT257" s="25"/>
      <c r="BU257" s="25"/>
      <c r="BV257" s="25"/>
      <c r="BW257" s="25"/>
      <c r="BX257" s="25"/>
      <c r="BY257" s="25"/>
    </row>
    <row r="258" spans="1:77" s="12" customFormat="1" ht="18" customHeight="1" x14ac:dyDescent="0.25">
      <c r="A258" s="14" t="s">
        <v>266</v>
      </c>
      <c r="B258" s="1">
        <v>42870</v>
      </c>
      <c r="C258" s="15">
        <v>0.58333333333333337</v>
      </c>
      <c r="D258" s="2" t="str">
        <f t="shared" si="26"/>
        <v>lunedì</v>
      </c>
      <c r="E258" s="2" t="s">
        <v>534</v>
      </c>
      <c r="F258" s="2" t="s">
        <v>537</v>
      </c>
      <c r="G258" s="2" t="s">
        <v>538</v>
      </c>
      <c r="H258" s="2"/>
      <c r="I258" s="2" t="s">
        <v>551</v>
      </c>
      <c r="J258" s="2" t="s">
        <v>540</v>
      </c>
      <c r="K258" s="2"/>
      <c r="L258" s="2"/>
      <c r="M258" s="48">
        <v>5.49</v>
      </c>
      <c r="N258" s="3">
        <v>5.0000000000000001E-3</v>
      </c>
      <c r="O258" s="2">
        <v>-5.49</v>
      </c>
      <c r="P258" s="2">
        <v>-5.49</v>
      </c>
      <c r="Q258" s="2">
        <f t="shared" si="33"/>
        <v>-10.98</v>
      </c>
      <c r="R258" s="9">
        <f t="shared" si="28"/>
        <v>-233.02640651851428</v>
      </c>
      <c r="S258" s="8">
        <f t="shared" si="29"/>
        <v>23069.614245332908</v>
      </c>
      <c r="T258">
        <f t="shared" si="32"/>
        <v>-10.98</v>
      </c>
      <c r="U258" s="19">
        <f>IF(S258="","",S258/MAX($S$4:S258)-1)</f>
        <v>-1.0000000000000009E-2</v>
      </c>
      <c r="V258">
        <f t="shared" si="31"/>
        <v>-233.02640651851428</v>
      </c>
      <c r="W258">
        <f t="shared" si="30"/>
        <v>0</v>
      </c>
      <c r="X258">
        <f t="shared" si="27"/>
        <v>-233.02640651851428</v>
      </c>
      <c r="Y258" s="26"/>
      <c r="Z258" s="27"/>
      <c r="AA258" s="27"/>
      <c r="AB258" s="27"/>
      <c r="AC258" s="27"/>
      <c r="AD258" s="27"/>
      <c r="AE258" s="28"/>
      <c r="AF258" s="22"/>
      <c r="AG258" s="22"/>
      <c r="AH258" s="22"/>
      <c r="AI258" s="22"/>
      <c r="AJ258" s="2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25"/>
      <c r="BS258" s="25"/>
      <c r="BT258" s="25"/>
      <c r="BU258" s="25"/>
      <c r="BV258" s="25"/>
      <c r="BW258" s="25"/>
      <c r="BX258" s="25"/>
      <c r="BY258" s="25"/>
    </row>
    <row r="259" spans="1:77" s="12" customFormat="1" ht="18" customHeight="1" x14ac:dyDescent="0.25">
      <c r="A259" s="14" t="s">
        <v>267</v>
      </c>
      <c r="B259" s="1">
        <v>42878</v>
      </c>
      <c r="C259" s="15">
        <v>0.875</v>
      </c>
      <c r="D259" s="2" t="str">
        <f t="shared" si="26"/>
        <v>martedì</v>
      </c>
      <c r="E259" s="4" t="s">
        <v>534</v>
      </c>
      <c r="F259" s="2" t="s">
        <v>542</v>
      </c>
      <c r="G259" s="2" t="s">
        <v>538</v>
      </c>
      <c r="H259" s="2"/>
      <c r="I259" s="2" t="s">
        <v>547</v>
      </c>
      <c r="J259" s="2" t="s">
        <v>540</v>
      </c>
      <c r="K259" s="2"/>
      <c r="L259" s="2"/>
      <c r="M259" s="49">
        <v>15.1</v>
      </c>
      <c r="N259" s="3">
        <v>5.0000000000000001E-3</v>
      </c>
      <c r="O259" s="4">
        <v>24.4</v>
      </c>
      <c r="P259" s="4">
        <v>0</v>
      </c>
      <c r="Q259" s="2">
        <f t="shared" si="33"/>
        <v>24.4</v>
      </c>
      <c r="R259" s="9">
        <f t="shared" si="28"/>
        <v>186.39026079010694</v>
      </c>
      <c r="S259" s="8">
        <f t="shared" si="29"/>
        <v>23256.004506123016</v>
      </c>
      <c r="T259">
        <f t="shared" si="32"/>
        <v>0</v>
      </c>
      <c r="U259" s="19">
        <f>IF(S259="","",S259/MAX($S$4:S259)-1)</f>
        <v>-2.0013245033112526E-3</v>
      </c>
      <c r="V259">
        <f t="shared" si="31"/>
        <v>0</v>
      </c>
      <c r="W259">
        <f t="shared" si="30"/>
        <v>186.39026079010694</v>
      </c>
      <c r="X259">
        <f t="shared" si="27"/>
        <v>0</v>
      </c>
      <c r="Y259" s="26"/>
      <c r="Z259" s="27"/>
      <c r="AA259" s="27"/>
      <c r="AB259" s="27"/>
      <c r="AC259" s="27"/>
      <c r="AD259" s="27"/>
      <c r="AE259" s="28"/>
      <c r="AF259" s="22"/>
      <c r="AG259" s="22"/>
      <c r="AH259" s="22"/>
      <c r="AI259" s="22"/>
      <c r="AJ259" s="2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25"/>
      <c r="BS259" s="25"/>
      <c r="BT259" s="25"/>
      <c r="BU259" s="25"/>
      <c r="BV259" s="25"/>
      <c r="BW259" s="25"/>
      <c r="BX259" s="25"/>
      <c r="BY259" s="25"/>
    </row>
    <row r="260" spans="1:77" s="12" customFormat="1" ht="18" customHeight="1" x14ac:dyDescent="0.25">
      <c r="A260" s="14" t="s">
        <v>268</v>
      </c>
      <c r="B260" s="1">
        <v>42880</v>
      </c>
      <c r="C260" s="15">
        <v>0.16666666666666666</v>
      </c>
      <c r="D260" s="2" t="str">
        <f t="shared" si="26"/>
        <v>giovedì</v>
      </c>
      <c r="E260" s="4" t="s">
        <v>534</v>
      </c>
      <c r="F260" s="2" t="s">
        <v>537</v>
      </c>
      <c r="G260" s="2" t="s">
        <v>538</v>
      </c>
      <c r="H260" s="2"/>
      <c r="I260" s="2" t="s">
        <v>539</v>
      </c>
      <c r="J260" s="2" t="s">
        <v>540</v>
      </c>
      <c r="K260" s="2"/>
      <c r="L260" s="2"/>
      <c r="M260" s="49">
        <v>18.100000000000001</v>
      </c>
      <c r="N260" s="3">
        <v>5.0000000000000001E-3</v>
      </c>
      <c r="O260" s="4">
        <v>21</v>
      </c>
      <c r="P260" s="4">
        <v>38.200000000000003</v>
      </c>
      <c r="Q260" s="2">
        <f t="shared" si="33"/>
        <v>59.2</v>
      </c>
      <c r="R260" s="9">
        <f t="shared" si="28"/>
        <v>380.31918971339297</v>
      </c>
      <c r="S260" s="8">
        <f t="shared" si="29"/>
        <v>23636.32369583641</v>
      </c>
      <c r="T260">
        <f t="shared" si="32"/>
        <v>0</v>
      </c>
      <c r="U260" s="19">
        <f>IF(S260="","",S260/MAX($S$4:S260)-1)</f>
        <v>0</v>
      </c>
      <c r="V260">
        <f t="shared" si="31"/>
        <v>0</v>
      </c>
      <c r="W260">
        <f t="shared" si="30"/>
        <v>380.31918971339297</v>
      </c>
      <c r="X260">
        <f t="shared" si="27"/>
        <v>0</v>
      </c>
      <c r="Y260" s="26"/>
      <c r="Z260" s="27"/>
      <c r="AA260" s="27"/>
      <c r="AB260" s="27"/>
      <c r="AC260" s="27"/>
      <c r="AD260" s="27"/>
      <c r="AE260" s="28"/>
      <c r="AF260" s="22"/>
      <c r="AG260" s="22"/>
      <c r="AH260" s="22"/>
      <c r="AI260" s="22"/>
      <c r="AJ260" s="2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25"/>
      <c r="BS260" s="25"/>
      <c r="BT260" s="25"/>
      <c r="BU260" s="25"/>
      <c r="BV260" s="25"/>
      <c r="BW260" s="25"/>
      <c r="BX260" s="25"/>
      <c r="BY260" s="25"/>
    </row>
    <row r="261" spans="1:77" s="12" customFormat="1" ht="18" customHeight="1" x14ac:dyDescent="0.25">
      <c r="A261" s="14" t="s">
        <v>269</v>
      </c>
      <c r="B261" s="1">
        <v>42881</v>
      </c>
      <c r="C261" s="15">
        <v>0.20833333333333334</v>
      </c>
      <c r="D261" s="2" t="str">
        <f t="shared" si="26"/>
        <v>venerdì</v>
      </c>
      <c r="E261" s="4" t="s">
        <v>527</v>
      </c>
      <c r="F261" s="2" t="s">
        <v>542</v>
      </c>
      <c r="G261" s="2" t="s">
        <v>538</v>
      </c>
      <c r="H261" s="2"/>
      <c r="I261" s="2" t="s">
        <v>539</v>
      </c>
      <c r="J261" s="2" t="s">
        <v>540</v>
      </c>
      <c r="K261" s="2"/>
      <c r="L261" s="2"/>
      <c r="M261" s="49">
        <v>31</v>
      </c>
      <c r="N261" s="3">
        <v>5.0000000000000001E-3</v>
      </c>
      <c r="O261" s="4">
        <v>35.799999999999997</v>
      </c>
      <c r="P261" s="4">
        <v>0</v>
      </c>
      <c r="Q261" s="2">
        <f t="shared" si="33"/>
        <v>35.799999999999997</v>
      </c>
      <c r="R261" s="9">
        <f t="shared" si="28"/>
        <v>136.48070779208766</v>
      </c>
      <c r="S261" s="8">
        <f t="shared" si="29"/>
        <v>23772.804403628499</v>
      </c>
      <c r="T261">
        <f t="shared" si="32"/>
        <v>0</v>
      </c>
      <c r="U261" s="19">
        <f>IF(S261="","",S261/MAX($S$4:S261)-1)</f>
        <v>0</v>
      </c>
      <c r="V261">
        <f t="shared" si="31"/>
        <v>0</v>
      </c>
      <c r="W261">
        <f t="shared" si="30"/>
        <v>136.48070779208766</v>
      </c>
      <c r="X261">
        <f t="shared" si="27"/>
        <v>0</v>
      </c>
      <c r="Y261" s="26"/>
      <c r="Z261" s="27"/>
      <c r="AA261" s="27"/>
      <c r="AB261" s="27"/>
      <c r="AC261" s="27"/>
      <c r="AD261" s="27"/>
      <c r="AE261" s="28"/>
      <c r="AF261" s="22"/>
      <c r="AG261" s="22"/>
      <c r="AH261" s="22"/>
      <c r="AI261" s="22"/>
      <c r="AJ261" s="2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25"/>
      <c r="BS261" s="25"/>
      <c r="BT261" s="25"/>
      <c r="BU261" s="25"/>
      <c r="BV261" s="25"/>
      <c r="BW261" s="25"/>
      <c r="BX261" s="25"/>
      <c r="BY261" s="25"/>
    </row>
    <row r="262" spans="1:77" s="12" customFormat="1" ht="18" customHeight="1" x14ac:dyDescent="0.25">
      <c r="A262" s="14" t="s">
        <v>270</v>
      </c>
      <c r="B262" s="1">
        <v>42858</v>
      </c>
      <c r="C262" s="15">
        <v>0.125</v>
      </c>
      <c r="D262" s="2" t="str">
        <f t="shared" si="26"/>
        <v>mercoledì</v>
      </c>
      <c r="E262" s="2" t="s">
        <v>534</v>
      </c>
      <c r="F262" s="2" t="s">
        <v>526</v>
      </c>
      <c r="G262" s="2" t="s">
        <v>549</v>
      </c>
      <c r="H262" s="2"/>
      <c r="I262" s="2" t="s">
        <v>524</v>
      </c>
      <c r="J262" s="2" t="s">
        <v>525</v>
      </c>
      <c r="K262" s="2"/>
      <c r="L262" s="2"/>
      <c r="M262" s="48">
        <v>70</v>
      </c>
      <c r="N262" s="3">
        <v>0.01</v>
      </c>
      <c r="O262" s="2">
        <v>70</v>
      </c>
      <c r="P262" s="2">
        <v>0</v>
      </c>
      <c r="Q262" s="2">
        <f t="shared" si="33"/>
        <v>70</v>
      </c>
      <c r="R262" s="9">
        <f t="shared" si="28"/>
        <v>237.72804403628498</v>
      </c>
      <c r="S262" s="8">
        <f t="shared" si="29"/>
        <v>24010.532447664784</v>
      </c>
      <c r="T262">
        <f t="shared" si="32"/>
        <v>0</v>
      </c>
      <c r="U262" s="19">
        <f>IF(S262="","",S262/MAX($S$4:S262)-1)</f>
        <v>0</v>
      </c>
      <c r="V262">
        <f t="shared" si="31"/>
        <v>0</v>
      </c>
      <c r="W262">
        <f t="shared" si="30"/>
        <v>237.72804403628498</v>
      </c>
      <c r="X262">
        <f t="shared" si="27"/>
        <v>0</v>
      </c>
      <c r="Y262" s="26"/>
      <c r="Z262" s="27"/>
      <c r="AA262" s="27"/>
      <c r="AB262" s="27"/>
      <c r="AC262" s="27"/>
      <c r="AD262" s="27"/>
      <c r="AE262" s="28"/>
      <c r="AF262" s="22"/>
      <c r="AG262" s="22"/>
      <c r="AH262" s="22"/>
      <c r="AI262" s="22"/>
      <c r="AJ262" s="2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25"/>
      <c r="BS262" s="25"/>
      <c r="BT262" s="25"/>
      <c r="BU262" s="25"/>
      <c r="BV262" s="25"/>
      <c r="BW262" s="25"/>
      <c r="BX262" s="25"/>
      <c r="BY262" s="25"/>
    </row>
    <row r="263" spans="1:77" s="12" customFormat="1" ht="18" customHeight="1" x14ac:dyDescent="0.25">
      <c r="A263" s="14" t="s">
        <v>271</v>
      </c>
      <c r="B263" s="1">
        <v>42885</v>
      </c>
      <c r="C263" s="15">
        <v>0.33333333333333331</v>
      </c>
      <c r="D263" s="2" t="str">
        <f t="shared" ref="D263:D326" si="34">CHOOSE(WEEKDAY(B263), "domenica", "lunedì", "martedì", "mercoledì", "giovedì", "venerdì","sabato")</f>
        <v>martedì</v>
      </c>
      <c r="E263" s="4" t="s">
        <v>534</v>
      </c>
      <c r="F263" s="2" t="s">
        <v>542</v>
      </c>
      <c r="G263" s="2" t="s">
        <v>538</v>
      </c>
      <c r="H263" s="2"/>
      <c r="I263" s="2" t="s">
        <v>547</v>
      </c>
      <c r="J263" s="2" t="s">
        <v>540</v>
      </c>
      <c r="K263" s="2"/>
      <c r="L263" s="2"/>
      <c r="M263" s="49">
        <v>43.1</v>
      </c>
      <c r="N263" s="3">
        <v>5.0000000000000001E-3</v>
      </c>
      <c r="O263" s="4">
        <v>34.200000000000003</v>
      </c>
      <c r="P263" s="4">
        <v>60</v>
      </c>
      <c r="Q263" s="2">
        <f t="shared" si="33"/>
        <v>94.2</v>
      </c>
      <c r="R263" s="9">
        <f t="shared" si="28"/>
        <v>262.38888127262442</v>
      </c>
      <c r="S263" s="8">
        <f t="shared" si="29"/>
        <v>24272.921328937409</v>
      </c>
      <c r="T263">
        <f t="shared" si="32"/>
        <v>0</v>
      </c>
      <c r="U263" s="19">
        <f>IF(S263="","",S263/MAX($S$4:S263)-1)</f>
        <v>0</v>
      </c>
      <c r="V263">
        <f t="shared" si="31"/>
        <v>0</v>
      </c>
      <c r="W263">
        <f t="shared" si="30"/>
        <v>262.38888127262442</v>
      </c>
      <c r="X263">
        <f t="shared" ref="X263:X326" si="35">IF(R263&lt;0,R263,0)</f>
        <v>0</v>
      </c>
      <c r="Y263" s="26"/>
      <c r="Z263" s="27"/>
      <c r="AA263" s="27"/>
      <c r="AB263" s="27"/>
      <c r="AC263" s="27"/>
      <c r="AD263" s="27"/>
      <c r="AE263" s="28"/>
      <c r="AF263" s="22"/>
      <c r="AG263" s="22"/>
      <c r="AH263" s="22"/>
      <c r="AI263" s="22"/>
      <c r="AJ263" s="2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25"/>
      <c r="BS263" s="25"/>
      <c r="BT263" s="25"/>
      <c r="BU263" s="25"/>
      <c r="BV263" s="25"/>
      <c r="BW263" s="25"/>
      <c r="BX263" s="25"/>
      <c r="BY263" s="25"/>
    </row>
    <row r="264" spans="1:77" s="12" customFormat="1" ht="18" customHeight="1" x14ac:dyDescent="0.25">
      <c r="A264" s="14" t="s">
        <v>272</v>
      </c>
      <c r="B264" s="1">
        <v>42891</v>
      </c>
      <c r="C264" s="15">
        <v>0</v>
      </c>
      <c r="D264" s="2" t="str">
        <f t="shared" si="34"/>
        <v>lunedì</v>
      </c>
      <c r="E264" s="4" t="s">
        <v>527</v>
      </c>
      <c r="F264" s="2" t="s">
        <v>541</v>
      </c>
      <c r="G264" s="2" t="s">
        <v>538</v>
      </c>
      <c r="H264" s="2"/>
      <c r="I264" s="2" t="s">
        <v>546</v>
      </c>
      <c r="J264" s="2" t="s">
        <v>540</v>
      </c>
      <c r="K264" s="2"/>
      <c r="L264" s="2"/>
      <c r="M264" s="49">
        <v>75.599999999999994</v>
      </c>
      <c r="N264" s="3">
        <v>0.01</v>
      </c>
      <c r="O264" s="4">
        <v>-75.599999999999994</v>
      </c>
      <c r="P264" s="4">
        <v>0</v>
      </c>
      <c r="Q264" s="2">
        <f t="shared" si="33"/>
        <v>-75.599999999999994</v>
      </c>
      <c r="R264" s="9">
        <f t="shared" ref="R264:R327" si="36">S263*N264/M264*(O264+P264)</f>
        <v>-242.72921328937409</v>
      </c>
      <c r="S264" s="8">
        <f t="shared" ref="S264:S327" si="37">S263+R264</f>
        <v>24030.192115648035</v>
      </c>
      <c r="T264">
        <f t="shared" si="32"/>
        <v>-75.599999999999994</v>
      </c>
      <c r="U264" s="19">
        <f>IF(S264="","",S264/MAX($S$4:S264)-1)</f>
        <v>-1.0000000000000009E-2</v>
      </c>
      <c r="V264">
        <f t="shared" si="31"/>
        <v>-242.72921328937409</v>
      </c>
      <c r="W264">
        <f t="shared" ref="W264:W327" si="38">IF(R264&gt;0,R264,0)</f>
        <v>0</v>
      </c>
      <c r="X264">
        <f t="shared" si="35"/>
        <v>-242.72921328937409</v>
      </c>
      <c r="Y264" s="26"/>
      <c r="Z264" s="27"/>
      <c r="AA264" s="27"/>
      <c r="AB264" s="27"/>
      <c r="AC264" s="27"/>
      <c r="AD264" s="27"/>
      <c r="AE264" s="28"/>
      <c r="AF264" s="22"/>
      <c r="AG264" s="22"/>
      <c r="AH264" s="22"/>
      <c r="AI264" s="22"/>
      <c r="AJ264" s="2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25"/>
      <c r="BS264" s="25"/>
      <c r="BT264" s="25"/>
      <c r="BU264" s="25"/>
      <c r="BV264" s="25"/>
      <c r="BW264" s="25"/>
      <c r="BX264" s="25"/>
      <c r="BY264" s="25"/>
    </row>
    <row r="265" spans="1:77" s="12" customFormat="1" ht="18" customHeight="1" x14ac:dyDescent="0.25">
      <c r="A265" s="14" t="s">
        <v>273</v>
      </c>
      <c r="B265" s="1">
        <v>42893</v>
      </c>
      <c r="C265" s="15">
        <v>0.5</v>
      </c>
      <c r="D265" s="2" t="str">
        <f t="shared" si="34"/>
        <v>mercoledì</v>
      </c>
      <c r="E265" s="4" t="s">
        <v>527</v>
      </c>
      <c r="F265" s="2" t="s">
        <v>541</v>
      </c>
      <c r="G265" s="2" t="s">
        <v>538</v>
      </c>
      <c r="H265" s="2"/>
      <c r="I265" s="2" t="s">
        <v>544</v>
      </c>
      <c r="J265" s="2" t="s">
        <v>540</v>
      </c>
      <c r="K265" s="2"/>
      <c r="L265" s="2"/>
      <c r="M265" s="49">
        <v>75.5</v>
      </c>
      <c r="N265" s="3">
        <v>0.01</v>
      </c>
      <c r="O265" s="4">
        <v>0</v>
      </c>
      <c r="P265" s="4">
        <v>114.2</v>
      </c>
      <c r="Q265" s="2">
        <f t="shared" si="33"/>
        <v>114.2</v>
      </c>
      <c r="R265" s="9">
        <f t="shared" si="36"/>
        <v>363.47654829231863</v>
      </c>
      <c r="S265" s="8">
        <f t="shared" si="37"/>
        <v>24393.668663940352</v>
      </c>
      <c r="T265">
        <f t="shared" si="32"/>
        <v>0</v>
      </c>
      <c r="U265" s="19">
        <f>IF(S265="","",S265/MAX($S$4:S265)-1)</f>
        <v>0</v>
      </c>
      <c r="V265">
        <f t="shared" si="31"/>
        <v>0</v>
      </c>
      <c r="W265">
        <f t="shared" si="38"/>
        <v>363.47654829231863</v>
      </c>
      <c r="X265">
        <f t="shared" si="35"/>
        <v>0</v>
      </c>
      <c r="Y265" s="26"/>
      <c r="Z265" s="27"/>
      <c r="AA265" s="27"/>
      <c r="AB265" s="27"/>
      <c r="AC265" s="27"/>
      <c r="AD265" s="27"/>
      <c r="AE265" s="28"/>
      <c r="AF265" s="22"/>
      <c r="AG265" s="22"/>
      <c r="AH265" s="22"/>
      <c r="AI265" s="22"/>
      <c r="AJ265" s="2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25"/>
      <c r="BS265" s="25"/>
      <c r="BT265" s="25"/>
      <c r="BU265" s="25"/>
      <c r="BV265" s="25"/>
      <c r="BW265" s="25"/>
      <c r="BX265" s="25"/>
      <c r="BY265" s="25"/>
    </row>
    <row r="266" spans="1:77" s="12" customFormat="1" ht="18" customHeight="1" x14ac:dyDescent="0.25">
      <c r="A266" s="14" t="s">
        <v>274</v>
      </c>
      <c r="B266" s="1">
        <v>42893</v>
      </c>
      <c r="C266" s="15">
        <v>0.66666666666666663</v>
      </c>
      <c r="D266" s="2" t="str">
        <f t="shared" si="34"/>
        <v>mercoledì</v>
      </c>
      <c r="E266" s="4" t="s">
        <v>534</v>
      </c>
      <c r="F266" s="2" t="s">
        <v>541</v>
      </c>
      <c r="G266" s="2" t="s">
        <v>538</v>
      </c>
      <c r="H266" s="2"/>
      <c r="I266" s="2" t="s">
        <v>544</v>
      </c>
      <c r="J266" s="2" t="s">
        <v>540</v>
      </c>
      <c r="K266" s="2"/>
      <c r="L266" s="2"/>
      <c r="M266" s="49">
        <v>58.8</v>
      </c>
      <c r="N266" s="3">
        <v>0.01</v>
      </c>
      <c r="O266" s="4">
        <v>0</v>
      </c>
      <c r="P266" s="4">
        <v>87.5</v>
      </c>
      <c r="Q266" s="2">
        <f t="shared" si="33"/>
        <v>87.5</v>
      </c>
      <c r="R266" s="9">
        <f t="shared" si="36"/>
        <v>363.00102178482672</v>
      </c>
      <c r="S266" s="8">
        <f t="shared" si="37"/>
        <v>24756.669685725181</v>
      </c>
      <c r="T266">
        <f t="shared" si="32"/>
        <v>0</v>
      </c>
      <c r="U266" s="19">
        <f>IF(S266="","",S266/MAX($S$4:S266)-1)</f>
        <v>0</v>
      </c>
      <c r="V266">
        <f t="shared" ref="V266:V329" si="39">IF(R266&lt;0,V265+R266,0)</f>
        <v>0</v>
      </c>
      <c r="W266">
        <f t="shared" si="38"/>
        <v>363.00102178482672</v>
      </c>
      <c r="X266">
        <f t="shared" si="35"/>
        <v>0</v>
      </c>
      <c r="Y266" s="26"/>
      <c r="Z266" s="27"/>
      <c r="AA266" s="27"/>
      <c r="AB266" s="27"/>
      <c r="AC266" s="27"/>
      <c r="AD266" s="27"/>
      <c r="AE266" s="28"/>
      <c r="AF266" s="22"/>
      <c r="AG266" s="22"/>
      <c r="AH266" s="22"/>
      <c r="AI266" s="22"/>
      <c r="AJ266" s="2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25"/>
      <c r="BS266" s="25"/>
      <c r="BT266" s="25"/>
      <c r="BU266" s="25"/>
      <c r="BV266" s="25"/>
      <c r="BW266" s="25"/>
      <c r="BX266" s="25"/>
      <c r="BY266" s="25"/>
    </row>
    <row r="267" spans="1:77" s="12" customFormat="1" ht="18" customHeight="1" x14ac:dyDescent="0.25">
      <c r="A267" s="14" t="s">
        <v>275</v>
      </c>
      <c r="B267" s="1">
        <v>42893</v>
      </c>
      <c r="C267" s="15">
        <v>0.5</v>
      </c>
      <c r="D267" s="2" t="str">
        <f t="shared" si="34"/>
        <v>mercoledì</v>
      </c>
      <c r="E267" s="4" t="s">
        <v>534</v>
      </c>
      <c r="F267" s="2" t="s">
        <v>541</v>
      </c>
      <c r="G267" s="2" t="s">
        <v>538</v>
      </c>
      <c r="H267" s="2"/>
      <c r="I267" s="2" t="s">
        <v>547</v>
      </c>
      <c r="J267" s="2" t="s">
        <v>540</v>
      </c>
      <c r="K267" s="2"/>
      <c r="L267" s="2"/>
      <c r="M267" s="49">
        <v>15.6</v>
      </c>
      <c r="N267" s="3">
        <v>0.01</v>
      </c>
      <c r="O267" s="4">
        <v>-15.6</v>
      </c>
      <c r="P267" s="4">
        <v>0</v>
      </c>
      <c r="Q267" s="2">
        <f t="shared" si="33"/>
        <v>-15.6</v>
      </c>
      <c r="R267" s="9">
        <f t="shared" si="36"/>
        <v>-247.56669685725183</v>
      </c>
      <c r="S267" s="8">
        <f t="shared" si="37"/>
        <v>24509.10298886793</v>
      </c>
      <c r="T267">
        <f t="shared" si="32"/>
        <v>-15.6</v>
      </c>
      <c r="U267" s="19">
        <f>IF(S267="","",S267/MAX($S$4:S267)-1)</f>
        <v>-1.0000000000000009E-2</v>
      </c>
      <c r="V267">
        <f t="shared" si="39"/>
        <v>-247.56669685725183</v>
      </c>
      <c r="W267">
        <f t="shared" si="38"/>
        <v>0</v>
      </c>
      <c r="X267">
        <f t="shared" si="35"/>
        <v>-247.56669685725183</v>
      </c>
      <c r="Y267" s="26"/>
      <c r="Z267" s="27"/>
      <c r="AA267" s="27"/>
      <c r="AB267" s="27"/>
      <c r="AC267" s="27"/>
      <c r="AD267" s="27"/>
      <c r="AE267" s="28"/>
      <c r="AF267" s="22"/>
      <c r="AG267" s="22"/>
      <c r="AH267" s="22"/>
      <c r="AI267" s="22"/>
      <c r="AJ267" s="2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25"/>
      <c r="BS267" s="25"/>
      <c r="BT267" s="25"/>
      <c r="BU267" s="25"/>
      <c r="BV267" s="25"/>
      <c r="BW267" s="25"/>
      <c r="BX267" s="25"/>
      <c r="BY267" s="25"/>
    </row>
    <row r="268" spans="1:77" s="12" customFormat="1" ht="18" customHeight="1" x14ac:dyDescent="0.25">
      <c r="A268" s="14" t="s">
        <v>276</v>
      </c>
      <c r="B268" s="1">
        <v>42895</v>
      </c>
      <c r="C268" s="15">
        <v>0.41666666666666669</v>
      </c>
      <c r="D268" s="2" t="str">
        <f t="shared" si="34"/>
        <v>venerdì</v>
      </c>
      <c r="E268" s="4" t="s">
        <v>534</v>
      </c>
      <c r="F268" s="2" t="s">
        <v>537</v>
      </c>
      <c r="G268" s="2" t="s">
        <v>538</v>
      </c>
      <c r="H268" s="2"/>
      <c r="I268" s="2" t="s">
        <v>547</v>
      </c>
      <c r="J268" s="2" t="s">
        <v>540</v>
      </c>
      <c r="K268" s="2"/>
      <c r="L268" s="2"/>
      <c r="M268" s="49">
        <v>25.6</v>
      </c>
      <c r="N268" s="3">
        <v>5.0000000000000001E-3</v>
      </c>
      <c r="O268" s="4">
        <v>23.6</v>
      </c>
      <c r="P268" s="4">
        <v>0</v>
      </c>
      <c r="Q268" s="2">
        <f t="shared" si="33"/>
        <v>23.6</v>
      </c>
      <c r="R268" s="9">
        <f t="shared" si="36"/>
        <v>112.9716465893131</v>
      </c>
      <c r="S268" s="8">
        <f t="shared" si="37"/>
        <v>24622.074635457244</v>
      </c>
      <c r="T268">
        <f t="shared" si="32"/>
        <v>0</v>
      </c>
      <c r="U268" s="19">
        <f>IF(S268="","",S268/MAX($S$4:S268)-1)</f>
        <v>-5.4367187499999581E-3</v>
      </c>
      <c r="V268">
        <f t="shared" si="39"/>
        <v>0</v>
      </c>
      <c r="W268">
        <f t="shared" si="38"/>
        <v>112.9716465893131</v>
      </c>
      <c r="X268">
        <f t="shared" si="35"/>
        <v>0</v>
      </c>
      <c r="Y268" s="26"/>
      <c r="Z268" s="27"/>
      <c r="AA268" s="27"/>
      <c r="AB268" s="27"/>
      <c r="AC268" s="27"/>
      <c r="AD268" s="27"/>
      <c r="AE268" s="28"/>
      <c r="AF268" s="22"/>
      <c r="AG268" s="22"/>
      <c r="AH268" s="22"/>
      <c r="AI268" s="22"/>
      <c r="AJ268" s="2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25"/>
      <c r="BS268" s="25"/>
      <c r="BT268" s="25"/>
      <c r="BU268" s="25"/>
      <c r="BV268" s="25"/>
      <c r="BW268" s="25"/>
      <c r="BX268" s="25"/>
      <c r="BY268" s="25"/>
    </row>
    <row r="269" spans="1:77" s="12" customFormat="1" ht="18" customHeight="1" x14ac:dyDescent="0.25">
      <c r="A269" s="14" t="s">
        <v>277</v>
      </c>
      <c r="B269" s="1">
        <v>42901</v>
      </c>
      <c r="C269" s="15">
        <v>0.58333333333333337</v>
      </c>
      <c r="D269" s="2" t="str">
        <f t="shared" si="34"/>
        <v>giovedì</v>
      </c>
      <c r="E269" s="4" t="s">
        <v>527</v>
      </c>
      <c r="F269" s="2" t="s">
        <v>537</v>
      </c>
      <c r="G269" s="2" t="s">
        <v>538</v>
      </c>
      <c r="H269" s="2"/>
      <c r="I269" s="2" t="s">
        <v>544</v>
      </c>
      <c r="J269" s="2" t="s">
        <v>540</v>
      </c>
      <c r="K269" s="2"/>
      <c r="L269" s="2"/>
      <c r="M269" s="49">
        <v>35</v>
      </c>
      <c r="N269" s="3">
        <v>5.0000000000000001E-3</v>
      </c>
      <c r="O269" s="4">
        <v>43.1</v>
      </c>
      <c r="P269" s="4">
        <v>0</v>
      </c>
      <c r="Q269" s="2">
        <f t="shared" si="33"/>
        <v>43.1</v>
      </c>
      <c r="R269" s="9">
        <f t="shared" si="36"/>
        <v>151.60163096974389</v>
      </c>
      <c r="S269" s="8">
        <f t="shared" si="37"/>
        <v>24773.676266426988</v>
      </c>
      <c r="T269">
        <f t="shared" si="32"/>
        <v>0</v>
      </c>
      <c r="U269" s="19">
        <f>IF(S269="","",S269/MAX($S$4:S269)-1)</f>
        <v>0</v>
      </c>
      <c r="V269">
        <f t="shared" si="39"/>
        <v>0</v>
      </c>
      <c r="W269">
        <f t="shared" si="38"/>
        <v>151.60163096974389</v>
      </c>
      <c r="X269">
        <f t="shared" si="35"/>
        <v>0</v>
      </c>
      <c r="Y269" s="26"/>
      <c r="Z269" s="27"/>
      <c r="AA269" s="27"/>
      <c r="AB269" s="27"/>
      <c r="AC269" s="27"/>
      <c r="AD269" s="27"/>
      <c r="AE269" s="28"/>
      <c r="AF269" s="22"/>
      <c r="AG269" s="22"/>
      <c r="AH269" s="22"/>
      <c r="AI269" s="22"/>
      <c r="AJ269" s="2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25"/>
      <c r="BS269" s="25"/>
      <c r="BT269" s="25"/>
      <c r="BU269" s="25"/>
      <c r="BV269" s="25"/>
      <c r="BW269" s="25"/>
      <c r="BX269" s="25"/>
      <c r="BY269" s="25"/>
    </row>
    <row r="270" spans="1:77" s="12" customFormat="1" ht="18" customHeight="1" x14ac:dyDescent="0.25">
      <c r="A270" s="14" t="s">
        <v>278</v>
      </c>
      <c r="B270" s="1">
        <v>42872</v>
      </c>
      <c r="C270" s="15">
        <v>0.29166666666666669</v>
      </c>
      <c r="D270" s="2" t="str">
        <f t="shared" si="34"/>
        <v>mercoledì</v>
      </c>
      <c r="E270" s="2" t="s">
        <v>534</v>
      </c>
      <c r="F270" s="2" t="s">
        <v>526</v>
      </c>
      <c r="G270" s="2" t="s">
        <v>549</v>
      </c>
      <c r="H270" s="2"/>
      <c r="I270" s="2" t="s">
        <v>550</v>
      </c>
      <c r="J270" s="2" t="s">
        <v>525</v>
      </c>
      <c r="K270" s="2"/>
      <c r="L270" s="2"/>
      <c r="M270" s="48">
        <v>68</v>
      </c>
      <c r="N270" s="3">
        <v>0.01</v>
      </c>
      <c r="O270" s="2">
        <v>-68</v>
      </c>
      <c r="P270" s="2">
        <v>0</v>
      </c>
      <c r="Q270" s="2">
        <f t="shared" si="33"/>
        <v>-68</v>
      </c>
      <c r="R270" s="9">
        <f t="shared" si="36"/>
        <v>-247.73676266426989</v>
      </c>
      <c r="S270" s="8">
        <f t="shared" si="37"/>
        <v>24525.939503762718</v>
      </c>
      <c r="T270">
        <f t="shared" ref="T270:T333" si="40">IF(Q270&lt;0,T269+Q270,0)</f>
        <v>-68</v>
      </c>
      <c r="U270" s="19">
        <f>IF(S270="","",S270/MAX($S$4:S270)-1)</f>
        <v>-1.0000000000000009E-2</v>
      </c>
      <c r="V270">
        <f t="shared" si="39"/>
        <v>-247.73676266426989</v>
      </c>
      <c r="W270">
        <f t="shared" si="38"/>
        <v>0</v>
      </c>
      <c r="X270">
        <f t="shared" si="35"/>
        <v>-247.73676266426989</v>
      </c>
      <c r="Y270" s="26"/>
      <c r="Z270" s="27"/>
      <c r="AA270" s="27"/>
      <c r="AB270" s="27"/>
      <c r="AC270" s="27"/>
      <c r="AD270" s="27"/>
      <c r="AE270" s="28"/>
      <c r="AF270" s="22"/>
      <c r="AG270" s="22"/>
      <c r="AH270" s="22"/>
      <c r="AI270" s="22"/>
      <c r="AJ270" s="2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25"/>
      <c r="BS270" s="25"/>
      <c r="BT270" s="25"/>
      <c r="BU270" s="25"/>
      <c r="BV270" s="25"/>
      <c r="BW270" s="25"/>
      <c r="BX270" s="25"/>
      <c r="BY270" s="25"/>
    </row>
    <row r="271" spans="1:77" s="12" customFormat="1" ht="18" customHeight="1" x14ac:dyDescent="0.25">
      <c r="A271" s="14" t="s">
        <v>279</v>
      </c>
      <c r="B271" s="1">
        <v>42873</v>
      </c>
      <c r="C271" s="15">
        <v>0.125</v>
      </c>
      <c r="D271" s="2" t="str">
        <f t="shared" si="34"/>
        <v>giovedì</v>
      </c>
      <c r="E271" s="2" t="s">
        <v>534</v>
      </c>
      <c r="F271" s="2" t="s">
        <v>526</v>
      </c>
      <c r="G271" s="2" t="s">
        <v>549</v>
      </c>
      <c r="H271" s="2"/>
      <c r="I271" s="2" t="s">
        <v>550</v>
      </c>
      <c r="J271" s="2" t="s">
        <v>525</v>
      </c>
      <c r="K271" s="2"/>
      <c r="L271" s="2"/>
      <c r="M271" s="48">
        <v>58</v>
      </c>
      <c r="N271" s="3">
        <v>0.01</v>
      </c>
      <c r="O271" s="2">
        <v>58</v>
      </c>
      <c r="P271" s="2">
        <v>0</v>
      </c>
      <c r="Q271" s="2">
        <f t="shared" si="33"/>
        <v>58</v>
      </c>
      <c r="R271" s="9">
        <f t="shared" si="36"/>
        <v>245.25939503762717</v>
      </c>
      <c r="S271" s="8">
        <f t="shared" si="37"/>
        <v>24771.198898800347</v>
      </c>
      <c r="T271">
        <f t="shared" si="40"/>
        <v>0</v>
      </c>
      <c r="U271" s="19">
        <f>IF(S271="","",S271/MAX($S$4:S271)-1)</f>
        <v>-9.9999999999988987E-5</v>
      </c>
      <c r="V271">
        <f t="shared" si="39"/>
        <v>0</v>
      </c>
      <c r="W271">
        <f t="shared" si="38"/>
        <v>245.25939503762717</v>
      </c>
      <c r="X271">
        <f t="shared" si="35"/>
        <v>0</v>
      </c>
      <c r="Y271" s="26"/>
      <c r="Z271" s="27"/>
      <c r="AA271" s="27"/>
      <c r="AB271" s="27"/>
      <c r="AC271" s="27"/>
      <c r="AD271" s="27"/>
      <c r="AE271" s="28"/>
      <c r="AF271" s="22"/>
      <c r="AG271" s="22"/>
      <c r="AH271" s="22"/>
      <c r="AI271" s="22"/>
      <c r="AJ271" s="2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25"/>
      <c r="BS271" s="25"/>
      <c r="BT271" s="25"/>
      <c r="BU271" s="25"/>
      <c r="BV271" s="25"/>
      <c r="BW271" s="25"/>
      <c r="BX271" s="25"/>
      <c r="BY271" s="25"/>
    </row>
    <row r="272" spans="1:77" s="12" customFormat="1" ht="18" customHeight="1" x14ac:dyDescent="0.25">
      <c r="A272" s="14" t="s">
        <v>280</v>
      </c>
      <c r="B272" s="1">
        <v>42902</v>
      </c>
      <c r="C272" s="15">
        <v>0.33333333333333331</v>
      </c>
      <c r="D272" s="2" t="str">
        <f t="shared" si="34"/>
        <v>venerdì</v>
      </c>
      <c r="E272" s="4" t="s">
        <v>534</v>
      </c>
      <c r="F272" s="2" t="s">
        <v>537</v>
      </c>
      <c r="G272" s="2" t="s">
        <v>538</v>
      </c>
      <c r="H272" s="2"/>
      <c r="I272" s="2" t="s">
        <v>546</v>
      </c>
      <c r="J272" s="2" t="s">
        <v>540</v>
      </c>
      <c r="K272" s="2"/>
      <c r="L272" s="2"/>
      <c r="M272" s="49">
        <v>99.9</v>
      </c>
      <c r="N272" s="3">
        <v>5.0000000000000001E-3</v>
      </c>
      <c r="O272" s="4">
        <v>123.6</v>
      </c>
      <c r="P272" s="4">
        <v>216.1</v>
      </c>
      <c r="Q272" s="2">
        <f t="shared" si="33"/>
        <v>339.7</v>
      </c>
      <c r="R272" s="9">
        <f t="shared" si="36"/>
        <v>421.15997326939328</v>
      </c>
      <c r="S272" s="8">
        <f t="shared" si="37"/>
        <v>25192.358872069741</v>
      </c>
      <c r="T272">
        <f t="shared" si="40"/>
        <v>0</v>
      </c>
      <c r="U272" s="19">
        <f>IF(S272="","",S272/MAX($S$4:S272)-1)</f>
        <v>0</v>
      </c>
      <c r="V272">
        <f t="shared" si="39"/>
        <v>0</v>
      </c>
      <c r="W272">
        <f t="shared" si="38"/>
        <v>421.15997326939328</v>
      </c>
      <c r="X272">
        <f t="shared" si="35"/>
        <v>0</v>
      </c>
      <c r="Y272" s="26"/>
      <c r="Z272" s="27"/>
      <c r="AA272" s="27"/>
      <c r="AB272" s="27"/>
      <c r="AC272" s="27"/>
      <c r="AD272" s="27"/>
      <c r="AE272" s="28"/>
      <c r="AF272" s="22"/>
      <c r="AG272" s="22"/>
      <c r="AH272" s="22"/>
      <c r="AI272" s="22"/>
      <c r="AJ272" s="2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25"/>
      <c r="BS272" s="25"/>
      <c r="BT272" s="25"/>
      <c r="BU272" s="25"/>
      <c r="BV272" s="25"/>
      <c r="BW272" s="25"/>
      <c r="BX272" s="25"/>
      <c r="BY272" s="25"/>
    </row>
    <row r="273" spans="1:77" s="12" customFormat="1" ht="18" customHeight="1" x14ac:dyDescent="0.25">
      <c r="A273" s="14" t="s">
        <v>281</v>
      </c>
      <c r="B273" s="1">
        <v>42905</v>
      </c>
      <c r="C273" s="15">
        <v>0.41666666666666669</v>
      </c>
      <c r="D273" s="2" t="str">
        <f t="shared" si="34"/>
        <v>lunedì</v>
      </c>
      <c r="E273" s="4" t="s">
        <v>527</v>
      </c>
      <c r="F273" s="2" t="s">
        <v>542</v>
      </c>
      <c r="G273" s="2" t="s">
        <v>538</v>
      </c>
      <c r="H273" s="2"/>
      <c r="I273" s="2" t="s">
        <v>547</v>
      </c>
      <c r="J273" s="2" t="s">
        <v>540</v>
      </c>
      <c r="K273" s="2"/>
      <c r="L273" s="2"/>
      <c r="M273" s="49">
        <v>21.2</v>
      </c>
      <c r="N273" s="3">
        <v>5.0000000000000001E-3</v>
      </c>
      <c r="O273" s="4">
        <v>8.4</v>
      </c>
      <c r="P273" s="4">
        <v>26</v>
      </c>
      <c r="Q273" s="2">
        <f t="shared" si="33"/>
        <v>34.4</v>
      </c>
      <c r="R273" s="9">
        <f t="shared" si="36"/>
        <v>204.3908361318866</v>
      </c>
      <c r="S273" s="8">
        <f t="shared" si="37"/>
        <v>25396.749708201627</v>
      </c>
      <c r="T273">
        <f t="shared" si="40"/>
        <v>0</v>
      </c>
      <c r="U273" s="19">
        <f>IF(S273="","",S273/MAX($S$4:S273)-1)</f>
        <v>0</v>
      </c>
      <c r="V273">
        <f t="shared" si="39"/>
        <v>0</v>
      </c>
      <c r="W273">
        <f t="shared" si="38"/>
        <v>204.3908361318866</v>
      </c>
      <c r="X273">
        <f t="shared" si="35"/>
        <v>0</v>
      </c>
      <c r="Y273" s="26"/>
      <c r="Z273" s="27"/>
      <c r="AA273" s="27"/>
      <c r="AB273" s="27"/>
      <c r="AC273" s="27"/>
      <c r="AD273" s="27"/>
      <c r="AE273" s="28"/>
      <c r="AF273" s="22"/>
      <c r="AG273" s="22"/>
      <c r="AH273" s="22"/>
      <c r="AI273" s="22"/>
      <c r="AJ273" s="2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25"/>
      <c r="BS273" s="25"/>
      <c r="BT273" s="25"/>
      <c r="BU273" s="25"/>
      <c r="BV273" s="25"/>
      <c r="BW273" s="25"/>
      <c r="BX273" s="25"/>
      <c r="BY273" s="25"/>
    </row>
    <row r="274" spans="1:77" s="12" customFormat="1" ht="18" customHeight="1" x14ac:dyDescent="0.25">
      <c r="A274" s="14" t="s">
        <v>282</v>
      </c>
      <c r="B274" s="1">
        <v>42912</v>
      </c>
      <c r="C274" s="15">
        <v>0.41666666666666669</v>
      </c>
      <c r="D274" s="2" t="str">
        <f t="shared" si="34"/>
        <v>lunedì</v>
      </c>
      <c r="E274" s="4" t="s">
        <v>534</v>
      </c>
      <c r="F274" s="2" t="s">
        <v>542</v>
      </c>
      <c r="G274" s="2" t="s">
        <v>538</v>
      </c>
      <c r="H274" s="2"/>
      <c r="I274" s="2" t="s">
        <v>546</v>
      </c>
      <c r="J274" s="2" t="s">
        <v>540</v>
      </c>
      <c r="K274" s="2"/>
      <c r="L274" s="2"/>
      <c r="M274" s="49">
        <v>61.1</v>
      </c>
      <c r="N274" s="3">
        <v>5.0000000000000001E-3</v>
      </c>
      <c r="O274" s="4">
        <v>-61.1</v>
      </c>
      <c r="P274" s="4">
        <v>-61.1</v>
      </c>
      <c r="Q274" s="2">
        <f t="shared" si="33"/>
        <v>-122.2</v>
      </c>
      <c r="R274" s="9">
        <f t="shared" si="36"/>
        <v>-253.96749708201628</v>
      </c>
      <c r="S274" s="8">
        <f t="shared" si="37"/>
        <v>25142.782211119611</v>
      </c>
      <c r="T274">
        <f t="shared" si="40"/>
        <v>-122.2</v>
      </c>
      <c r="U274" s="19">
        <f>IF(S274="","",S274/MAX($S$4:S274)-1)</f>
        <v>-1.0000000000000009E-2</v>
      </c>
      <c r="V274">
        <f t="shared" si="39"/>
        <v>-253.96749708201628</v>
      </c>
      <c r="W274">
        <f t="shared" si="38"/>
        <v>0</v>
      </c>
      <c r="X274">
        <f t="shared" si="35"/>
        <v>-253.96749708201628</v>
      </c>
      <c r="Y274" s="26"/>
      <c r="Z274" s="27"/>
      <c r="AA274" s="27"/>
      <c r="AB274" s="27"/>
      <c r="AC274" s="27"/>
      <c r="AD274" s="27"/>
      <c r="AE274" s="28"/>
      <c r="AF274" s="22"/>
      <c r="AG274" s="22"/>
      <c r="AH274" s="22"/>
      <c r="AI274" s="22"/>
      <c r="AJ274" s="2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25"/>
      <c r="BS274" s="25"/>
      <c r="BT274" s="25"/>
      <c r="BU274" s="25"/>
      <c r="BV274" s="25"/>
      <c r="BW274" s="25"/>
      <c r="BX274" s="25"/>
      <c r="BY274" s="25"/>
    </row>
    <row r="275" spans="1:77" s="12" customFormat="1" ht="18" customHeight="1" x14ac:dyDescent="0.25">
      <c r="A275" s="14" t="s">
        <v>283</v>
      </c>
      <c r="B275" s="1">
        <v>42913</v>
      </c>
      <c r="C275" s="15">
        <v>0.375</v>
      </c>
      <c r="D275" s="2" t="str">
        <f t="shared" si="34"/>
        <v>martedì</v>
      </c>
      <c r="E275" s="4" t="s">
        <v>534</v>
      </c>
      <c r="F275" s="2" t="s">
        <v>537</v>
      </c>
      <c r="G275" s="2" t="s">
        <v>538</v>
      </c>
      <c r="H275" s="2"/>
      <c r="I275" s="2" t="s">
        <v>539</v>
      </c>
      <c r="J275" s="2" t="s">
        <v>540</v>
      </c>
      <c r="K275" s="2"/>
      <c r="L275" s="2"/>
      <c r="M275" s="49">
        <v>23.5</v>
      </c>
      <c r="N275" s="3">
        <v>5.0000000000000001E-3</v>
      </c>
      <c r="O275" s="4">
        <v>23.3</v>
      </c>
      <c r="P275" s="4">
        <v>0</v>
      </c>
      <c r="Q275" s="2">
        <f t="shared" si="33"/>
        <v>23.3</v>
      </c>
      <c r="R275" s="9">
        <f t="shared" si="36"/>
        <v>124.64400542959298</v>
      </c>
      <c r="S275" s="8">
        <f t="shared" si="37"/>
        <v>25267.426216549204</v>
      </c>
      <c r="T275">
        <f t="shared" si="40"/>
        <v>0</v>
      </c>
      <c r="U275" s="19">
        <f>IF(S275="","",S275/MAX($S$4:S275)-1)</f>
        <v>-5.0921276595744525E-3</v>
      </c>
      <c r="V275">
        <f t="shared" si="39"/>
        <v>0</v>
      </c>
      <c r="W275">
        <f t="shared" si="38"/>
        <v>124.64400542959298</v>
      </c>
      <c r="X275">
        <f t="shared" si="35"/>
        <v>0</v>
      </c>
      <c r="Y275" s="26"/>
      <c r="Z275" s="27"/>
      <c r="AA275" s="27"/>
      <c r="AB275" s="27"/>
      <c r="AC275" s="27"/>
      <c r="AD275" s="27"/>
      <c r="AE275" s="28"/>
      <c r="AF275" s="22"/>
      <c r="AG275" s="22"/>
      <c r="AH275" s="22"/>
      <c r="AI275" s="22"/>
      <c r="AJ275" s="2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25"/>
      <c r="BS275" s="25"/>
      <c r="BT275" s="25"/>
      <c r="BU275" s="25"/>
      <c r="BV275" s="25"/>
      <c r="BW275" s="25"/>
      <c r="BX275" s="25"/>
      <c r="BY275" s="25"/>
    </row>
    <row r="276" spans="1:77" s="12" customFormat="1" ht="18" customHeight="1" x14ac:dyDescent="0.25">
      <c r="A276" s="14" t="s">
        <v>284</v>
      </c>
      <c r="B276" s="1">
        <v>42920</v>
      </c>
      <c r="C276" s="15">
        <v>0.41666666666666669</v>
      </c>
      <c r="D276" s="2" t="str">
        <f t="shared" si="34"/>
        <v>martedì</v>
      </c>
      <c r="E276" s="4" t="s">
        <v>527</v>
      </c>
      <c r="F276" s="2" t="s">
        <v>537</v>
      </c>
      <c r="G276" s="2" t="s">
        <v>538</v>
      </c>
      <c r="H276" s="2"/>
      <c r="I276" s="2" t="s">
        <v>539</v>
      </c>
      <c r="J276" s="2" t="s">
        <v>540</v>
      </c>
      <c r="K276" s="2"/>
      <c r="L276" s="2"/>
      <c r="M276" s="49">
        <v>33.4</v>
      </c>
      <c r="N276" s="3">
        <v>5.0000000000000001E-3</v>
      </c>
      <c r="O276" s="4">
        <v>32.6</v>
      </c>
      <c r="P276" s="4">
        <v>66</v>
      </c>
      <c r="Q276" s="2">
        <f t="shared" si="33"/>
        <v>98.6</v>
      </c>
      <c r="R276" s="9">
        <f t="shared" si="36"/>
        <v>372.95931511253769</v>
      </c>
      <c r="S276" s="8">
        <f t="shared" si="37"/>
        <v>25640.385531661741</v>
      </c>
      <c r="T276">
        <f t="shared" si="40"/>
        <v>0</v>
      </c>
      <c r="U276" s="19">
        <f>IF(S276="","",S276/MAX($S$4:S276)-1)</f>
        <v>0</v>
      </c>
      <c r="V276">
        <f t="shared" si="39"/>
        <v>0</v>
      </c>
      <c r="W276">
        <f t="shared" si="38"/>
        <v>372.95931511253769</v>
      </c>
      <c r="X276">
        <f t="shared" si="35"/>
        <v>0</v>
      </c>
      <c r="Y276" s="26"/>
      <c r="Z276" s="27"/>
      <c r="AA276" s="27"/>
      <c r="AB276" s="27"/>
      <c r="AC276" s="27"/>
      <c r="AD276" s="27"/>
      <c r="AE276" s="28"/>
      <c r="AF276" s="22"/>
      <c r="AG276" s="22"/>
      <c r="AH276" s="22"/>
      <c r="AI276" s="22"/>
      <c r="AJ276" s="2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25"/>
      <c r="BS276" s="25"/>
      <c r="BT276" s="25"/>
      <c r="BU276" s="25"/>
      <c r="BV276" s="25"/>
      <c r="BW276" s="25"/>
      <c r="BX276" s="25"/>
      <c r="BY276" s="25"/>
    </row>
    <row r="277" spans="1:77" s="12" customFormat="1" ht="18" customHeight="1" x14ac:dyDescent="0.25">
      <c r="A277" s="14" t="s">
        <v>285</v>
      </c>
      <c r="B277" s="1">
        <v>42922</v>
      </c>
      <c r="C277" s="15">
        <v>0.75</v>
      </c>
      <c r="D277" s="2" t="str">
        <f t="shared" si="34"/>
        <v>giovedì</v>
      </c>
      <c r="E277" s="4" t="s">
        <v>534</v>
      </c>
      <c r="F277" s="2" t="s">
        <v>542</v>
      </c>
      <c r="G277" s="2" t="s">
        <v>538</v>
      </c>
      <c r="H277" s="2"/>
      <c r="I277" s="2" t="s">
        <v>544</v>
      </c>
      <c r="J277" s="2" t="s">
        <v>540</v>
      </c>
      <c r="K277" s="2"/>
      <c r="L277" s="2"/>
      <c r="M277" s="49">
        <v>35.799999999999997</v>
      </c>
      <c r="N277" s="3">
        <v>5.0000000000000001E-3</v>
      </c>
      <c r="O277" s="4">
        <v>-35.799999999999997</v>
      </c>
      <c r="P277" s="4">
        <v>-35.799999999999997</v>
      </c>
      <c r="Q277" s="2">
        <f t="shared" si="33"/>
        <v>-71.599999999999994</v>
      </c>
      <c r="R277" s="9">
        <f t="shared" si="36"/>
        <v>-256.40385531661741</v>
      </c>
      <c r="S277" s="8">
        <f t="shared" si="37"/>
        <v>25383.981676345124</v>
      </c>
      <c r="T277">
        <f t="shared" si="40"/>
        <v>-71.599999999999994</v>
      </c>
      <c r="U277" s="19">
        <f>IF(S277="","",S277/MAX($S$4:S277)-1)</f>
        <v>-1.0000000000000009E-2</v>
      </c>
      <c r="V277">
        <f t="shared" si="39"/>
        <v>-256.40385531661741</v>
      </c>
      <c r="W277">
        <f t="shared" si="38"/>
        <v>0</v>
      </c>
      <c r="X277">
        <f t="shared" si="35"/>
        <v>-256.40385531661741</v>
      </c>
      <c r="Y277" s="26"/>
      <c r="Z277" s="27"/>
      <c r="AA277" s="27"/>
      <c r="AB277" s="27"/>
      <c r="AC277" s="27"/>
      <c r="AD277" s="27"/>
      <c r="AE277" s="28"/>
      <c r="AF277" s="22"/>
      <c r="AG277" s="22"/>
      <c r="AH277" s="22"/>
      <c r="AI277" s="22"/>
      <c r="AJ277" s="2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25"/>
      <c r="BS277" s="25"/>
      <c r="BT277" s="25"/>
      <c r="BU277" s="25"/>
      <c r="BV277" s="25"/>
      <c r="BW277" s="25"/>
      <c r="BX277" s="25"/>
      <c r="BY277" s="25"/>
    </row>
    <row r="278" spans="1:77" s="12" customFormat="1" ht="18" customHeight="1" x14ac:dyDescent="0.25">
      <c r="A278" s="14" t="s">
        <v>286</v>
      </c>
      <c r="B278" s="1">
        <v>42927</v>
      </c>
      <c r="C278" s="15">
        <v>0.79166666666666663</v>
      </c>
      <c r="D278" s="2" t="str">
        <f t="shared" si="34"/>
        <v>martedì</v>
      </c>
      <c r="E278" s="4" t="s">
        <v>527</v>
      </c>
      <c r="F278" s="2" t="s">
        <v>541</v>
      </c>
      <c r="G278" s="2" t="s">
        <v>538</v>
      </c>
      <c r="H278" s="2"/>
      <c r="I278" s="2" t="s">
        <v>547</v>
      </c>
      <c r="J278" s="2" t="s">
        <v>540</v>
      </c>
      <c r="K278" s="2"/>
      <c r="L278" s="2"/>
      <c r="M278" s="49">
        <v>15.9</v>
      </c>
      <c r="N278" s="3">
        <v>0.01</v>
      </c>
      <c r="O278" s="4">
        <v>-15.9</v>
      </c>
      <c r="P278" s="4">
        <v>0</v>
      </c>
      <c r="Q278" s="2">
        <f t="shared" si="33"/>
        <v>-15.9</v>
      </c>
      <c r="R278" s="9">
        <f t="shared" si="36"/>
        <v>-253.83981676345124</v>
      </c>
      <c r="S278" s="8">
        <f t="shared" si="37"/>
        <v>25130.141859581672</v>
      </c>
      <c r="T278">
        <f t="shared" si="40"/>
        <v>-87.5</v>
      </c>
      <c r="U278" s="19">
        <f>IF(S278="","",S278/MAX($S$4:S278)-1)</f>
        <v>-1.9900000000000029E-2</v>
      </c>
      <c r="V278">
        <f t="shared" si="39"/>
        <v>-510.24367208006868</v>
      </c>
      <c r="W278">
        <f t="shared" si="38"/>
        <v>0</v>
      </c>
      <c r="X278">
        <f t="shared" si="35"/>
        <v>-253.83981676345124</v>
      </c>
      <c r="Y278" s="26"/>
      <c r="Z278" s="27"/>
      <c r="AA278" s="27"/>
      <c r="AB278" s="27"/>
      <c r="AC278" s="27"/>
      <c r="AD278" s="27"/>
      <c r="AE278" s="28"/>
      <c r="AF278" s="22"/>
      <c r="AG278" s="22"/>
      <c r="AH278" s="22"/>
      <c r="AI278" s="22"/>
      <c r="AJ278" s="2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25"/>
      <c r="BS278" s="25"/>
      <c r="BT278" s="25"/>
      <c r="BU278" s="25"/>
      <c r="BV278" s="25"/>
      <c r="BW278" s="25"/>
      <c r="BX278" s="25"/>
      <c r="BY278" s="25"/>
    </row>
    <row r="279" spans="1:77" s="12" customFormat="1" ht="18" customHeight="1" x14ac:dyDescent="0.25">
      <c r="A279" s="14" t="s">
        <v>287</v>
      </c>
      <c r="B279" s="1">
        <v>42929</v>
      </c>
      <c r="C279" s="15">
        <v>0.70833333333333337</v>
      </c>
      <c r="D279" s="2" t="str">
        <f t="shared" si="34"/>
        <v>giovedì</v>
      </c>
      <c r="E279" s="4" t="s">
        <v>534</v>
      </c>
      <c r="F279" s="2" t="s">
        <v>542</v>
      </c>
      <c r="G279" s="2" t="s">
        <v>538</v>
      </c>
      <c r="H279" s="2"/>
      <c r="I279" s="2" t="s">
        <v>547</v>
      </c>
      <c r="J279" s="2" t="s">
        <v>540</v>
      </c>
      <c r="K279" s="2"/>
      <c r="L279" s="2"/>
      <c r="M279" s="49">
        <v>29.8</v>
      </c>
      <c r="N279" s="3">
        <v>5.0000000000000001E-3</v>
      </c>
      <c r="O279" s="4">
        <v>15.5</v>
      </c>
      <c r="P279" s="4">
        <v>38.299999999999997</v>
      </c>
      <c r="Q279" s="2">
        <f t="shared" si="33"/>
        <v>53.8</v>
      </c>
      <c r="R279" s="9">
        <f t="shared" si="36"/>
        <v>226.84591141702919</v>
      </c>
      <c r="S279" s="8">
        <f t="shared" si="37"/>
        <v>25356.987770998701</v>
      </c>
      <c r="T279">
        <f t="shared" si="40"/>
        <v>0</v>
      </c>
      <c r="U279" s="19">
        <f>IF(S279="","",S279/MAX($S$4:S279)-1)</f>
        <v>-1.105278859060399E-2</v>
      </c>
      <c r="V279">
        <f t="shared" si="39"/>
        <v>0</v>
      </c>
      <c r="W279">
        <f t="shared" si="38"/>
        <v>226.84591141702919</v>
      </c>
      <c r="X279">
        <f t="shared" si="35"/>
        <v>0</v>
      </c>
      <c r="Y279" s="26"/>
      <c r="Z279" s="27"/>
      <c r="AA279" s="27"/>
      <c r="AB279" s="27"/>
      <c r="AC279" s="27"/>
      <c r="AD279" s="27"/>
      <c r="AE279" s="28"/>
      <c r="AF279" s="22"/>
      <c r="AG279" s="22"/>
      <c r="AH279" s="22"/>
      <c r="AI279" s="22"/>
      <c r="AJ279" s="2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25"/>
      <c r="BS279" s="25"/>
      <c r="BT279" s="25"/>
      <c r="BU279" s="25"/>
      <c r="BV279" s="25"/>
      <c r="BW279" s="25"/>
      <c r="BX279" s="25"/>
      <c r="BY279" s="25"/>
    </row>
    <row r="280" spans="1:77" s="12" customFormat="1" ht="18" customHeight="1" x14ac:dyDescent="0.25">
      <c r="A280" s="14" t="s">
        <v>288</v>
      </c>
      <c r="B280" s="1">
        <v>42930</v>
      </c>
      <c r="C280" s="15">
        <v>0.875</v>
      </c>
      <c r="D280" s="2" t="str">
        <f t="shared" si="34"/>
        <v>venerdì</v>
      </c>
      <c r="E280" s="4" t="s">
        <v>534</v>
      </c>
      <c r="F280" s="2" t="s">
        <v>537</v>
      </c>
      <c r="G280" s="2" t="s">
        <v>538</v>
      </c>
      <c r="H280" s="2"/>
      <c r="I280" s="2" t="s">
        <v>546</v>
      </c>
      <c r="J280" s="2" t="s">
        <v>540</v>
      </c>
      <c r="K280" s="2"/>
      <c r="L280" s="2"/>
      <c r="M280" s="49">
        <v>60.5</v>
      </c>
      <c r="N280" s="3">
        <v>5.0000000000000001E-3</v>
      </c>
      <c r="O280" s="4">
        <v>77.400000000000006</v>
      </c>
      <c r="P280" s="4">
        <v>132.69999999999999</v>
      </c>
      <c r="Q280" s="2">
        <f t="shared" si="33"/>
        <v>210.1</v>
      </c>
      <c r="R280" s="9">
        <f t="shared" si="36"/>
        <v>440.28951493279567</v>
      </c>
      <c r="S280" s="8">
        <f t="shared" si="37"/>
        <v>25797.277285931497</v>
      </c>
      <c r="T280">
        <f t="shared" si="40"/>
        <v>0</v>
      </c>
      <c r="U280" s="19">
        <f>IF(S280="","",S280/MAX($S$4:S280)-1)</f>
        <v>0</v>
      </c>
      <c r="V280">
        <f t="shared" si="39"/>
        <v>0</v>
      </c>
      <c r="W280">
        <f t="shared" si="38"/>
        <v>440.28951493279567</v>
      </c>
      <c r="X280">
        <f t="shared" si="35"/>
        <v>0</v>
      </c>
      <c r="Y280" s="26"/>
      <c r="Z280" s="27"/>
      <c r="AA280" s="27"/>
      <c r="AB280" s="27"/>
      <c r="AC280" s="27"/>
      <c r="AD280" s="27"/>
      <c r="AE280" s="28"/>
      <c r="AF280" s="22"/>
      <c r="AG280" s="22"/>
      <c r="AH280" s="22"/>
      <c r="AI280" s="22"/>
      <c r="AJ280" s="2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25"/>
      <c r="BS280" s="25"/>
      <c r="BT280" s="25"/>
      <c r="BU280" s="25"/>
      <c r="BV280" s="25"/>
      <c r="BW280" s="25"/>
      <c r="BX280" s="25"/>
      <c r="BY280" s="25"/>
    </row>
    <row r="281" spans="1:77" s="12" customFormat="1" ht="18" customHeight="1" x14ac:dyDescent="0.25">
      <c r="A281" s="14" t="s">
        <v>289</v>
      </c>
      <c r="B281" s="1">
        <v>42934</v>
      </c>
      <c r="C281" s="15">
        <v>0.54166666666666663</v>
      </c>
      <c r="D281" s="2" t="str">
        <f t="shared" si="34"/>
        <v>martedì</v>
      </c>
      <c r="E281" s="4" t="s">
        <v>527</v>
      </c>
      <c r="F281" s="2" t="s">
        <v>541</v>
      </c>
      <c r="G281" s="2" t="s">
        <v>538</v>
      </c>
      <c r="H281" s="2"/>
      <c r="I281" s="2" t="s">
        <v>546</v>
      </c>
      <c r="J281" s="2" t="s">
        <v>540</v>
      </c>
      <c r="K281" s="2"/>
      <c r="L281" s="2"/>
      <c r="M281" s="49">
        <v>73.599999999999994</v>
      </c>
      <c r="N281" s="3">
        <v>0.01</v>
      </c>
      <c r="O281" s="4">
        <v>-73.599999999999994</v>
      </c>
      <c r="P281" s="4">
        <v>0</v>
      </c>
      <c r="Q281" s="2">
        <f t="shared" si="33"/>
        <v>-73.599999999999994</v>
      </c>
      <c r="R281" s="9">
        <f t="shared" si="36"/>
        <v>-257.972772859315</v>
      </c>
      <c r="S281" s="8">
        <f t="shared" si="37"/>
        <v>25539.304513072184</v>
      </c>
      <c r="T281">
        <f t="shared" si="40"/>
        <v>-73.599999999999994</v>
      </c>
      <c r="U281" s="19">
        <f>IF(S281="","",S281/MAX($S$4:S281)-1)</f>
        <v>-9.9999999999998979E-3</v>
      </c>
      <c r="V281">
        <f t="shared" si="39"/>
        <v>-257.972772859315</v>
      </c>
      <c r="W281">
        <f t="shared" si="38"/>
        <v>0</v>
      </c>
      <c r="X281">
        <f t="shared" si="35"/>
        <v>-257.972772859315</v>
      </c>
      <c r="Y281" s="26"/>
      <c r="Z281" s="27"/>
      <c r="AA281" s="27"/>
      <c r="AB281" s="27"/>
      <c r="AC281" s="27"/>
      <c r="AD281" s="27"/>
      <c r="AE281" s="28"/>
      <c r="AF281" s="22"/>
      <c r="AG281" s="22"/>
      <c r="AH281" s="22"/>
      <c r="AI281" s="22"/>
      <c r="AJ281" s="2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25"/>
      <c r="BS281" s="25"/>
      <c r="BT281" s="25"/>
      <c r="BU281" s="25"/>
      <c r="BV281" s="25"/>
      <c r="BW281" s="25"/>
      <c r="BX281" s="25"/>
      <c r="BY281" s="25"/>
    </row>
    <row r="282" spans="1:77" s="12" customFormat="1" ht="18" customHeight="1" x14ac:dyDescent="0.25">
      <c r="A282" s="14" t="s">
        <v>290</v>
      </c>
      <c r="B282" s="1">
        <v>42935</v>
      </c>
      <c r="C282" s="15">
        <v>0.625</v>
      </c>
      <c r="D282" s="2" t="str">
        <f t="shared" si="34"/>
        <v>mercoledì</v>
      </c>
      <c r="E282" s="4" t="s">
        <v>527</v>
      </c>
      <c r="F282" s="2" t="s">
        <v>541</v>
      </c>
      <c r="G282" s="2" t="s">
        <v>538</v>
      </c>
      <c r="H282" s="2"/>
      <c r="I282" s="2" t="s">
        <v>544</v>
      </c>
      <c r="J282" s="2" t="s">
        <v>540</v>
      </c>
      <c r="K282" s="2"/>
      <c r="L282" s="2"/>
      <c r="M282" s="49">
        <v>56.8</v>
      </c>
      <c r="N282" s="3">
        <v>0.01</v>
      </c>
      <c r="O282" s="4">
        <v>0</v>
      </c>
      <c r="P282" s="4">
        <v>74</v>
      </c>
      <c r="Q282" s="2">
        <f t="shared" si="33"/>
        <v>74</v>
      </c>
      <c r="R282" s="9">
        <f t="shared" si="36"/>
        <v>332.73037569847565</v>
      </c>
      <c r="S282" s="8">
        <f t="shared" si="37"/>
        <v>25872.03488877066</v>
      </c>
      <c r="T282">
        <f t="shared" si="40"/>
        <v>0</v>
      </c>
      <c r="U282" s="19">
        <f>IF(S282="","",S282/MAX($S$4:S282)-1)</f>
        <v>0</v>
      </c>
      <c r="V282">
        <f t="shared" si="39"/>
        <v>0</v>
      </c>
      <c r="W282">
        <f t="shared" si="38"/>
        <v>332.73037569847565</v>
      </c>
      <c r="X282">
        <f t="shared" si="35"/>
        <v>0</v>
      </c>
      <c r="Y282" s="26"/>
      <c r="Z282" s="27"/>
      <c r="AA282" s="27"/>
      <c r="AB282" s="27"/>
      <c r="AC282" s="27"/>
      <c r="AD282" s="27"/>
      <c r="AE282" s="28"/>
      <c r="AF282" s="22"/>
      <c r="AG282" s="22"/>
      <c r="AH282" s="22"/>
      <c r="AI282" s="22"/>
      <c r="AJ282" s="2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25"/>
      <c r="BS282" s="25"/>
      <c r="BT282" s="25"/>
      <c r="BU282" s="25"/>
      <c r="BV282" s="25"/>
      <c r="BW282" s="25"/>
      <c r="BX282" s="25"/>
      <c r="BY282" s="25"/>
    </row>
    <row r="283" spans="1:77" s="12" customFormat="1" ht="18" customHeight="1" x14ac:dyDescent="0.25">
      <c r="A283" s="14" t="s">
        <v>291</v>
      </c>
      <c r="B283" s="1">
        <v>42941</v>
      </c>
      <c r="C283" s="15">
        <v>0.58333333333333337</v>
      </c>
      <c r="D283" s="2" t="str">
        <f t="shared" si="34"/>
        <v>martedì</v>
      </c>
      <c r="E283" s="4" t="s">
        <v>534</v>
      </c>
      <c r="F283" s="2" t="s">
        <v>541</v>
      </c>
      <c r="G283" s="2" t="s">
        <v>538</v>
      </c>
      <c r="H283" s="2"/>
      <c r="I283" s="2" t="s">
        <v>546</v>
      </c>
      <c r="J283" s="2" t="s">
        <v>540</v>
      </c>
      <c r="K283" s="2"/>
      <c r="L283" s="2"/>
      <c r="M283" s="49">
        <v>69</v>
      </c>
      <c r="N283" s="3">
        <v>0.01</v>
      </c>
      <c r="O283" s="4">
        <v>-69</v>
      </c>
      <c r="P283" s="4">
        <v>0</v>
      </c>
      <c r="Q283" s="2">
        <f t="shared" si="33"/>
        <v>-69</v>
      </c>
      <c r="R283" s="9">
        <f t="shared" si="36"/>
        <v>-258.72034888770662</v>
      </c>
      <c r="S283" s="8">
        <f t="shared" si="37"/>
        <v>25613.314539882955</v>
      </c>
      <c r="T283">
        <f t="shared" si="40"/>
        <v>-69</v>
      </c>
      <c r="U283" s="19">
        <f>IF(S283="","",S283/MAX($S$4:S283)-1)</f>
        <v>-1.0000000000000009E-2</v>
      </c>
      <c r="V283">
        <f t="shared" si="39"/>
        <v>-258.72034888770662</v>
      </c>
      <c r="W283">
        <f t="shared" si="38"/>
        <v>0</v>
      </c>
      <c r="X283">
        <f t="shared" si="35"/>
        <v>-258.72034888770662</v>
      </c>
      <c r="Y283" s="26"/>
      <c r="Z283" s="27"/>
      <c r="AA283" s="27"/>
      <c r="AB283" s="27"/>
      <c r="AC283" s="27"/>
      <c r="AD283" s="27"/>
      <c r="AE283" s="28"/>
      <c r="AF283" s="22"/>
      <c r="AG283" s="22"/>
      <c r="AH283" s="22"/>
      <c r="AI283" s="22"/>
      <c r="AJ283" s="2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25"/>
      <c r="BS283" s="25"/>
      <c r="BT283" s="25"/>
      <c r="BU283" s="25"/>
      <c r="BV283" s="25"/>
      <c r="BW283" s="25"/>
      <c r="BX283" s="25"/>
      <c r="BY283" s="25"/>
    </row>
    <row r="284" spans="1:77" s="12" customFormat="1" ht="18" customHeight="1" x14ac:dyDescent="0.25">
      <c r="A284" s="14" t="s">
        <v>292</v>
      </c>
      <c r="B284" s="1">
        <v>42914</v>
      </c>
      <c r="C284" s="15">
        <v>0.45833333333333331</v>
      </c>
      <c r="D284" s="2" t="str">
        <f t="shared" si="34"/>
        <v>mercoledì</v>
      </c>
      <c r="E284" s="2" t="s">
        <v>534</v>
      </c>
      <c r="F284" s="2" t="s">
        <v>526</v>
      </c>
      <c r="G284" s="2" t="s">
        <v>549</v>
      </c>
      <c r="H284" s="2"/>
      <c r="I284" s="2" t="s">
        <v>550</v>
      </c>
      <c r="J284" s="2" t="s">
        <v>525</v>
      </c>
      <c r="K284" s="2"/>
      <c r="L284" s="2"/>
      <c r="M284" s="48">
        <v>105</v>
      </c>
      <c r="N284" s="3">
        <v>0.01</v>
      </c>
      <c r="O284" s="2">
        <v>-105</v>
      </c>
      <c r="P284" s="2">
        <v>0</v>
      </c>
      <c r="Q284" s="2">
        <f t="shared" si="33"/>
        <v>-105</v>
      </c>
      <c r="R284" s="9">
        <f t="shared" si="36"/>
        <v>-256.13314539882953</v>
      </c>
      <c r="S284" s="8">
        <f t="shared" si="37"/>
        <v>25357.181394484127</v>
      </c>
      <c r="T284">
        <f t="shared" si="40"/>
        <v>-174</v>
      </c>
      <c r="U284" s="19">
        <f>IF(S284="","",S284/MAX($S$4:S284)-1)</f>
        <v>-1.9899999999999918E-2</v>
      </c>
      <c r="V284">
        <f t="shared" si="39"/>
        <v>-514.85349428653615</v>
      </c>
      <c r="W284">
        <f t="shared" si="38"/>
        <v>0</v>
      </c>
      <c r="X284">
        <f t="shared" si="35"/>
        <v>-256.13314539882953</v>
      </c>
      <c r="Y284" s="26"/>
      <c r="Z284" s="27"/>
      <c r="AA284" s="27"/>
      <c r="AB284" s="27"/>
      <c r="AC284" s="27"/>
      <c r="AD284" s="27"/>
      <c r="AE284" s="28"/>
      <c r="AF284" s="22"/>
      <c r="AG284" s="22"/>
      <c r="AH284" s="22"/>
      <c r="AI284" s="22"/>
      <c r="AJ284" s="2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25"/>
      <c r="BS284" s="25"/>
      <c r="BT284" s="25"/>
      <c r="BU284" s="25"/>
      <c r="BV284" s="25"/>
      <c r="BW284" s="25"/>
      <c r="BX284" s="25"/>
      <c r="BY284" s="25"/>
    </row>
    <row r="285" spans="1:77" s="12" customFormat="1" ht="18" customHeight="1" x14ac:dyDescent="0.25">
      <c r="A285" s="14" t="s">
        <v>293</v>
      </c>
      <c r="B285" s="1">
        <v>42950</v>
      </c>
      <c r="C285" s="15">
        <v>0.54166666666666663</v>
      </c>
      <c r="D285" s="2" t="str">
        <f t="shared" si="34"/>
        <v>giovedì</v>
      </c>
      <c r="E285" s="4" t="s">
        <v>527</v>
      </c>
      <c r="F285" s="2" t="s">
        <v>541</v>
      </c>
      <c r="G285" s="2" t="s">
        <v>538</v>
      </c>
      <c r="H285" s="2"/>
      <c r="I285" s="2" t="s">
        <v>546</v>
      </c>
      <c r="J285" s="2" t="s">
        <v>540</v>
      </c>
      <c r="K285" s="2"/>
      <c r="L285" s="2"/>
      <c r="M285" s="49">
        <v>60.5</v>
      </c>
      <c r="N285" s="3">
        <v>0.01</v>
      </c>
      <c r="O285" s="4">
        <v>-60.5</v>
      </c>
      <c r="P285" s="4">
        <v>0</v>
      </c>
      <c r="Q285" s="2">
        <f t="shared" si="33"/>
        <v>-60.5</v>
      </c>
      <c r="R285" s="9">
        <f t="shared" si="36"/>
        <v>-253.57181394484127</v>
      </c>
      <c r="S285" s="8">
        <f t="shared" si="37"/>
        <v>25103.609580539287</v>
      </c>
      <c r="T285">
        <f t="shared" si="40"/>
        <v>-234.5</v>
      </c>
      <c r="U285" s="19">
        <f>IF(S285="","",S285/MAX($S$4:S285)-1)</f>
        <v>-2.9700999999999866E-2</v>
      </c>
      <c r="V285">
        <f t="shared" si="39"/>
        <v>-768.42530823137736</v>
      </c>
      <c r="W285">
        <f t="shared" si="38"/>
        <v>0</v>
      </c>
      <c r="X285">
        <f t="shared" si="35"/>
        <v>-253.57181394484127</v>
      </c>
      <c r="Y285" s="26"/>
      <c r="Z285" s="27"/>
      <c r="AA285" s="27"/>
      <c r="AB285" s="27"/>
      <c r="AC285" s="27"/>
      <c r="AD285" s="27"/>
      <c r="AE285" s="28"/>
      <c r="AF285" s="22"/>
      <c r="AG285" s="22"/>
      <c r="AH285" s="22"/>
      <c r="AI285" s="22"/>
      <c r="AJ285" s="2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25"/>
      <c r="BS285" s="25"/>
      <c r="BT285" s="25"/>
      <c r="BU285" s="25"/>
      <c r="BV285" s="25"/>
      <c r="BW285" s="25"/>
      <c r="BX285" s="25"/>
      <c r="BY285" s="25"/>
    </row>
    <row r="286" spans="1:77" s="12" customFormat="1" ht="18" customHeight="1" x14ac:dyDescent="0.25">
      <c r="A286" s="14" t="s">
        <v>294</v>
      </c>
      <c r="B286" s="1">
        <v>42963</v>
      </c>
      <c r="C286" s="15">
        <v>0.41666666666666669</v>
      </c>
      <c r="D286" s="2" t="str">
        <f t="shared" si="34"/>
        <v>mercoledì</v>
      </c>
      <c r="E286" s="4" t="s">
        <v>527</v>
      </c>
      <c r="F286" s="2" t="s">
        <v>542</v>
      </c>
      <c r="G286" s="2" t="s">
        <v>538</v>
      </c>
      <c r="H286" s="2"/>
      <c r="I286" s="2" t="s">
        <v>544</v>
      </c>
      <c r="J286" s="2" t="s">
        <v>540</v>
      </c>
      <c r="K286" s="2"/>
      <c r="L286" s="2"/>
      <c r="M286" s="49">
        <v>40.6</v>
      </c>
      <c r="N286" s="3">
        <v>5.0000000000000001E-3</v>
      </c>
      <c r="O286" s="4">
        <v>44.4</v>
      </c>
      <c r="P286" s="4">
        <v>0</v>
      </c>
      <c r="Q286" s="2">
        <f t="shared" si="33"/>
        <v>44.4</v>
      </c>
      <c r="R286" s="9">
        <f t="shared" si="36"/>
        <v>137.2660425339833</v>
      </c>
      <c r="S286" s="8">
        <f t="shared" si="37"/>
        <v>25240.875623073269</v>
      </c>
      <c r="T286">
        <f t="shared" si="40"/>
        <v>0</v>
      </c>
      <c r="U286" s="19">
        <f>IF(S286="","",S286/MAX($S$4:S286)-1)</f>
        <v>-2.4395424187191983E-2</v>
      </c>
      <c r="V286">
        <f t="shared" si="39"/>
        <v>0</v>
      </c>
      <c r="W286">
        <f t="shared" si="38"/>
        <v>137.2660425339833</v>
      </c>
      <c r="X286">
        <f t="shared" si="35"/>
        <v>0</v>
      </c>
      <c r="Y286" s="26"/>
      <c r="Z286" s="27"/>
      <c r="AA286" s="27"/>
      <c r="AB286" s="27"/>
      <c r="AC286" s="27"/>
      <c r="AD286" s="27"/>
      <c r="AE286" s="28"/>
      <c r="AF286" s="22"/>
      <c r="AG286" s="22"/>
      <c r="AH286" s="22"/>
      <c r="AI286" s="22"/>
      <c r="AJ286" s="2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  <c r="BO286" s="52"/>
      <c r="BP286" s="52"/>
      <c r="BQ286" s="52"/>
      <c r="BR286" s="25"/>
      <c r="BS286" s="25"/>
      <c r="BT286" s="25"/>
      <c r="BU286" s="25"/>
      <c r="BV286" s="25"/>
      <c r="BW286" s="25"/>
      <c r="BX286" s="25"/>
      <c r="BY286" s="25"/>
    </row>
    <row r="287" spans="1:77" s="12" customFormat="1" ht="18" customHeight="1" x14ac:dyDescent="0.25">
      <c r="A287" s="14" t="s">
        <v>295</v>
      </c>
      <c r="B287" s="1">
        <v>42978</v>
      </c>
      <c r="C287" s="15">
        <v>0.58333333333333337</v>
      </c>
      <c r="D287" s="2" t="str">
        <f t="shared" si="34"/>
        <v>giovedì</v>
      </c>
      <c r="E287" s="4" t="s">
        <v>527</v>
      </c>
      <c r="F287" s="2" t="s">
        <v>537</v>
      </c>
      <c r="G287" s="2" t="s">
        <v>538</v>
      </c>
      <c r="H287" s="2"/>
      <c r="I287" s="2" t="s">
        <v>544</v>
      </c>
      <c r="J287" s="2" t="s">
        <v>540</v>
      </c>
      <c r="K287" s="2"/>
      <c r="L287" s="2"/>
      <c r="M287" s="49">
        <v>55</v>
      </c>
      <c r="N287" s="3">
        <v>5.0000000000000001E-3</v>
      </c>
      <c r="O287" s="4">
        <v>-55</v>
      </c>
      <c r="P287" s="4">
        <v>-55</v>
      </c>
      <c r="Q287" s="2">
        <f t="shared" ref="Q287:Q350" si="41">O287+P287</f>
        <v>-110</v>
      </c>
      <c r="R287" s="9">
        <f t="shared" si="36"/>
        <v>-252.40875623073268</v>
      </c>
      <c r="S287" s="8">
        <f t="shared" si="37"/>
        <v>24988.466866842537</v>
      </c>
      <c r="T287">
        <f t="shared" si="40"/>
        <v>-110</v>
      </c>
      <c r="U287" s="19">
        <f>IF(S287="","",S287/MAX($S$4:S287)-1)</f>
        <v>-3.4151469945320034E-2</v>
      </c>
      <c r="V287">
        <f t="shared" si="39"/>
        <v>-252.40875623073268</v>
      </c>
      <c r="W287">
        <f t="shared" si="38"/>
        <v>0</v>
      </c>
      <c r="X287">
        <f t="shared" si="35"/>
        <v>-252.40875623073268</v>
      </c>
      <c r="Y287" s="26"/>
      <c r="Z287" s="27"/>
      <c r="AA287" s="27"/>
      <c r="AB287" s="27"/>
      <c r="AC287" s="27"/>
      <c r="AD287" s="27"/>
      <c r="AE287" s="28"/>
      <c r="AF287" s="22"/>
      <c r="AG287" s="22"/>
      <c r="AH287" s="22"/>
      <c r="AI287" s="22"/>
      <c r="AJ287" s="2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25"/>
      <c r="BS287" s="25"/>
      <c r="BT287" s="25"/>
      <c r="BU287" s="25"/>
      <c r="BV287" s="25"/>
      <c r="BW287" s="25"/>
      <c r="BX287" s="25"/>
      <c r="BY287" s="25"/>
    </row>
    <row r="288" spans="1:77" s="12" customFormat="1" ht="18" customHeight="1" x14ac:dyDescent="0.25">
      <c r="A288" s="14" t="s">
        <v>296</v>
      </c>
      <c r="B288" s="1">
        <v>42928</v>
      </c>
      <c r="C288" s="15">
        <v>0.29166666666666669</v>
      </c>
      <c r="D288" s="2" t="str">
        <f t="shared" si="34"/>
        <v>mercoledì</v>
      </c>
      <c r="E288" s="2" t="s">
        <v>534</v>
      </c>
      <c r="F288" s="2" t="s">
        <v>526</v>
      </c>
      <c r="G288" s="2" t="s">
        <v>549</v>
      </c>
      <c r="H288" s="2"/>
      <c r="I288" s="2" t="s">
        <v>550</v>
      </c>
      <c r="J288" s="2" t="s">
        <v>525</v>
      </c>
      <c r="K288" s="2"/>
      <c r="L288" s="2"/>
      <c r="M288" s="48">
        <v>63</v>
      </c>
      <c r="N288" s="3">
        <v>0.01</v>
      </c>
      <c r="O288" s="2">
        <v>63</v>
      </c>
      <c r="P288" s="2">
        <v>0</v>
      </c>
      <c r="Q288" s="2">
        <f t="shared" si="41"/>
        <v>63</v>
      </c>
      <c r="R288" s="9">
        <f t="shared" si="36"/>
        <v>249.88466866842538</v>
      </c>
      <c r="S288" s="8">
        <f t="shared" si="37"/>
        <v>25238.351535510963</v>
      </c>
      <c r="T288">
        <f t="shared" si="40"/>
        <v>0</v>
      </c>
      <c r="U288" s="19">
        <f>IF(S288="","",S288/MAX($S$4:S288)-1)</f>
        <v>-2.449298464477323E-2</v>
      </c>
      <c r="V288">
        <f t="shared" si="39"/>
        <v>0</v>
      </c>
      <c r="W288">
        <f t="shared" si="38"/>
        <v>249.88466866842538</v>
      </c>
      <c r="X288">
        <f t="shared" si="35"/>
        <v>0</v>
      </c>
      <c r="Y288" s="26"/>
      <c r="Z288" s="27"/>
      <c r="AA288" s="27"/>
      <c r="AB288" s="27"/>
      <c r="AC288" s="27"/>
      <c r="AD288" s="27"/>
      <c r="AE288" s="28"/>
      <c r="AF288" s="22"/>
      <c r="AG288" s="22"/>
      <c r="AH288" s="22"/>
      <c r="AI288" s="22"/>
      <c r="AJ288" s="2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  <c r="BO288" s="52"/>
      <c r="BP288" s="52"/>
      <c r="BQ288" s="52"/>
      <c r="BR288" s="25"/>
      <c r="BS288" s="25"/>
      <c r="BT288" s="25"/>
      <c r="BU288" s="25"/>
      <c r="BV288" s="25"/>
      <c r="BW288" s="25"/>
      <c r="BX288" s="25"/>
      <c r="BY288" s="25"/>
    </row>
    <row r="289" spans="1:77" s="12" customFormat="1" ht="18" customHeight="1" x14ac:dyDescent="0.25">
      <c r="A289" s="14" t="s">
        <v>297</v>
      </c>
      <c r="B289" s="1">
        <v>42978</v>
      </c>
      <c r="C289" s="15">
        <v>0.58333333333333337</v>
      </c>
      <c r="D289" s="2" t="str">
        <f t="shared" si="34"/>
        <v>giovedì</v>
      </c>
      <c r="E289" s="4" t="s">
        <v>527</v>
      </c>
      <c r="F289" s="2" t="s">
        <v>537</v>
      </c>
      <c r="G289" s="2" t="s">
        <v>538</v>
      </c>
      <c r="H289" s="2"/>
      <c r="I289" s="2" t="s">
        <v>544</v>
      </c>
      <c r="J289" s="2" t="s">
        <v>540</v>
      </c>
      <c r="K289" s="2"/>
      <c r="L289" s="2"/>
      <c r="M289" s="49">
        <v>54.7</v>
      </c>
      <c r="N289" s="3">
        <v>5.0000000000000001E-3</v>
      </c>
      <c r="O289" s="4">
        <v>-54.7</v>
      </c>
      <c r="P289" s="4">
        <v>-54.7</v>
      </c>
      <c r="Q289" s="2">
        <f t="shared" si="41"/>
        <v>-109.4</v>
      </c>
      <c r="R289" s="9">
        <f t="shared" si="36"/>
        <v>-252.38351535510964</v>
      </c>
      <c r="S289" s="8">
        <f t="shared" si="37"/>
        <v>24985.968020155855</v>
      </c>
      <c r="T289">
        <f t="shared" si="40"/>
        <v>-109.4</v>
      </c>
      <c r="U289" s="19">
        <f>IF(S289="","",S289/MAX($S$4:S289)-1)</f>
        <v>-3.4248054798325489E-2</v>
      </c>
      <c r="V289">
        <f t="shared" si="39"/>
        <v>-252.38351535510964</v>
      </c>
      <c r="W289">
        <f t="shared" si="38"/>
        <v>0</v>
      </c>
      <c r="X289">
        <f t="shared" si="35"/>
        <v>-252.38351535510964</v>
      </c>
      <c r="Y289" s="26"/>
      <c r="Z289" s="27"/>
      <c r="AA289" s="27"/>
      <c r="AB289" s="27"/>
      <c r="AC289" s="27"/>
      <c r="AD289" s="27"/>
      <c r="AE289" s="28"/>
      <c r="AF289" s="22"/>
      <c r="AG289" s="22"/>
      <c r="AH289" s="22"/>
      <c r="AI289" s="22"/>
      <c r="AJ289" s="2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25"/>
      <c r="BS289" s="25"/>
      <c r="BT289" s="25"/>
      <c r="BU289" s="25"/>
      <c r="BV289" s="25"/>
      <c r="BW289" s="25"/>
      <c r="BX289" s="25"/>
      <c r="BY289" s="25"/>
    </row>
    <row r="290" spans="1:77" s="12" customFormat="1" ht="18" customHeight="1" x14ac:dyDescent="0.25">
      <c r="A290" s="14" t="s">
        <v>298</v>
      </c>
      <c r="B290" s="1">
        <v>42934</v>
      </c>
      <c r="C290" s="15">
        <v>0.79166666666666663</v>
      </c>
      <c r="D290" s="2" t="str">
        <f t="shared" si="34"/>
        <v>martedì</v>
      </c>
      <c r="E290" s="2" t="s">
        <v>534</v>
      </c>
      <c r="F290" s="2" t="s">
        <v>526</v>
      </c>
      <c r="G290" s="2" t="s">
        <v>549</v>
      </c>
      <c r="H290" s="2"/>
      <c r="I290" s="2" t="s">
        <v>550</v>
      </c>
      <c r="J290" s="2" t="s">
        <v>525</v>
      </c>
      <c r="K290" s="2"/>
      <c r="L290" s="2"/>
      <c r="M290" s="48">
        <v>60</v>
      </c>
      <c r="N290" s="3">
        <v>0.01</v>
      </c>
      <c r="O290" s="2">
        <v>60</v>
      </c>
      <c r="P290" s="2">
        <v>0</v>
      </c>
      <c r="Q290" s="2">
        <f t="shared" si="41"/>
        <v>60</v>
      </c>
      <c r="R290" s="9">
        <f t="shared" si="36"/>
        <v>249.85968020155858</v>
      </c>
      <c r="S290" s="8">
        <f t="shared" si="37"/>
        <v>25235.827700357415</v>
      </c>
      <c r="T290">
        <f t="shared" si="40"/>
        <v>0</v>
      </c>
      <c r="U290" s="19">
        <f>IF(S290="","",S290/MAX($S$4:S290)-1)</f>
        <v>-2.4590535346308617E-2</v>
      </c>
      <c r="V290">
        <f t="shared" si="39"/>
        <v>0</v>
      </c>
      <c r="W290">
        <f t="shared" si="38"/>
        <v>249.85968020155858</v>
      </c>
      <c r="X290">
        <f t="shared" si="35"/>
        <v>0</v>
      </c>
      <c r="Y290" s="26"/>
      <c r="Z290" s="27"/>
      <c r="AA290" s="27"/>
      <c r="AB290" s="27"/>
      <c r="AC290" s="27"/>
      <c r="AD290" s="27"/>
      <c r="AE290" s="28"/>
      <c r="AF290" s="22"/>
      <c r="AG290" s="22"/>
      <c r="AH290" s="22"/>
      <c r="AI290" s="22"/>
      <c r="AJ290" s="2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25"/>
      <c r="BS290" s="25"/>
      <c r="BT290" s="25"/>
      <c r="BU290" s="25"/>
      <c r="BV290" s="25"/>
      <c r="BW290" s="25"/>
      <c r="BX290" s="25"/>
      <c r="BY290" s="25"/>
    </row>
    <row r="291" spans="1:77" s="12" customFormat="1" ht="18" customHeight="1" x14ac:dyDescent="0.25">
      <c r="A291" s="14" t="s">
        <v>299</v>
      </c>
      <c r="B291" s="1">
        <v>42982</v>
      </c>
      <c r="C291" s="15">
        <v>0</v>
      </c>
      <c r="D291" s="2" t="str">
        <f t="shared" si="34"/>
        <v>lunedì</v>
      </c>
      <c r="E291" s="4" t="s">
        <v>527</v>
      </c>
      <c r="F291" s="2" t="s">
        <v>541</v>
      </c>
      <c r="G291" s="2" t="s">
        <v>538</v>
      </c>
      <c r="H291" s="2"/>
      <c r="I291" s="2" t="s">
        <v>546</v>
      </c>
      <c r="J291" s="2" t="s">
        <v>540</v>
      </c>
      <c r="K291" s="2"/>
      <c r="L291" s="2"/>
      <c r="M291" s="49">
        <v>44.6</v>
      </c>
      <c r="N291" s="3">
        <v>0.01</v>
      </c>
      <c r="O291" s="4">
        <v>-44.6</v>
      </c>
      <c r="P291" s="4">
        <v>0</v>
      </c>
      <c r="Q291" s="2">
        <f t="shared" si="41"/>
        <v>-44.6</v>
      </c>
      <c r="R291" s="9">
        <f t="shared" si="36"/>
        <v>-252.35827700357416</v>
      </c>
      <c r="S291" s="8">
        <f t="shared" si="37"/>
        <v>24983.469423353839</v>
      </c>
      <c r="T291">
        <f t="shared" si="40"/>
        <v>-44.6</v>
      </c>
      <c r="U291" s="19">
        <f>IF(S291="","",S291/MAX($S$4:S291)-1)</f>
        <v>-3.4344629992845599E-2</v>
      </c>
      <c r="V291">
        <f t="shared" si="39"/>
        <v>-252.35827700357416</v>
      </c>
      <c r="W291">
        <f t="shared" si="38"/>
        <v>0</v>
      </c>
      <c r="X291">
        <f t="shared" si="35"/>
        <v>-252.35827700357416</v>
      </c>
      <c r="Y291" s="26"/>
      <c r="Z291" s="27"/>
      <c r="AA291" s="27"/>
      <c r="AB291" s="27"/>
      <c r="AC291" s="27"/>
      <c r="AD291" s="27"/>
      <c r="AE291" s="28"/>
      <c r="AF291" s="22"/>
      <c r="AG291" s="22"/>
      <c r="AH291" s="22"/>
      <c r="AI291" s="22"/>
      <c r="AJ291" s="2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  <c r="BP291" s="52"/>
      <c r="BQ291" s="52"/>
      <c r="BR291" s="25"/>
      <c r="BS291" s="25"/>
      <c r="BT291" s="25"/>
      <c r="BU291" s="25"/>
      <c r="BV291" s="25"/>
      <c r="BW291" s="25"/>
      <c r="BX291" s="25"/>
      <c r="BY291" s="25"/>
    </row>
    <row r="292" spans="1:77" s="12" customFormat="1" ht="18" customHeight="1" x14ac:dyDescent="0.25">
      <c r="A292" s="14" t="s">
        <v>300</v>
      </c>
      <c r="B292" s="1">
        <v>42984</v>
      </c>
      <c r="C292" s="15">
        <v>0.79166666666666663</v>
      </c>
      <c r="D292" s="2" t="str">
        <f t="shared" si="34"/>
        <v>mercoledì</v>
      </c>
      <c r="E292" s="4" t="s">
        <v>534</v>
      </c>
      <c r="F292" s="2" t="s">
        <v>541</v>
      </c>
      <c r="G292" s="2" t="s">
        <v>538</v>
      </c>
      <c r="H292" s="2"/>
      <c r="I292" s="2" t="s">
        <v>546</v>
      </c>
      <c r="J292" s="2" t="s">
        <v>540</v>
      </c>
      <c r="K292" s="2"/>
      <c r="L292" s="2"/>
      <c r="M292" s="49">
        <v>58.2</v>
      </c>
      <c r="N292" s="3">
        <v>0.01</v>
      </c>
      <c r="O292" s="4">
        <v>87.5</v>
      </c>
      <c r="P292" s="4">
        <v>0</v>
      </c>
      <c r="Q292" s="2">
        <f t="shared" si="41"/>
        <v>87.5</v>
      </c>
      <c r="R292" s="9">
        <f t="shared" si="36"/>
        <v>375.61057981846409</v>
      </c>
      <c r="S292" s="8">
        <f t="shared" si="37"/>
        <v>25359.080003172305</v>
      </c>
      <c r="T292">
        <f t="shared" si="40"/>
        <v>0</v>
      </c>
      <c r="U292" s="19">
        <f>IF(S292="","",S292/MAX($S$4:S292)-1)</f>
        <v>-1.9826615409404669E-2</v>
      </c>
      <c r="V292">
        <f t="shared" si="39"/>
        <v>0</v>
      </c>
      <c r="W292">
        <f t="shared" si="38"/>
        <v>375.61057981846409</v>
      </c>
      <c r="X292">
        <f t="shared" si="35"/>
        <v>0</v>
      </c>
      <c r="Y292" s="26"/>
      <c r="Z292" s="27"/>
      <c r="AA292" s="27"/>
      <c r="AB292" s="27"/>
      <c r="AC292" s="27"/>
      <c r="AD292" s="27"/>
      <c r="AE292" s="28"/>
      <c r="AF292" s="22"/>
      <c r="AG292" s="22"/>
      <c r="AH292" s="22"/>
      <c r="AI292" s="22"/>
      <c r="AJ292" s="2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52"/>
      <c r="BM292" s="52"/>
      <c r="BN292" s="52"/>
      <c r="BO292" s="52"/>
      <c r="BP292" s="52"/>
      <c r="BQ292" s="52"/>
      <c r="BR292" s="25"/>
      <c r="BS292" s="25"/>
      <c r="BT292" s="25"/>
      <c r="BU292" s="25"/>
      <c r="BV292" s="25"/>
      <c r="BW292" s="25"/>
      <c r="BX292" s="25"/>
      <c r="BY292" s="25"/>
    </row>
    <row r="293" spans="1:77" s="12" customFormat="1" ht="18" customHeight="1" x14ac:dyDescent="0.25">
      <c r="A293" s="14" t="s">
        <v>301</v>
      </c>
      <c r="B293" s="1">
        <v>42993</v>
      </c>
      <c r="C293" s="15">
        <v>0.625</v>
      </c>
      <c r="D293" s="2" t="str">
        <f t="shared" si="34"/>
        <v>venerdì</v>
      </c>
      <c r="E293" s="4" t="s">
        <v>534</v>
      </c>
      <c r="F293" s="2" t="s">
        <v>537</v>
      </c>
      <c r="G293" s="2" t="s">
        <v>538</v>
      </c>
      <c r="H293" s="2"/>
      <c r="I293" s="2" t="s">
        <v>544</v>
      </c>
      <c r="J293" s="2" t="s">
        <v>540</v>
      </c>
      <c r="K293" s="2"/>
      <c r="L293" s="2"/>
      <c r="M293" s="49">
        <v>36.4</v>
      </c>
      <c r="N293" s="3">
        <v>5.0000000000000001E-3</v>
      </c>
      <c r="O293" s="4">
        <v>30.2</v>
      </c>
      <c r="P293" s="4">
        <v>0</v>
      </c>
      <c r="Q293" s="2">
        <f t="shared" si="41"/>
        <v>30.2</v>
      </c>
      <c r="R293" s="9">
        <f t="shared" si="36"/>
        <v>105.19838133184116</v>
      </c>
      <c r="S293" s="8">
        <f t="shared" si="37"/>
        <v>25464.278384504145</v>
      </c>
      <c r="T293">
        <f t="shared" si="40"/>
        <v>0</v>
      </c>
      <c r="U293" s="19">
        <f>IF(S293="","",S293/MAX($S$4:S293)-1)</f>
        <v>-1.5760511533767896E-2</v>
      </c>
      <c r="V293">
        <f t="shared" si="39"/>
        <v>0</v>
      </c>
      <c r="W293">
        <f t="shared" si="38"/>
        <v>105.19838133184116</v>
      </c>
      <c r="X293">
        <f t="shared" si="35"/>
        <v>0</v>
      </c>
      <c r="Y293" s="26"/>
      <c r="Z293" s="27"/>
      <c r="AA293" s="27"/>
      <c r="AB293" s="27"/>
      <c r="AC293" s="27"/>
      <c r="AD293" s="27"/>
      <c r="AE293" s="28"/>
      <c r="AF293" s="22"/>
      <c r="AG293" s="22"/>
      <c r="AH293" s="22"/>
      <c r="AI293" s="22"/>
      <c r="AJ293" s="2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  <c r="BP293" s="52"/>
      <c r="BQ293" s="52"/>
      <c r="BR293" s="25"/>
      <c r="BS293" s="25"/>
      <c r="BT293" s="25"/>
      <c r="BU293" s="25"/>
      <c r="BV293" s="25"/>
      <c r="BW293" s="25"/>
      <c r="BX293" s="25"/>
      <c r="BY293" s="25"/>
    </row>
    <row r="294" spans="1:77" s="12" customFormat="1" ht="18" customHeight="1" x14ac:dyDescent="0.25">
      <c r="A294" s="14" t="s">
        <v>302</v>
      </c>
      <c r="B294" s="1">
        <v>42993</v>
      </c>
      <c r="C294" s="15">
        <v>0.41666666666666669</v>
      </c>
      <c r="D294" s="2" t="str">
        <f t="shared" si="34"/>
        <v>venerdì</v>
      </c>
      <c r="E294" s="4" t="s">
        <v>527</v>
      </c>
      <c r="F294" s="2" t="s">
        <v>541</v>
      </c>
      <c r="G294" s="2" t="s">
        <v>538</v>
      </c>
      <c r="H294" s="2"/>
      <c r="I294" s="2" t="s">
        <v>547</v>
      </c>
      <c r="J294" s="2" t="s">
        <v>540</v>
      </c>
      <c r="K294" s="2"/>
      <c r="L294" s="2"/>
      <c r="M294" s="49">
        <v>35.9</v>
      </c>
      <c r="N294" s="3">
        <v>0.01</v>
      </c>
      <c r="O294" s="4">
        <v>-35.9</v>
      </c>
      <c r="P294" s="4">
        <v>0</v>
      </c>
      <c r="Q294" s="2">
        <f t="shared" si="41"/>
        <v>-35.9</v>
      </c>
      <c r="R294" s="9">
        <f t="shared" si="36"/>
        <v>-254.64278384504146</v>
      </c>
      <c r="S294" s="8">
        <f t="shared" si="37"/>
        <v>25209.635600659105</v>
      </c>
      <c r="T294">
        <f t="shared" si="40"/>
        <v>-35.9</v>
      </c>
      <c r="U294" s="19">
        <f>IF(S294="","",S294/MAX($S$4:S294)-1)</f>
        <v>-2.5602906418430216E-2</v>
      </c>
      <c r="V294">
        <f t="shared" si="39"/>
        <v>-254.64278384504146</v>
      </c>
      <c r="W294">
        <f t="shared" si="38"/>
        <v>0</v>
      </c>
      <c r="X294">
        <f t="shared" si="35"/>
        <v>-254.64278384504146</v>
      </c>
      <c r="Y294" s="26"/>
      <c r="Z294" s="27"/>
      <c r="AA294" s="27"/>
      <c r="AB294" s="27"/>
      <c r="AC294" s="27"/>
      <c r="AD294" s="27"/>
      <c r="AE294" s="28"/>
      <c r="AF294" s="22"/>
      <c r="AG294" s="22"/>
      <c r="AH294" s="22"/>
      <c r="AI294" s="22"/>
      <c r="AJ294" s="2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2"/>
      <c r="BQ294" s="52"/>
      <c r="BR294" s="25"/>
      <c r="BS294" s="25"/>
      <c r="BT294" s="25"/>
      <c r="BU294" s="25"/>
      <c r="BV294" s="25"/>
      <c r="BW294" s="25"/>
      <c r="BX294" s="25"/>
      <c r="BY294" s="25"/>
    </row>
    <row r="295" spans="1:77" s="12" customFormat="1" ht="18" customHeight="1" x14ac:dyDescent="0.25">
      <c r="A295" s="14" t="s">
        <v>303</v>
      </c>
      <c r="B295" s="1">
        <v>42996</v>
      </c>
      <c r="C295" s="15">
        <v>0.70833333333333337</v>
      </c>
      <c r="D295" s="2" t="str">
        <f t="shared" si="34"/>
        <v>lunedì</v>
      </c>
      <c r="E295" s="4" t="s">
        <v>527</v>
      </c>
      <c r="F295" s="2" t="s">
        <v>537</v>
      </c>
      <c r="G295" s="2" t="s">
        <v>538</v>
      </c>
      <c r="H295" s="2"/>
      <c r="I295" s="2" t="s">
        <v>539</v>
      </c>
      <c r="J295" s="2" t="s">
        <v>540</v>
      </c>
      <c r="K295" s="2"/>
      <c r="L295" s="2"/>
      <c r="M295" s="49">
        <v>19.600000000000001</v>
      </c>
      <c r="N295" s="3">
        <v>5.0000000000000001E-3</v>
      </c>
      <c r="O295" s="4">
        <v>-19.600000000000001</v>
      </c>
      <c r="P295" s="4">
        <v>-19.600000000000001</v>
      </c>
      <c r="Q295" s="2">
        <f t="shared" si="41"/>
        <v>-39.200000000000003</v>
      </c>
      <c r="R295" s="9">
        <f t="shared" si="36"/>
        <v>-252.09635600659107</v>
      </c>
      <c r="S295" s="8">
        <f t="shared" si="37"/>
        <v>24957.539244652515</v>
      </c>
      <c r="T295">
        <f t="shared" si="40"/>
        <v>-75.099999999999994</v>
      </c>
      <c r="U295" s="19">
        <f>IF(S295="","",S295/MAX($S$4:S295)-1)</f>
        <v>-3.5346877354245798E-2</v>
      </c>
      <c r="V295">
        <f t="shared" si="39"/>
        <v>-506.73913985163256</v>
      </c>
      <c r="W295">
        <f t="shared" si="38"/>
        <v>0</v>
      </c>
      <c r="X295">
        <f t="shared" si="35"/>
        <v>-252.09635600659107</v>
      </c>
      <c r="Y295" s="26"/>
      <c r="Z295" s="27"/>
      <c r="AA295" s="27"/>
      <c r="AB295" s="27"/>
      <c r="AC295" s="27"/>
      <c r="AD295" s="27"/>
      <c r="AE295" s="28"/>
      <c r="AF295" s="22"/>
      <c r="AG295" s="22"/>
      <c r="AH295" s="22"/>
      <c r="AI295" s="22"/>
      <c r="AJ295" s="2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25"/>
      <c r="BS295" s="25"/>
      <c r="BT295" s="25"/>
      <c r="BU295" s="25"/>
      <c r="BV295" s="25"/>
      <c r="BW295" s="25"/>
      <c r="BX295" s="25"/>
      <c r="BY295" s="25"/>
    </row>
    <row r="296" spans="1:77" s="12" customFormat="1" ht="18" customHeight="1" x14ac:dyDescent="0.25">
      <c r="A296" s="14" t="s">
        <v>304</v>
      </c>
      <c r="B296" s="1">
        <v>42996</v>
      </c>
      <c r="C296" s="15">
        <v>0.75</v>
      </c>
      <c r="D296" s="2" t="str">
        <f t="shared" si="34"/>
        <v>lunedì</v>
      </c>
      <c r="E296" s="4" t="s">
        <v>534</v>
      </c>
      <c r="F296" s="2" t="s">
        <v>542</v>
      </c>
      <c r="G296" s="2" t="s">
        <v>538</v>
      </c>
      <c r="H296" s="2"/>
      <c r="I296" s="2" t="s">
        <v>547</v>
      </c>
      <c r="J296" s="2" t="s">
        <v>540</v>
      </c>
      <c r="K296" s="2"/>
      <c r="L296" s="2"/>
      <c r="M296" s="49">
        <v>22.3</v>
      </c>
      <c r="N296" s="3">
        <v>5.0000000000000001E-3</v>
      </c>
      <c r="O296" s="4">
        <v>23.9</v>
      </c>
      <c r="P296" s="4">
        <v>0</v>
      </c>
      <c r="Q296" s="2">
        <f t="shared" si="41"/>
        <v>23.9</v>
      </c>
      <c r="R296" s="9">
        <f t="shared" si="36"/>
        <v>133.74107353076121</v>
      </c>
      <c r="S296" s="8">
        <f t="shared" si="37"/>
        <v>25091.280318183275</v>
      </c>
      <c r="T296">
        <f t="shared" si="40"/>
        <v>0</v>
      </c>
      <c r="U296" s="19">
        <f>IF(S296="","",S296/MAX($S$4:S296)-1)</f>
        <v>-3.0177547840516405E-2</v>
      </c>
      <c r="V296">
        <f t="shared" si="39"/>
        <v>0</v>
      </c>
      <c r="W296">
        <f t="shared" si="38"/>
        <v>133.74107353076121</v>
      </c>
      <c r="X296">
        <f t="shared" si="35"/>
        <v>0</v>
      </c>
      <c r="Y296" s="26"/>
      <c r="Z296" s="27"/>
      <c r="AA296" s="27"/>
      <c r="AB296" s="27"/>
      <c r="AC296" s="27"/>
      <c r="AD296" s="27"/>
      <c r="AE296" s="28"/>
      <c r="AF296" s="22"/>
      <c r="AG296" s="22"/>
      <c r="AH296" s="22"/>
      <c r="AI296" s="22"/>
      <c r="AJ296" s="2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25"/>
      <c r="BS296" s="25"/>
      <c r="BT296" s="25"/>
      <c r="BU296" s="25"/>
      <c r="BV296" s="25"/>
      <c r="BW296" s="25"/>
      <c r="BX296" s="25"/>
      <c r="BY296" s="25"/>
    </row>
    <row r="297" spans="1:77" s="12" customFormat="1" ht="18" customHeight="1" x14ac:dyDescent="0.25">
      <c r="A297" s="14" t="s">
        <v>305</v>
      </c>
      <c r="B297" s="1">
        <v>42975</v>
      </c>
      <c r="C297" s="15">
        <v>0.95833333333333337</v>
      </c>
      <c r="D297" s="2" t="str">
        <f t="shared" si="34"/>
        <v>lunedì</v>
      </c>
      <c r="E297" s="2" t="s">
        <v>534</v>
      </c>
      <c r="F297" s="2" t="s">
        <v>526</v>
      </c>
      <c r="G297" s="2" t="s">
        <v>549</v>
      </c>
      <c r="H297" s="2"/>
      <c r="I297" s="2" t="s">
        <v>550</v>
      </c>
      <c r="J297" s="2" t="s">
        <v>525</v>
      </c>
      <c r="K297" s="2"/>
      <c r="L297" s="2"/>
      <c r="M297" s="48">
        <v>53</v>
      </c>
      <c r="N297" s="3">
        <v>0.01</v>
      </c>
      <c r="O297" s="2">
        <v>-53</v>
      </c>
      <c r="P297" s="2">
        <v>0</v>
      </c>
      <c r="Q297" s="2">
        <f t="shared" si="41"/>
        <v>-53</v>
      </c>
      <c r="R297" s="9">
        <f t="shared" si="36"/>
        <v>-250.91280318183271</v>
      </c>
      <c r="S297" s="8">
        <f t="shared" si="37"/>
        <v>24840.367515001442</v>
      </c>
      <c r="T297">
        <f t="shared" si="40"/>
        <v>-53</v>
      </c>
      <c r="U297" s="19">
        <f>IF(S297="","",S297/MAX($S$4:S297)-1)</f>
        <v>-3.9875772362111261E-2</v>
      </c>
      <c r="V297">
        <f t="shared" si="39"/>
        <v>-250.91280318183271</v>
      </c>
      <c r="W297">
        <f t="shared" si="38"/>
        <v>0</v>
      </c>
      <c r="X297">
        <f t="shared" si="35"/>
        <v>-250.91280318183271</v>
      </c>
      <c r="Y297" s="26"/>
      <c r="Z297" s="27"/>
      <c r="AA297" s="27"/>
      <c r="AB297" s="27"/>
      <c r="AC297" s="27"/>
      <c r="AD297" s="27"/>
      <c r="AE297" s="28"/>
      <c r="AF297" s="22"/>
      <c r="AG297" s="22"/>
      <c r="AH297" s="22"/>
      <c r="AI297" s="22"/>
      <c r="AJ297" s="2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25"/>
      <c r="BS297" s="25"/>
      <c r="BT297" s="25"/>
      <c r="BU297" s="25"/>
      <c r="BV297" s="25"/>
      <c r="BW297" s="25"/>
      <c r="BX297" s="25"/>
      <c r="BY297" s="25"/>
    </row>
    <row r="298" spans="1:77" s="12" customFormat="1" ht="18" customHeight="1" x14ac:dyDescent="0.25">
      <c r="A298" s="14" t="s">
        <v>306</v>
      </c>
      <c r="B298" s="1">
        <v>42998</v>
      </c>
      <c r="C298" s="15">
        <v>0.29166666666666669</v>
      </c>
      <c r="D298" s="2" t="str">
        <f t="shared" si="34"/>
        <v>mercoledì</v>
      </c>
      <c r="E298" s="4" t="s">
        <v>534</v>
      </c>
      <c r="F298" s="2" t="s">
        <v>537</v>
      </c>
      <c r="G298" s="2" t="s">
        <v>538</v>
      </c>
      <c r="H298" s="2"/>
      <c r="I298" s="2" t="s">
        <v>539</v>
      </c>
      <c r="J298" s="2" t="s">
        <v>540</v>
      </c>
      <c r="K298" s="2"/>
      <c r="L298" s="2"/>
      <c r="M298" s="49">
        <v>23.3</v>
      </c>
      <c r="N298" s="3">
        <v>5.0000000000000001E-3</v>
      </c>
      <c r="O298" s="4">
        <v>-23.3</v>
      </c>
      <c r="P298" s="4">
        <v>-23.3</v>
      </c>
      <c r="Q298" s="2">
        <f t="shared" si="41"/>
        <v>-46.6</v>
      </c>
      <c r="R298" s="9">
        <f t="shared" si="36"/>
        <v>-248.40367515001446</v>
      </c>
      <c r="S298" s="8">
        <f t="shared" si="37"/>
        <v>24591.963839851429</v>
      </c>
      <c r="T298">
        <f t="shared" si="40"/>
        <v>-99.6</v>
      </c>
      <c r="U298" s="19">
        <f>IF(S298="","",S298/MAX($S$4:S298)-1)</f>
        <v>-4.947701463849008E-2</v>
      </c>
      <c r="V298">
        <f t="shared" si="39"/>
        <v>-499.31647833184718</v>
      </c>
      <c r="W298">
        <f t="shared" si="38"/>
        <v>0</v>
      </c>
      <c r="X298">
        <f t="shared" si="35"/>
        <v>-248.40367515001446</v>
      </c>
      <c r="Y298" s="26"/>
      <c r="Z298" s="27"/>
      <c r="AA298" s="27"/>
      <c r="AB298" s="27"/>
      <c r="AC298" s="27"/>
      <c r="AD298" s="27"/>
      <c r="AE298" s="28"/>
      <c r="AF298" s="22"/>
      <c r="AG298" s="22"/>
      <c r="AH298" s="22"/>
      <c r="AI298" s="22"/>
      <c r="AJ298" s="2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25"/>
      <c r="BS298" s="25"/>
      <c r="BT298" s="25"/>
      <c r="BU298" s="25"/>
      <c r="BV298" s="25"/>
      <c r="BW298" s="25"/>
      <c r="BX298" s="25"/>
      <c r="BY298" s="25"/>
    </row>
    <row r="299" spans="1:77" s="12" customFormat="1" ht="18" customHeight="1" x14ac:dyDescent="0.25">
      <c r="A299" s="14" t="s">
        <v>307</v>
      </c>
      <c r="B299" s="1">
        <v>42998</v>
      </c>
      <c r="C299" s="15">
        <v>0.83333333333333337</v>
      </c>
      <c r="D299" s="2" t="str">
        <f t="shared" si="34"/>
        <v>mercoledì</v>
      </c>
      <c r="E299" s="4" t="s">
        <v>534</v>
      </c>
      <c r="F299" s="2" t="s">
        <v>537</v>
      </c>
      <c r="G299" s="2" t="s">
        <v>538</v>
      </c>
      <c r="H299" s="2"/>
      <c r="I299" s="2" t="s">
        <v>547</v>
      </c>
      <c r="J299" s="2" t="s">
        <v>540</v>
      </c>
      <c r="K299" s="2"/>
      <c r="L299" s="2"/>
      <c r="M299" s="49">
        <v>34.200000000000003</v>
      </c>
      <c r="N299" s="3">
        <v>5.0000000000000001E-3</v>
      </c>
      <c r="O299" s="4">
        <v>-34.200000000000003</v>
      </c>
      <c r="P299" s="4">
        <v>-24.2</v>
      </c>
      <c r="Q299" s="2">
        <f t="shared" si="41"/>
        <v>-58.400000000000006</v>
      </c>
      <c r="R299" s="9">
        <f t="shared" si="36"/>
        <v>-209.96647488995956</v>
      </c>
      <c r="S299" s="8">
        <f t="shared" si="37"/>
        <v>24381.997364961469</v>
      </c>
      <c r="T299">
        <f t="shared" si="40"/>
        <v>-158</v>
      </c>
      <c r="U299" s="19">
        <f>IF(S299="","",S299/MAX($S$4:S299)-1)</f>
        <v>-5.7592591004734572E-2</v>
      </c>
      <c r="V299">
        <f t="shared" si="39"/>
        <v>-709.28295322180679</v>
      </c>
      <c r="W299">
        <f t="shared" si="38"/>
        <v>0</v>
      </c>
      <c r="X299">
        <f t="shared" si="35"/>
        <v>-209.96647488995956</v>
      </c>
      <c r="Y299" s="26"/>
      <c r="Z299" s="27"/>
      <c r="AA299" s="27"/>
      <c r="AB299" s="27"/>
      <c r="AC299" s="27"/>
      <c r="AD299" s="27"/>
      <c r="AE299" s="28"/>
      <c r="AF299" s="22"/>
      <c r="AG299" s="22"/>
      <c r="AH299" s="22"/>
      <c r="AI299" s="22"/>
      <c r="AJ299" s="2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25"/>
      <c r="BS299" s="25"/>
      <c r="BT299" s="25"/>
      <c r="BU299" s="25"/>
      <c r="BV299" s="25"/>
      <c r="BW299" s="25"/>
      <c r="BX299" s="25"/>
      <c r="BY299" s="25"/>
    </row>
    <row r="300" spans="1:77" s="12" customFormat="1" ht="18" customHeight="1" x14ac:dyDescent="0.25">
      <c r="A300" s="14" t="s">
        <v>308</v>
      </c>
      <c r="B300" s="1">
        <v>42990</v>
      </c>
      <c r="C300" s="15">
        <v>0.29166666666666669</v>
      </c>
      <c r="D300" s="2" t="str">
        <f t="shared" si="34"/>
        <v>martedì</v>
      </c>
      <c r="E300" s="4" t="s">
        <v>527</v>
      </c>
      <c r="F300" s="2" t="s">
        <v>526</v>
      </c>
      <c r="G300" s="2" t="s">
        <v>528</v>
      </c>
      <c r="H300" s="2"/>
      <c r="I300" s="2" t="s">
        <v>524</v>
      </c>
      <c r="J300" s="2" t="s">
        <v>525</v>
      </c>
      <c r="K300" s="2"/>
      <c r="L300" s="2"/>
      <c r="M300" s="49">
        <v>61</v>
      </c>
      <c r="N300" s="3">
        <v>0.01</v>
      </c>
      <c r="O300" s="4">
        <v>61</v>
      </c>
      <c r="P300" s="2">
        <v>0</v>
      </c>
      <c r="Q300" s="2">
        <f t="shared" si="41"/>
        <v>61</v>
      </c>
      <c r="R300" s="9">
        <f t="shared" si="36"/>
        <v>243.8199736496147</v>
      </c>
      <c r="S300" s="8">
        <f t="shared" si="37"/>
        <v>24625.817338611083</v>
      </c>
      <c r="T300">
        <f t="shared" si="40"/>
        <v>0</v>
      </c>
      <c r="U300" s="19">
        <f>IF(S300="","",S300/MAX($S$4:S300)-1)</f>
        <v>-4.8168516914781967E-2</v>
      </c>
      <c r="V300">
        <f t="shared" si="39"/>
        <v>0</v>
      </c>
      <c r="W300">
        <f t="shared" si="38"/>
        <v>243.8199736496147</v>
      </c>
      <c r="X300">
        <f t="shared" si="35"/>
        <v>0</v>
      </c>
      <c r="Y300" s="26"/>
      <c r="Z300" s="27"/>
      <c r="AA300" s="27"/>
      <c r="AB300" s="27"/>
      <c r="AC300" s="27"/>
      <c r="AD300" s="27"/>
      <c r="AE300" s="28"/>
      <c r="AF300" s="22"/>
      <c r="AG300" s="22"/>
      <c r="AH300" s="22"/>
      <c r="AI300" s="22"/>
      <c r="AJ300" s="2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25"/>
      <c r="BS300" s="25"/>
      <c r="BT300" s="25"/>
      <c r="BU300" s="25"/>
      <c r="BV300" s="25"/>
      <c r="BW300" s="25"/>
      <c r="BX300" s="25"/>
      <c r="BY300" s="25"/>
    </row>
    <row r="301" spans="1:77" s="12" customFormat="1" ht="18" customHeight="1" x14ac:dyDescent="0.25">
      <c r="A301" s="14" t="s">
        <v>309</v>
      </c>
      <c r="B301" s="1">
        <v>42999</v>
      </c>
      <c r="C301" s="15">
        <v>0.625</v>
      </c>
      <c r="D301" s="2" t="str">
        <f t="shared" si="34"/>
        <v>giovedì</v>
      </c>
      <c r="E301" s="4" t="s">
        <v>534</v>
      </c>
      <c r="F301" s="2" t="s">
        <v>541</v>
      </c>
      <c r="G301" s="2" t="s">
        <v>538</v>
      </c>
      <c r="H301" s="2"/>
      <c r="I301" s="2" t="s">
        <v>544</v>
      </c>
      <c r="J301" s="2" t="s">
        <v>540</v>
      </c>
      <c r="K301" s="2"/>
      <c r="L301" s="2"/>
      <c r="M301" s="49">
        <v>41.1</v>
      </c>
      <c r="N301" s="3">
        <v>0.01</v>
      </c>
      <c r="O301" s="4">
        <v>0</v>
      </c>
      <c r="P301" s="4">
        <v>54</v>
      </c>
      <c r="Q301" s="2">
        <f t="shared" si="41"/>
        <v>54</v>
      </c>
      <c r="R301" s="9">
        <f t="shared" si="36"/>
        <v>323.55088474087552</v>
      </c>
      <c r="S301" s="8">
        <f t="shared" si="37"/>
        <v>24949.368223351958</v>
      </c>
      <c r="T301">
        <f t="shared" si="40"/>
        <v>0</v>
      </c>
      <c r="U301" s="19">
        <f>IF(S301="","",S301/MAX($S$4:S301)-1)</f>
        <v>-3.5662701808552799E-2</v>
      </c>
      <c r="V301">
        <f t="shared" si="39"/>
        <v>0</v>
      </c>
      <c r="W301">
        <f t="shared" si="38"/>
        <v>323.55088474087552</v>
      </c>
      <c r="X301">
        <f t="shared" si="35"/>
        <v>0</v>
      </c>
      <c r="Y301" s="26"/>
      <c r="Z301" s="27"/>
      <c r="AA301" s="27"/>
      <c r="AB301" s="27"/>
      <c r="AC301" s="27"/>
      <c r="AD301" s="27"/>
      <c r="AE301" s="28"/>
      <c r="AF301" s="22"/>
      <c r="AG301" s="22"/>
      <c r="AH301" s="22"/>
      <c r="AI301" s="22"/>
      <c r="AJ301" s="2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25"/>
      <c r="BS301" s="25"/>
      <c r="BT301" s="25"/>
      <c r="BU301" s="25"/>
      <c r="BV301" s="25"/>
      <c r="BW301" s="25"/>
      <c r="BX301" s="25"/>
      <c r="BY301" s="25"/>
    </row>
    <row r="302" spans="1:77" s="12" customFormat="1" ht="18" customHeight="1" x14ac:dyDescent="0.25">
      <c r="A302" s="14" t="s">
        <v>310</v>
      </c>
      <c r="B302" s="1">
        <v>42999</v>
      </c>
      <c r="C302" s="15">
        <v>0.625</v>
      </c>
      <c r="D302" s="2" t="str">
        <f t="shared" si="34"/>
        <v>giovedì</v>
      </c>
      <c r="E302" s="4" t="s">
        <v>534</v>
      </c>
      <c r="F302" s="2" t="s">
        <v>541</v>
      </c>
      <c r="G302" s="2" t="s">
        <v>538</v>
      </c>
      <c r="H302" s="2"/>
      <c r="I302" s="2" t="s">
        <v>544</v>
      </c>
      <c r="J302" s="2" t="s">
        <v>540</v>
      </c>
      <c r="K302" s="2"/>
      <c r="L302" s="2"/>
      <c r="M302" s="49">
        <v>41.1</v>
      </c>
      <c r="N302" s="3">
        <v>0.01</v>
      </c>
      <c r="O302" s="4">
        <v>0</v>
      </c>
      <c r="P302" s="4">
        <v>53.9</v>
      </c>
      <c r="Q302" s="2">
        <f t="shared" si="41"/>
        <v>53.9</v>
      </c>
      <c r="R302" s="9">
        <f t="shared" si="36"/>
        <v>327.19487767364245</v>
      </c>
      <c r="S302" s="8">
        <f t="shared" si="37"/>
        <v>25276.5631010256</v>
      </c>
      <c r="T302">
        <f t="shared" si="40"/>
        <v>0</v>
      </c>
      <c r="U302" s="19">
        <f>IF(S302="","",S302/MAX($S$4:S302)-1)</f>
        <v>-2.3016039917428954E-2</v>
      </c>
      <c r="V302">
        <f t="shared" si="39"/>
        <v>0</v>
      </c>
      <c r="W302">
        <f t="shared" si="38"/>
        <v>327.19487767364245</v>
      </c>
      <c r="X302">
        <f t="shared" si="35"/>
        <v>0</v>
      </c>
      <c r="Y302" s="26"/>
      <c r="Z302" s="27"/>
      <c r="AA302" s="27"/>
      <c r="AB302" s="27"/>
      <c r="AC302" s="27"/>
      <c r="AD302" s="27"/>
      <c r="AE302" s="28"/>
      <c r="AF302" s="22"/>
      <c r="AG302" s="22"/>
      <c r="AH302" s="22"/>
      <c r="AI302" s="22"/>
      <c r="AJ302" s="2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25"/>
      <c r="BS302" s="25"/>
      <c r="BT302" s="25"/>
      <c r="BU302" s="25"/>
      <c r="BV302" s="25"/>
      <c r="BW302" s="25"/>
      <c r="BX302" s="25"/>
      <c r="BY302" s="25"/>
    </row>
    <row r="303" spans="1:77" s="12" customFormat="1" ht="18" customHeight="1" x14ac:dyDescent="0.25">
      <c r="A303" s="14" t="s">
        <v>311</v>
      </c>
      <c r="B303" s="1">
        <v>43000</v>
      </c>
      <c r="C303" s="15">
        <v>0.625</v>
      </c>
      <c r="D303" s="2" t="str">
        <f t="shared" si="34"/>
        <v>venerdì</v>
      </c>
      <c r="E303" s="4" t="s">
        <v>527</v>
      </c>
      <c r="F303" s="2" t="s">
        <v>541</v>
      </c>
      <c r="G303" s="2" t="s">
        <v>538</v>
      </c>
      <c r="H303" s="2"/>
      <c r="I303" s="2" t="s">
        <v>546</v>
      </c>
      <c r="J303" s="2" t="s">
        <v>540</v>
      </c>
      <c r="K303" s="2"/>
      <c r="L303" s="2"/>
      <c r="M303" s="49">
        <v>73.900000000000006</v>
      </c>
      <c r="N303" s="3">
        <v>0.01</v>
      </c>
      <c r="O303" s="4">
        <v>115.5</v>
      </c>
      <c r="P303" s="4">
        <v>0</v>
      </c>
      <c r="Q303" s="2">
        <f t="shared" si="41"/>
        <v>115.5</v>
      </c>
      <c r="R303" s="9">
        <f t="shared" si="36"/>
        <v>395.05318513781555</v>
      </c>
      <c r="S303" s="8">
        <f t="shared" si="37"/>
        <v>25671.616286163415</v>
      </c>
      <c r="T303">
        <f t="shared" si="40"/>
        <v>0</v>
      </c>
      <c r="U303" s="19">
        <f>IF(S303="","",S303/MAX($S$4:S303)-1)</f>
        <v>-7.7465341813617306E-3</v>
      </c>
      <c r="V303">
        <f t="shared" si="39"/>
        <v>0</v>
      </c>
      <c r="W303">
        <f t="shared" si="38"/>
        <v>395.05318513781555</v>
      </c>
      <c r="X303">
        <f t="shared" si="35"/>
        <v>0</v>
      </c>
      <c r="Y303" s="26"/>
      <c r="Z303" s="27"/>
      <c r="AA303" s="27"/>
      <c r="AB303" s="27"/>
      <c r="AC303" s="27"/>
      <c r="AD303" s="27"/>
      <c r="AE303" s="28"/>
      <c r="AF303" s="22"/>
      <c r="AG303" s="22"/>
      <c r="AH303" s="22"/>
      <c r="AI303" s="22"/>
      <c r="AJ303" s="2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  <c r="BO303" s="52"/>
      <c r="BP303" s="52"/>
      <c r="BQ303" s="52"/>
      <c r="BR303" s="25"/>
      <c r="BS303" s="25"/>
      <c r="BT303" s="25"/>
      <c r="BU303" s="25"/>
      <c r="BV303" s="25"/>
      <c r="BW303" s="25"/>
      <c r="BX303" s="25"/>
      <c r="BY303" s="25"/>
    </row>
    <row r="304" spans="1:77" s="12" customFormat="1" ht="18" customHeight="1" x14ac:dyDescent="0.25">
      <c r="A304" s="14" t="s">
        <v>312</v>
      </c>
      <c r="B304" s="1">
        <v>43005</v>
      </c>
      <c r="C304" s="15">
        <v>0.33333333333333331</v>
      </c>
      <c r="D304" s="2" t="str">
        <f t="shared" si="34"/>
        <v>mercoledì</v>
      </c>
      <c r="E304" s="4" t="s">
        <v>527</v>
      </c>
      <c r="F304" s="2" t="s">
        <v>537</v>
      </c>
      <c r="G304" s="2" t="s">
        <v>538</v>
      </c>
      <c r="H304" s="2"/>
      <c r="I304" s="2" t="s">
        <v>544</v>
      </c>
      <c r="J304" s="2" t="s">
        <v>540</v>
      </c>
      <c r="K304" s="2"/>
      <c r="L304" s="2"/>
      <c r="M304" s="49">
        <v>62.2</v>
      </c>
      <c r="N304" s="3">
        <v>5.0000000000000001E-3</v>
      </c>
      <c r="O304" s="4">
        <v>53.3</v>
      </c>
      <c r="P304" s="4">
        <v>118.9</v>
      </c>
      <c r="Q304" s="2">
        <f t="shared" si="41"/>
        <v>172.2</v>
      </c>
      <c r="R304" s="9">
        <f t="shared" si="36"/>
        <v>355.35790389689225</v>
      </c>
      <c r="S304" s="8">
        <f t="shared" si="37"/>
        <v>26026.974190060308</v>
      </c>
      <c r="T304">
        <f t="shared" si="40"/>
        <v>0</v>
      </c>
      <c r="U304" s="19">
        <f>IF(S304="","",S304/MAX($S$4:S304)-1)</f>
        <v>0</v>
      </c>
      <c r="V304">
        <f t="shared" si="39"/>
        <v>0</v>
      </c>
      <c r="W304">
        <f t="shared" si="38"/>
        <v>355.35790389689225</v>
      </c>
      <c r="X304">
        <f t="shared" si="35"/>
        <v>0</v>
      </c>
      <c r="Y304" s="26"/>
      <c r="Z304" s="27"/>
      <c r="AA304" s="27"/>
      <c r="AB304" s="27"/>
      <c r="AC304" s="27"/>
      <c r="AD304" s="27"/>
      <c r="AE304" s="28"/>
      <c r="AF304" s="22"/>
      <c r="AG304" s="22"/>
      <c r="AH304" s="22"/>
      <c r="AI304" s="22"/>
      <c r="AJ304" s="2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  <c r="BP304" s="52"/>
      <c r="BQ304" s="52"/>
      <c r="BR304" s="25"/>
      <c r="BS304" s="25"/>
      <c r="BT304" s="25"/>
      <c r="BU304" s="25"/>
      <c r="BV304" s="25"/>
      <c r="BW304" s="25"/>
      <c r="BX304" s="25"/>
      <c r="BY304" s="25"/>
    </row>
    <row r="305" spans="1:77" s="12" customFormat="1" ht="18" customHeight="1" x14ac:dyDescent="0.25">
      <c r="A305" s="14" t="s">
        <v>313</v>
      </c>
      <c r="B305" s="1">
        <v>43005</v>
      </c>
      <c r="C305" s="15">
        <v>0.33333333333333331</v>
      </c>
      <c r="D305" s="2" t="str">
        <f t="shared" si="34"/>
        <v>mercoledì</v>
      </c>
      <c r="E305" s="4" t="s">
        <v>527</v>
      </c>
      <c r="F305" s="2" t="s">
        <v>537</v>
      </c>
      <c r="G305" s="2" t="s">
        <v>538</v>
      </c>
      <c r="H305" s="2"/>
      <c r="I305" s="2" t="s">
        <v>544</v>
      </c>
      <c r="J305" s="2" t="s">
        <v>540</v>
      </c>
      <c r="K305" s="2"/>
      <c r="L305" s="2"/>
      <c r="M305" s="49">
        <v>62.2</v>
      </c>
      <c r="N305" s="3">
        <v>5.0000000000000001E-3</v>
      </c>
      <c r="O305" s="4">
        <v>52.9</v>
      </c>
      <c r="P305" s="4">
        <v>118.6</v>
      </c>
      <c r="Q305" s="2">
        <f t="shared" si="41"/>
        <v>171.5</v>
      </c>
      <c r="R305" s="9">
        <f t="shared" si="36"/>
        <v>358.81238533724621</v>
      </c>
      <c r="S305" s="8">
        <f t="shared" si="37"/>
        <v>26385.786575397553</v>
      </c>
      <c r="T305">
        <f t="shared" si="40"/>
        <v>0</v>
      </c>
      <c r="U305" s="19">
        <f>IF(S305="","",S305/MAX($S$4:S305)-1)</f>
        <v>0</v>
      </c>
      <c r="V305">
        <f t="shared" si="39"/>
        <v>0</v>
      </c>
      <c r="W305">
        <f t="shared" si="38"/>
        <v>358.81238533724621</v>
      </c>
      <c r="X305">
        <f t="shared" si="35"/>
        <v>0</v>
      </c>
      <c r="Y305" s="26"/>
      <c r="Z305" s="27"/>
      <c r="AA305" s="27"/>
      <c r="AB305" s="27"/>
      <c r="AC305" s="27"/>
      <c r="AD305" s="27"/>
      <c r="AE305" s="28"/>
      <c r="AF305" s="22"/>
      <c r="AG305" s="22"/>
      <c r="AH305" s="22"/>
      <c r="AI305" s="22"/>
      <c r="AJ305" s="2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25"/>
      <c r="BS305" s="25"/>
      <c r="BT305" s="25"/>
      <c r="BU305" s="25"/>
      <c r="BV305" s="25"/>
      <c r="BW305" s="25"/>
      <c r="BX305" s="25"/>
      <c r="BY305" s="25"/>
    </row>
    <row r="306" spans="1:77" s="12" customFormat="1" ht="18" customHeight="1" x14ac:dyDescent="0.25">
      <c r="A306" s="14" t="s">
        <v>314</v>
      </c>
      <c r="B306" s="1">
        <v>43010</v>
      </c>
      <c r="C306" s="15">
        <v>0.70833333333333337</v>
      </c>
      <c r="D306" s="2" t="str">
        <f t="shared" si="34"/>
        <v>lunedì</v>
      </c>
      <c r="E306" s="4" t="s">
        <v>534</v>
      </c>
      <c r="F306" s="2" t="s">
        <v>542</v>
      </c>
      <c r="G306" s="2" t="s">
        <v>538</v>
      </c>
      <c r="H306" s="2"/>
      <c r="I306" s="2" t="s">
        <v>547</v>
      </c>
      <c r="J306" s="2" t="s">
        <v>540</v>
      </c>
      <c r="K306" s="2"/>
      <c r="L306" s="2"/>
      <c r="M306" s="49">
        <v>27.6</v>
      </c>
      <c r="N306" s="3">
        <v>5.0000000000000001E-3</v>
      </c>
      <c r="O306" s="4">
        <v>-27.6</v>
      </c>
      <c r="P306" s="4">
        <v>-27.6</v>
      </c>
      <c r="Q306" s="2">
        <f t="shared" si="41"/>
        <v>-55.2</v>
      </c>
      <c r="R306" s="9">
        <f t="shared" si="36"/>
        <v>-263.85786575397555</v>
      </c>
      <c r="S306" s="8">
        <f t="shared" si="37"/>
        <v>26121.928709643576</v>
      </c>
      <c r="T306">
        <f t="shared" si="40"/>
        <v>-55.2</v>
      </c>
      <c r="U306" s="19">
        <f>IF(S306="","",S306/MAX($S$4:S306)-1)</f>
        <v>-1.0000000000000009E-2</v>
      </c>
      <c r="V306">
        <f t="shared" si="39"/>
        <v>-263.85786575397555</v>
      </c>
      <c r="W306">
        <f t="shared" si="38"/>
        <v>0</v>
      </c>
      <c r="X306">
        <f t="shared" si="35"/>
        <v>-263.85786575397555</v>
      </c>
      <c r="Y306" s="26"/>
      <c r="Z306" s="27"/>
      <c r="AA306" s="27"/>
      <c r="AB306" s="27"/>
      <c r="AC306" s="27"/>
      <c r="AD306" s="27"/>
      <c r="AE306" s="28"/>
      <c r="AF306" s="22"/>
      <c r="AG306" s="22"/>
      <c r="AH306" s="22"/>
      <c r="AI306" s="22"/>
      <c r="AJ306" s="2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  <c r="BP306" s="52"/>
      <c r="BQ306" s="52"/>
      <c r="BR306" s="25"/>
      <c r="BS306" s="25"/>
      <c r="BT306" s="25"/>
      <c r="BU306" s="25"/>
      <c r="BV306" s="25"/>
      <c r="BW306" s="25"/>
      <c r="BX306" s="25"/>
      <c r="BY306" s="25"/>
    </row>
    <row r="307" spans="1:77" s="12" customFormat="1" ht="18" customHeight="1" x14ac:dyDescent="0.25">
      <c r="A307" s="14" t="s">
        <v>315</v>
      </c>
      <c r="B307" s="1">
        <v>43019</v>
      </c>
      <c r="C307" s="15">
        <v>0.625</v>
      </c>
      <c r="D307" s="2" t="str">
        <f t="shared" si="34"/>
        <v>mercoledì</v>
      </c>
      <c r="E307" s="4" t="s">
        <v>527</v>
      </c>
      <c r="F307" s="2" t="s">
        <v>537</v>
      </c>
      <c r="G307" s="2" t="s">
        <v>538</v>
      </c>
      <c r="H307" s="2"/>
      <c r="I307" s="2" t="s">
        <v>547</v>
      </c>
      <c r="J307" s="2" t="s">
        <v>540</v>
      </c>
      <c r="K307" s="2"/>
      <c r="L307" s="2"/>
      <c r="M307" s="49">
        <v>30.4</v>
      </c>
      <c r="N307" s="3">
        <v>5.0000000000000001E-3</v>
      </c>
      <c r="O307" s="4">
        <v>34</v>
      </c>
      <c r="P307" s="4">
        <v>0</v>
      </c>
      <c r="Q307" s="2">
        <f t="shared" si="41"/>
        <v>34</v>
      </c>
      <c r="R307" s="9">
        <f t="shared" si="36"/>
        <v>146.07657502103316</v>
      </c>
      <c r="S307" s="8">
        <f t="shared" si="37"/>
        <v>26268.00528466461</v>
      </c>
      <c r="T307">
        <f t="shared" si="40"/>
        <v>0</v>
      </c>
      <c r="U307" s="19">
        <f>IF(S307="","",S307/MAX($S$4:S307)-1)</f>
        <v>-4.4638157894737462E-3</v>
      </c>
      <c r="V307">
        <f t="shared" si="39"/>
        <v>0</v>
      </c>
      <c r="W307">
        <f t="shared" si="38"/>
        <v>146.07657502103316</v>
      </c>
      <c r="X307">
        <f t="shared" si="35"/>
        <v>0</v>
      </c>
      <c r="Y307" s="26"/>
      <c r="Z307" s="27"/>
      <c r="AA307" s="27"/>
      <c r="AB307" s="27"/>
      <c r="AC307" s="27"/>
      <c r="AD307" s="27"/>
      <c r="AE307" s="28"/>
      <c r="AF307" s="22"/>
      <c r="AG307" s="22"/>
      <c r="AH307" s="22"/>
      <c r="AI307" s="22"/>
      <c r="AJ307" s="2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  <c r="BO307" s="52"/>
      <c r="BP307" s="52"/>
      <c r="BQ307" s="52"/>
      <c r="BR307" s="25"/>
      <c r="BS307" s="25"/>
      <c r="BT307" s="25"/>
      <c r="BU307" s="25"/>
      <c r="BV307" s="25"/>
      <c r="BW307" s="25"/>
      <c r="BX307" s="25"/>
      <c r="BY307" s="25"/>
    </row>
    <row r="308" spans="1:77" s="12" customFormat="1" ht="18" customHeight="1" x14ac:dyDescent="0.25">
      <c r="A308" s="14" t="s">
        <v>316</v>
      </c>
      <c r="B308" s="1">
        <v>43020</v>
      </c>
      <c r="C308" s="15">
        <v>0.58333333333333337</v>
      </c>
      <c r="D308" s="2" t="str">
        <f t="shared" si="34"/>
        <v>giovedì</v>
      </c>
      <c r="E308" s="4" t="s">
        <v>527</v>
      </c>
      <c r="F308" s="2" t="s">
        <v>541</v>
      </c>
      <c r="G308" s="2" t="s">
        <v>538</v>
      </c>
      <c r="H308" s="2"/>
      <c r="I308" s="2" t="s">
        <v>546</v>
      </c>
      <c r="J308" s="2" t="s">
        <v>540</v>
      </c>
      <c r="K308" s="2"/>
      <c r="L308" s="2"/>
      <c r="M308" s="49">
        <v>69.400000000000006</v>
      </c>
      <c r="N308" s="3">
        <v>0.01</v>
      </c>
      <c r="O308" s="4">
        <v>97.7</v>
      </c>
      <c r="P308" s="4">
        <v>0</v>
      </c>
      <c r="Q308" s="2">
        <f t="shared" si="41"/>
        <v>97.7</v>
      </c>
      <c r="R308" s="9">
        <f t="shared" si="36"/>
        <v>369.79598217748304</v>
      </c>
      <c r="S308" s="8">
        <f t="shared" si="37"/>
        <v>26637.801266842092</v>
      </c>
      <c r="T308">
        <f t="shared" si="40"/>
        <v>0</v>
      </c>
      <c r="U308" s="19">
        <f>IF(S308="","",S308/MAX($S$4:S308)-1)</f>
        <v>0</v>
      </c>
      <c r="V308">
        <f t="shared" si="39"/>
        <v>0</v>
      </c>
      <c r="W308">
        <f t="shared" si="38"/>
        <v>369.79598217748304</v>
      </c>
      <c r="X308">
        <f t="shared" si="35"/>
        <v>0</v>
      </c>
      <c r="Y308" s="26"/>
      <c r="Z308" s="27"/>
      <c r="AA308" s="27"/>
      <c r="AB308" s="27"/>
      <c r="AC308" s="27"/>
      <c r="AD308" s="27"/>
      <c r="AE308" s="28"/>
      <c r="AF308" s="22"/>
      <c r="AG308" s="22"/>
      <c r="AH308" s="22"/>
      <c r="AI308" s="22"/>
      <c r="AJ308" s="2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  <c r="BO308" s="52"/>
      <c r="BP308" s="52"/>
      <c r="BQ308" s="52"/>
      <c r="BR308" s="25"/>
      <c r="BS308" s="25"/>
      <c r="BT308" s="25"/>
      <c r="BU308" s="25"/>
      <c r="BV308" s="25"/>
      <c r="BW308" s="25"/>
      <c r="BX308" s="25"/>
      <c r="BY308" s="25"/>
    </row>
    <row r="309" spans="1:77" s="12" customFormat="1" ht="18" customHeight="1" x14ac:dyDescent="0.25">
      <c r="A309" s="14" t="s">
        <v>317</v>
      </c>
      <c r="B309" s="1">
        <v>43027</v>
      </c>
      <c r="C309" s="15">
        <v>0.54166666666666663</v>
      </c>
      <c r="D309" s="2" t="str">
        <f t="shared" si="34"/>
        <v>giovedì</v>
      </c>
      <c r="E309" s="4" t="s">
        <v>527</v>
      </c>
      <c r="F309" s="2" t="s">
        <v>541</v>
      </c>
      <c r="G309" s="2" t="s">
        <v>538</v>
      </c>
      <c r="H309" s="2"/>
      <c r="I309" s="2" t="s">
        <v>547</v>
      </c>
      <c r="J309" s="2" t="s">
        <v>540</v>
      </c>
      <c r="K309" s="2"/>
      <c r="L309" s="2"/>
      <c r="M309" s="49">
        <v>33.200000000000003</v>
      </c>
      <c r="N309" s="3">
        <v>0.01</v>
      </c>
      <c r="O309" s="4">
        <v>46.7</v>
      </c>
      <c r="P309" s="4">
        <v>0</v>
      </c>
      <c r="Q309" s="2">
        <f t="shared" si="41"/>
        <v>46.7</v>
      </c>
      <c r="R309" s="9">
        <f t="shared" si="36"/>
        <v>374.69437324142342</v>
      </c>
      <c r="S309" s="8">
        <f t="shared" si="37"/>
        <v>27012.495640083514</v>
      </c>
      <c r="T309">
        <f t="shared" si="40"/>
        <v>0</v>
      </c>
      <c r="U309" s="19">
        <f>IF(S309="","",S309/MAX($S$4:S309)-1)</f>
        <v>0</v>
      </c>
      <c r="V309">
        <f t="shared" si="39"/>
        <v>0</v>
      </c>
      <c r="W309">
        <f t="shared" si="38"/>
        <v>374.69437324142342</v>
      </c>
      <c r="X309">
        <f t="shared" si="35"/>
        <v>0</v>
      </c>
      <c r="Y309" s="26"/>
      <c r="Z309" s="27"/>
      <c r="AA309" s="27"/>
      <c r="AB309" s="27"/>
      <c r="AC309" s="27"/>
      <c r="AD309" s="27"/>
      <c r="AE309" s="28"/>
      <c r="AF309" s="22"/>
      <c r="AG309" s="22"/>
      <c r="AH309" s="22"/>
      <c r="AI309" s="22"/>
      <c r="AJ309" s="2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2"/>
      <c r="BQ309" s="52"/>
      <c r="BR309" s="25"/>
      <c r="BS309" s="25"/>
      <c r="BT309" s="25"/>
      <c r="BU309" s="25"/>
      <c r="BV309" s="25"/>
      <c r="BW309" s="25"/>
      <c r="BX309" s="25"/>
      <c r="BY309" s="25"/>
    </row>
    <row r="310" spans="1:77" s="12" customFormat="1" ht="18" customHeight="1" x14ac:dyDescent="0.25">
      <c r="A310" s="14" t="s">
        <v>318</v>
      </c>
      <c r="B310" s="1">
        <v>43039</v>
      </c>
      <c r="C310" s="15">
        <v>0.45833333333333331</v>
      </c>
      <c r="D310" s="2" t="str">
        <f t="shared" si="34"/>
        <v>martedì</v>
      </c>
      <c r="E310" s="4" t="s">
        <v>527</v>
      </c>
      <c r="F310" s="2" t="s">
        <v>537</v>
      </c>
      <c r="G310" s="2" t="s">
        <v>538</v>
      </c>
      <c r="H310" s="2"/>
      <c r="I310" s="2" t="s">
        <v>539</v>
      </c>
      <c r="J310" s="2" t="s">
        <v>543</v>
      </c>
      <c r="K310" s="2"/>
      <c r="L310" s="2"/>
      <c r="M310" s="49">
        <v>14.2</v>
      </c>
      <c r="N310" s="3">
        <v>5.0000000000000001E-3</v>
      </c>
      <c r="O310" s="4">
        <v>-14.2</v>
      </c>
      <c r="P310" s="4">
        <v>-14.2</v>
      </c>
      <c r="Q310" s="2">
        <f t="shared" si="41"/>
        <v>-28.4</v>
      </c>
      <c r="R310" s="9">
        <f t="shared" si="36"/>
        <v>-270.12495640083517</v>
      </c>
      <c r="S310" s="8">
        <f t="shared" si="37"/>
        <v>26742.370683682679</v>
      </c>
      <c r="T310">
        <f t="shared" si="40"/>
        <v>-28.4</v>
      </c>
      <c r="U310" s="19">
        <f>IF(S310="","",S310/MAX($S$4:S310)-1)</f>
        <v>-1.0000000000000009E-2</v>
      </c>
      <c r="V310">
        <f t="shared" si="39"/>
        <v>-270.12495640083517</v>
      </c>
      <c r="W310">
        <f t="shared" si="38"/>
        <v>0</v>
      </c>
      <c r="X310">
        <f t="shared" si="35"/>
        <v>-270.12495640083517</v>
      </c>
      <c r="Y310" s="26"/>
      <c r="Z310" s="27"/>
      <c r="AA310" s="27"/>
      <c r="AB310" s="27"/>
      <c r="AC310" s="27"/>
      <c r="AD310" s="27"/>
      <c r="AE310" s="28"/>
      <c r="AF310" s="22"/>
      <c r="AG310" s="22"/>
      <c r="AH310" s="22"/>
      <c r="AI310" s="22"/>
      <c r="AJ310" s="2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  <c r="BO310" s="52"/>
      <c r="BP310" s="52"/>
      <c r="BQ310" s="52"/>
      <c r="BR310" s="25"/>
      <c r="BS310" s="25"/>
      <c r="BT310" s="25"/>
      <c r="BU310" s="25"/>
      <c r="BV310" s="25"/>
      <c r="BW310" s="25"/>
      <c r="BX310" s="25"/>
      <c r="BY310" s="25"/>
    </row>
    <row r="311" spans="1:77" s="12" customFormat="1" ht="18" customHeight="1" x14ac:dyDescent="0.25">
      <c r="A311" s="14" t="s">
        <v>319</v>
      </c>
      <c r="B311" s="1">
        <v>43039</v>
      </c>
      <c r="C311" s="15">
        <v>0.54166666666666663</v>
      </c>
      <c r="D311" s="2" t="str">
        <f t="shared" si="34"/>
        <v>martedì</v>
      </c>
      <c r="E311" s="4" t="s">
        <v>534</v>
      </c>
      <c r="F311" s="2" t="s">
        <v>537</v>
      </c>
      <c r="G311" s="2" t="s">
        <v>538</v>
      </c>
      <c r="H311" s="2"/>
      <c r="I311" s="2" t="s">
        <v>544</v>
      </c>
      <c r="J311" s="2" t="s">
        <v>540</v>
      </c>
      <c r="K311" s="2"/>
      <c r="L311" s="2"/>
      <c r="M311" s="49">
        <v>30.7</v>
      </c>
      <c r="N311" s="3">
        <v>5.0000000000000001E-3</v>
      </c>
      <c r="O311" s="4">
        <v>-30.7</v>
      </c>
      <c r="P311" s="4">
        <v>-30.7</v>
      </c>
      <c r="Q311" s="2">
        <f t="shared" si="41"/>
        <v>-61.4</v>
      </c>
      <c r="R311" s="9">
        <f t="shared" si="36"/>
        <v>-267.4237068368268</v>
      </c>
      <c r="S311" s="8">
        <f t="shared" si="37"/>
        <v>26474.946976845851</v>
      </c>
      <c r="T311">
        <f t="shared" si="40"/>
        <v>-89.8</v>
      </c>
      <c r="U311" s="19">
        <f>IF(S311="","",S311/MAX($S$4:S311)-1)</f>
        <v>-1.9900000000000029E-2</v>
      </c>
      <c r="V311">
        <f t="shared" si="39"/>
        <v>-537.54866323766191</v>
      </c>
      <c r="W311">
        <f t="shared" si="38"/>
        <v>0</v>
      </c>
      <c r="X311">
        <f t="shared" si="35"/>
        <v>-267.4237068368268</v>
      </c>
      <c r="Y311" s="26"/>
      <c r="Z311" s="27"/>
      <c r="AA311" s="27"/>
      <c r="AB311" s="27"/>
      <c r="AC311" s="27"/>
      <c r="AD311" s="27"/>
      <c r="AE311" s="28"/>
      <c r="AF311" s="22"/>
      <c r="AG311" s="22"/>
      <c r="AH311" s="22"/>
      <c r="AI311" s="22"/>
      <c r="AJ311" s="2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  <c r="BP311" s="52"/>
      <c r="BQ311" s="52"/>
      <c r="BR311" s="25"/>
      <c r="BS311" s="25"/>
      <c r="BT311" s="25"/>
      <c r="BU311" s="25"/>
      <c r="BV311" s="25"/>
      <c r="BW311" s="25"/>
      <c r="BX311" s="25"/>
      <c r="BY311" s="25"/>
    </row>
    <row r="312" spans="1:77" s="12" customFormat="1" ht="18" customHeight="1" x14ac:dyDescent="0.25">
      <c r="A312" s="14" t="s">
        <v>320</v>
      </c>
      <c r="B312" s="1">
        <v>43039</v>
      </c>
      <c r="C312" s="15">
        <v>0.54166666666666663</v>
      </c>
      <c r="D312" s="2" t="str">
        <f t="shared" si="34"/>
        <v>martedì</v>
      </c>
      <c r="E312" s="4" t="s">
        <v>534</v>
      </c>
      <c r="F312" s="2" t="s">
        <v>537</v>
      </c>
      <c r="G312" s="2" t="s">
        <v>538</v>
      </c>
      <c r="H312" s="2"/>
      <c r="I312" s="2" t="s">
        <v>544</v>
      </c>
      <c r="J312" s="2" t="s">
        <v>540</v>
      </c>
      <c r="K312" s="2"/>
      <c r="L312" s="2"/>
      <c r="M312" s="49">
        <v>31.1</v>
      </c>
      <c r="N312" s="3">
        <v>5.0000000000000001E-3</v>
      </c>
      <c r="O312" s="4">
        <v>-31.1</v>
      </c>
      <c r="P312" s="4">
        <v>-31.1</v>
      </c>
      <c r="Q312" s="2">
        <f t="shared" si="41"/>
        <v>-62.2</v>
      </c>
      <c r="R312" s="9">
        <f t="shared" si="36"/>
        <v>-264.74946976845854</v>
      </c>
      <c r="S312" s="8">
        <f t="shared" si="37"/>
        <v>26210.197507077391</v>
      </c>
      <c r="T312">
        <f t="shared" si="40"/>
        <v>-152</v>
      </c>
      <c r="U312" s="19">
        <f>IF(S312="","",S312/MAX($S$4:S312)-1)</f>
        <v>-2.9701000000000088E-2</v>
      </c>
      <c r="V312">
        <f t="shared" si="39"/>
        <v>-802.29813300612045</v>
      </c>
      <c r="W312">
        <f t="shared" si="38"/>
        <v>0</v>
      </c>
      <c r="X312">
        <f t="shared" si="35"/>
        <v>-264.74946976845854</v>
      </c>
      <c r="Y312" s="26"/>
      <c r="Z312" s="27"/>
      <c r="AA312" s="27"/>
      <c r="AB312" s="27"/>
      <c r="AC312" s="27"/>
      <c r="AD312" s="27"/>
      <c r="AE312" s="28"/>
      <c r="AF312" s="22"/>
      <c r="AG312" s="22"/>
      <c r="AH312" s="22"/>
      <c r="AI312" s="22"/>
      <c r="AJ312" s="2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/>
      <c r="BR312" s="25"/>
      <c r="BS312" s="25"/>
      <c r="BT312" s="25"/>
      <c r="BU312" s="25"/>
      <c r="BV312" s="25"/>
      <c r="BW312" s="25"/>
      <c r="BX312" s="25"/>
      <c r="BY312" s="25"/>
    </row>
    <row r="313" spans="1:77" s="12" customFormat="1" ht="18" customHeight="1" x14ac:dyDescent="0.25">
      <c r="A313" s="14" t="s">
        <v>321</v>
      </c>
      <c r="B313" s="1">
        <v>43040</v>
      </c>
      <c r="C313" s="15">
        <v>0.625</v>
      </c>
      <c r="D313" s="2" t="str">
        <f t="shared" si="34"/>
        <v>mercoledì</v>
      </c>
      <c r="E313" s="4" t="s">
        <v>534</v>
      </c>
      <c r="F313" s="2" t="s">
        <v>537</v>
      </c>
      <c r="G313" s="2" t="s">
        <v>538</v>
      </c>
      <c r="H313" s="2"/>
      <c r="I313" s="2" t="s">
        <v>539</v>
      </c>
      <c r="J313" s="2" t="s">
        <v>540</v>
      </c>
      <c r="K313" s="2"/>
      <c r="L313" s="2"/>
      <c r="M313" s="49">
        <v>14.5</v>
      </c>
      <c r="N313" s="3">
        <v>5.0000000000000001E-3</v>
      </c>
      <c r="O313" s="4">
        <v>17.7</v>
      </c>
      <c r="P313" s="4">
        <v>0</v>
      </c>
      <c r="Q313" s="2">
        <f t="shared" si="41"/>
        <v>17.7</v>
      </c>
      <c r="R313" s="9">
        <f t="shared" si="36"/>
        <v>159.97258478457579</v>
      </c>
      <c r="S313" s="8">
        <f t="shared" si="37"/>
        <v>26370.170091861968</v>
      </c>
      <c r="T313">
        <f t="shared" si="40"/>
        <v>0</v>
      </c>
      <c r="U313" s="19">
        <f>IF(S313="","",S313/MAX($S$4:S313)-1)</f>
        <v>-2.3778830241379389E-2</v>
      </c>
      <c r="V313">
        <f t="shared" si="39"/>
        <v>0</v>
      </c>
      <c r="W313">
        <f t="shared" si="38"/>
        <v>159.97258478457579</v>
      </c>
      <c r="X313">
        <f t="shared" si="35"/>
        <v>0</v>
      </c>
      <c r="Y313" s="26"/>
      <c r="Z313" s="27"/>
      <c r="AA313" s="27"/>
      <c r="AB313" s="27"/>
      <c r="AC313" s="27"/>
      <c r="AD313" s="27"/>
      <c r="AE313" s="28"/>
      <c r="AF313" s="22"/>
      <c r="AG313" s="22"/>
      <c r="AH313" s="22"/>
      <c r="AI313" s="22"/>
      <c r="AJ313" s="2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  <c r="BP313" s="52"/>
      <c r="BQ313" s="52"/>
      <c r="BR313" s="25"/>
      <c r="BS313" s="25"/>
      <c r="BT313" s="25"/>
      <c r="BU313" s="25"/>
      <c r="BV313" s="25"/>
      <c r="BW313" s="25"/>
      <c r="BX313" s="25"/>
      <c r="BY313" s="25"/>
    </row>
    <row r="314" spans="1:77" s="12" customFormat="1" ht="18" customHeight="1" x14ac:dyDescent="0.25">
      <c r="A314" s="14" t="s">
        <v>322</v>
      </c>
      <c r="B314" s="1">
        <v>43042</v>
      </c>
      <c r="C314" s="15">
        <v>0.54166666666666663</v>
      </c>
      <c r="D314" s="2" t="str">
        <f t="shared" si="34"/>
        <v>venerdì</v>
      </c>
      <c r="E314" s="4" t="s">
        <v>527</v>
      </c>
      <c r="F314" s="2" t="s">
        <v>537</v>
      </c>
      <c r="G314" s="2" t="s">
        <v>538</v>
      </c>
      <c r="H314" s="2"/>
      <c r="I314" s="2" t="s">
        <v>544</v>
      </c>
      <c r="J314" s="2" t="s">
        <v>540</v>
      </c>
      <c r="K314" s="2"/>
      <c r="L314" s="2"/>
      <c r="M314" s="49">
        <v>41.9</v>
      </c>
      <c r="N314" s="3">
        <v>5.0000000000000001E-3</v>
      </c>
      <c r="O314" s="4">
        <v>-41.9</v>
      </c>
      <c r="P314" s="4">
        <v>-41.9</v>
      </c>
      <c r="Q314" s="2">
        <f t="shared" si="41"/>
        <v>-83.8</v>
      </c>
      <c r="R314" s="9">
        <f t="shared" si="36"/>
        <v>-263.70170091861968</v>
      </c>
      <c r="S314" s="8">
        <f t="shared" si="37"/>
        <v>26106.468390943348</v>
      </c>
      <c r="T314">
        <f t="shared" si="40"/>
        <v>-83.8</v>
      </c>
      <c r="U314" s="19">
        <f>IF(S314="","",S314/MAX($S$4:S314)-1)</f>
        <v>-3.3541041938965566E-2</v>
      </c>
      <c r="V314">
        <f t="shared" si="39"/>
        <v>-263.70170091861968</v>
      </c>
      <c r="W314">
        <f t="shared" si="38"/>
        <v>0</v>
      </c>
      <c r="X314">
        <f t="shared" si="35"/>
        <v>-263.70170091861968</v>
      </c>
      <c r="Y314" s="26"/>
      <c r="Z314" s="27"/>
      <c r="AA314" s="27"/>
      <c r="AB314" s="27"/>
      <c r="AC314" s="27"/>
      <c r="AD314" s="27"/>
      <c r="AE314" s="28"/>
      <c r="AF314" s="22"/>
      <c r="AG314" s="22"/>
      <c r="AH314" s="22"/>
      <c r="AI314" s="22"/>
      <c r="AJ314" s="2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2"/>
      <c r="BQ314" s="52"/>
      <c r="BR314" s="25"/>
      <c r="BS314" s="25"/>
      <c r="BT314" s="25"/>
      <c r="BU314" s="25"/>
      <c r="BV314" s="25"/>
      <c r="BW314" s="25"/>
      <c r="BX314" s="25"/>
      <c r="BY314" s="25"/>
    </row>
    <row r="315" spans="1:77" s="12" customFormat="1" ht="18" customHeight="1" x14ac:dyDescent="0.25">
      <c r="A315" s="14" t="s">
        <v>323</v>
      </c>
      <c r="B315" s="1">
        <v>43042</v>
      </c>
      <c r="C315" s="15">
        <v>0.54166666666666663</v>
      </c>
      <c r="D315" s="2" t="str">
        <f t="shared" si="34"/>
        <v>venerdì</v>
      </c>
      <c r="E315" s="4" t="s">
        <v>527</v>
      </c>
      <c r="F315" s="2" t="s">
        <v>537</v>
      </c>
      <c r="G315" s="2" t="s">
        <v>538</v>
      </c>
      <c r="H315" s="2"/>
      <c r="I315" s="2" t="s">
        <v>544</v>
      </c>
      <c r="J315" s="2" t="s">
        <v>540</v>
      </c>
      <c r="K315" s="2"/>
      <c r="L315" s="2"/>
      <c r="M315" s="49">
        <v>42</v>
      </c>
      <c r="N315" s="3">
        <v>5.0000000000000001E-3</v>
      </c>
      <c r="O315" s="4">
        <v>-42</v>
      </c>
      <c r="P315" s="4">
        <v>-42</v>
      </c>
      <c r="Q315" s="2">
        <f t="shared" si="41"/>
        <v>-84</v>
      </c>
      <c r="R315" s="9">
        <f t="shared" si="36"/>
        <v>-261.06468390943348</v>
      </c>
      <c r="S315" s="8">
        <f t="shared" si="37"/>
        <v>25845.403707033915</v>
      </c>
      <c r="T315">
        <f t="shared" si="40"/>
        <v>-167.8</v>
      </c>
      <c r="U315" s="19">
        <f>IF(S315="","",S315/MAX($S$4:S315)-1)</f>
        <v>-4.3205631519575904E-2</v>
      </c>
      <c r="V315">
        <f t="shared" si="39"/>
        <v>-524.76638482805311</v>
      </c>
      <c r="W315">
        <f t="shared" si="38"/>
        <v>0</v>
      </c>
      <c r="X315">
        <f t="shared" si="35"/>
        <v>-261.06468390943348</v>
      </c>
      <c r="Y315" s="26"/>
      <c r="Z315" s="27"/>
      <c r="AA315" s="27"/>
      <c r="AB315" s="27"/>
      <c r="AC315" s="27"/>
      <c r="AD315" s="27"/>
      <c r="AE315" s="28"/>
      <c r="AF315" s="22"/>
      <c r="AG315" s="22"/>
      <c r="AH315" s="22"/>
      <c r="AI315" s="22"/>
      <c r="AJ315" s="2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  <c r="BP315" s="52"/>
      <c r="BQ315" s="52"/>
      <c r="BR315" s="25"/>
      <c r="BS315" s="25"/>
      <c r="BT315" s="25"/>
      <c r="BU315" s="25"/>
      <c r="BV315" s="25"/>
      <c r="BW315" s="25"/>
      <c r="BX315" s="25"/>
      <c r="BY315" s="25"/>
    </row>
    <row r="316" spans="1:77" s="12" customFormat="1" ht="18" customHeight="1" x14ac:dyDescent="0.25">
      <c r="A316" s="14" t="s">
        <v>324</v>
      </c>
      <c r="B316" s="1">
        <v>43053</v>
      </c>
      <c r="C316" s="15">
        <v>0.375</v>
      </c>
      <c r="D316" s="2" t="str">
        <f t="shared" si="34"/>
        <v>martedì</v>
      </c>
      <c r="E316" s="2" t="s">
        <v>527</v>
      </c>
      <c r="F316" s="2" t="s">
        <v>541</v>
      </c>
      <c r="G316" s="2" t="s">
        <v>538</v>
      </c>
      <c r="H316" s="2"/>
      <c r="I316" s="2" t="s">
        <v>551</v>
      </c>
      <c r="J316" s="2" t="s">
        <v>540</v>
      </c>
      <c r="K316" s="2"/>
      <c r="L316" s="2"/>
      <c r="M316" s="48">
        <v>8.0399999999999991</v>
      </c>
      <c r="N316" s="3">
        <v>0.01</v>
      </c>
      <c r="O316" s="2">
        <v>11.15</v>
      </c>
      <c r="P316" s="2">
        <v>0</v>
      </c>
      <c r="Q316" s="2">
        <f t="shared" si="41"/>
        <v>11.15</v>
      </c>
      <c r="R316" s="9">
        <f t="shared" si="36"/>
        <v>358.42817330028385</v>
      </c>
      <c r="S316" s="8">
        <f t="shared" si="37"/>
        <v>26203.831880334197</v>
      </c>
      <c r="T316">
        <f t="shared" si="40"/>
        <v>0</v>
      </c>
      <c r="U316" s="19">
        <f>IF(S316="","",S316/MAX($S$4:S316)-1)</f>
        <v>-2.9936654892017911E-2</v>
      </c>
      <c r="V316">
        <f t="shared" si="39"/>
        <v>0</v>
      </c>
      <c r="W316">
        <f t="shared" si="38"/>
        <v>358.42817330028385</v>
      </c>
      <c r="X316">
        <f t="shared" si="35"/>
        <v>0</v>
      </c>
      <c r="Y316" s="26"/>
      <c r="Z316" s="27"/>
      <c r="AA316" s="27"/>
      <c r="AB316" s="27"/>
      <c r="AC316" s="27"/>
      <c r="AD316" s="27"/>
      <c r="AE316" s="28"/>
      <c r="AF316" s="22"/>
      <c r="AG316" s="22"/>
      <c r="AH316" s="22"/>
      <c r="AI316" s="22"/>
      <c r="AJ316" s="2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25"/>
      <c r="BS316" s="25"/>
      <c r="BT316" s="25"/>
      <c r="BU316" s="25"/>
      <c r="BV316" s="25"/>
      <c r="BW316" s="25"/>
      <c r="BX316" s="25"/>
      <c r="BY316" s="25"/>
    </row>
    <row r="317" spans="1:77" s="12" customFormat="1" ht="18" customHeight="1" x14ac:dyDescent="0.25">
      <c r="A317" s="14" t="s">
        <v>325</v>
      </c>
      <c r="B317" s="1">
        <v>43056</v>
      </c>
      <c r="C317" s="15">
        <v>0.58333333333333337</v>
      </c>
      <c r="D317" s="2" t="str">
        <f t="shared" si="34"/>
        <v>venerdì</v>
      </c>
      <c r="E317" s="4" t="s">
        <v>534</v>
      </c>
      <c r="F317" s="2" t="s">
        <v>541</v>
      </c>
      <c r="G317" s="2" t="s">
        <v>538</v>
      </c>
      <c r="H317" s="2"/>
      <c r="I317" s="2" t="s">
        <v>544</v>
      </c>
      <c r="J317" s="2" t="s">
        <v>540</v>
      </c>
      <c r="K317" s="2"/>
      <c r="L317" s="2"/>
      <c r="M317" s="49">
        <v>44.1</v>
      </c>
      <c r="N317" s="3">
        <v>0.01</v>
      </c>
      <c r="O317" s="4">
        <v>0</v>
      </c>
      <c r="P317" s="4">
        <v>58.5</v>
      </c>
      <c r="Q317" s="2">
        <f t="shared" si="41"/>
        <v>58.5</v>
      </c>
      <c r="R317" s="9">
        <f t="shared" si="36"/>
        <v>347.60185147382094</v>
      </c>
      <c r="S317" s="8">
        <f t="shared" si="37"/>
        <v>26551.433731808018</v>
      </c>
      <c r="T317">
        <f t="shared" si="40"/>
        <v>0</v>
      </c>
      <c r="U317" s="19">
        <f>IF(S317="","",S317/MAX($S$4:S317)-1)</f>
        <v>-1.7068467660993569E-2</v>
      </c>
      <c r="V317">
        <f t="shared" si="39"/>
        <v>0</v>
      </c>
      <c r="W317">
        <f t="shared" si="38"/>
        <v>347.60185147382094</v>
      </c>
      <c r="X317">
        <f t="shared" si="35"/>
        <v>0</v>
      </c>
      <c r="Y317" s="26"/>
      <c r="Z317" s="27"/>
      <c r="AA317" s="27"/>
      <c r="AB317" s="27"/>
      <c r="AC317" s="27"/>
      <c r="AD317" s="27"/>
      <c r="AE317" s="28"/>
      <c r="AF317" s="22"/>
      <c r="AG317" s="22"/>
      <c r="AH317" s="22"/>
      <c r="AI317" s="22"/>
      <c r="AJ317" s="2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  <c r="BM317" s="52"/>
      <c r="BN317" s="52"/>
      <c r="BO317" s="52"/>
      <c r="BP317" s="52"/>
      <c r="BQ317" s="52"/>
      <c r="BR317" s="25"/>
      <c r="BS317" s="25"/>
      <c r="BT317" s="25"/>
      <c r="BU317" s="25"/>
      <c r="BV317" s="25"/>
      <c r="BW317" s="25"/>
      <c r="BX317" s="25"/>
      <c r="BY317" s="25"/>
    </row>
    <row r="318" spans="1:77" s="12" customFormat="1" ht="18" customHeight="1" x14ac:dyDescent="0.25">
      <c r="A318" s="14" t="s">
        <v>326</v>
      </c>
      <c r="B318" s="1">
        <v>43056</v>
      </c>
      <c r="C318" s="15">
        <v>0.58333333333333337</v>
      </c>
      <c r="D318" s="2" t="str">
        <f t="shared" si="34"/>
        <v>venerdì</v>
      </c>
      <c r="E318" s="4" t="s">
        <v>534</v>
      </c>
      <c r="F318" s="2" t="s">
        <v>541</v>
      </c>
      <c r="G318" s="2" t="s">
        <v>538</v>
      </c>
      <c r="H318" s="2"/>
      <c r="I318" s="2" t="s">
        <v>544</v>
      </c>
      <c r="J318" s="2" t="s">
        <v>540</v>
      </c>
      <c r="K318" s="2"/>
      <c r="L318" s="2"/>
      <c r="M318" s="49">
        <v>43.7</v>
      </c>
      <c r="N318" s="3">
        <v>0.01</v>
      </c>
      <c r="O318" s="4">
        <v>0</v>
      </c>
      <c r="P318" s="4">
        <v>58.4</v>
      </c>
      <c r="Q318" s="2">
        <f t="shared" si="41"/>
        <v>58.4</v>
      </c>
      <c r="R318" s="9">
        <f t="shared" si="36"/>
        <v>354.82922881867012</v>
      </c>
      <c r="S318" s="8">
        <f t="shared" si="37"/>
        <v>26906.262960626689</v>
      </c>
      <c r="T318">
        <f t="shared" si="40"/>
        <v>0</v>
      </c>
      <c r="U318" s="19">
        <f>IF(S318="","",S318/MAX($S$4:S318)-1)</f>
        <v>-3.9327236132594701E-3</v>
      </c>
      <c r="V318">
        <f t="shared" si="39"/>
        <v>0</v>
      </c>
      <c r="W318">
        <f t="shared" si="38"/>
        <v>354.82922881867012</v>
      </c>
      <c r="X318">
        <f t="shared" si="35"/>
        <v>0</v>
      </c>
      <c r="Y318" s="26"/>
      <c r="Z318" s="27"/>
      <c r="AA318" s="27"/>
      <c r="AB318" s="27"/>
      <c r="AC318" s="27"/>
      <c r="AD318" s="27"/>
      <c r="AE318" s="28"/>
      <c r="AF318" s="22"/>
      <c r="AG318" s="22"/>
      <c r="AH318" s="22"/>
      <c r="AI318" s="22"/>
      <c r="AJ318" s="2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25"/>
      <c r="BS318" s="25"/>
      <c r="BT318" s="25"/>
      <c r="BU318" s="25"/>
      <c r="BV318" s="25"/>
      <c r="BW318" s="25"/>
      <c r="BX318" s="25"/>
      <c r="BY318" s="25"/>
    </row>
    <row r="319" spans="1:77" s="12" customFormat="1" ht="18" customHeight="1" x14ac:dyDescent="0.25">
      <c r="A319" s="14" t="s">
        <v>327</v>
      </c>
      <c r="B319" s="1">
        <v>43062</v>
      </c>
      <c r="C319" s="15">
        <v>0.58333333333333337</v>
      </c>
      <c r="D319" s="2" t="str">
        <f t="shared" si="34"/>
        <v>giovedì</v>
      </c>
      <c r="E319" s="4" t="s">
        <v>534</v>
      </c>
      <c r="F319" s="2" t="s">
        <v>537</v>
      </c>
      <c r="G319" s="2" t="s">
        <v>538</v>
      </c>
      <c r="H319" s="2"/>
      <c r="I319" s="2" t="s">
        <v>544</v>
      </c>
      <c r="J319" s="2" t="s">
        <v>540</v>
      </c>
      <c r="K319" s="2"/>
      <c r="L319" s="2"/>
      <c r="M319" s="49">
        <v>29.2</v>
      </c>
      <c r="N319" s="3">
        <v>5.0000000000000001E-3</v>
      </c>
      <c r="O319" s="4">
        <v>-29.2</v>
      </c>
      <c r="P319" s="4">
        <v>-29.2</v>
      </c>
      <c r="Q319" s="2">
        <f t="shared" si="41"/>
        <v>-58.4</v>
      </c>
      <c r="R319" s="9">
        <f t="shared" si="36"/>
        <v>-269.06262960626691</v>
      </c>
      <c r="S319" s="8">
        <f t="shared" si="37"/>
        <v>26637.200331020424</v>
      </c>
      <c r="T319">
        <f t="shared" si="40"/>
        <v>-58.4</v>
      </c>
      <c r="U319" s="19">
        <f>IF(S319="","",S319/MAX($S$4:S319)-1)</f>
        <v>-1.3893396377126832E-2</v>
      </c>
      <c r="V319">
        <f t="shared" si="39"/>
        <v>-269.06262960626691</v>
      </c>
      <c r="W319">
        <f t="shared" si="38"/>
        <v>0</v>
      </c>
      <c r="X319">
        <f t="shared" si="35"/>
        <v>-269.06262960626691</v>
      </c>
      <c r="Y319" s="26"/>
      <c r="Z319" s="27"/>
      <c r="AA319" s="27"/>
      <c r="AB319" s="27"/>
      <c r="AC319" s="27"/>
      <c r="AD319" s="27"/>
      <c r="AE319" s="28"/>
      <c r="AF319" s="22"/>
      <c r="AG319" s="22"/>
      <c r="AH319" s="22"/>
      <c r="AI319" s="22"/>
      <c r="AJ319" s="2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  <c r="BP319" s="52"/>
      <c r="BQ319" s="52"/>
      <c r="BR319" s="25"/>
      <c r="BS319" s="25"/>
      <c r="BT319" s="25"/>
      <c r="BU319" s="25"/>
      <c r="BV319" s="25"/>
      <c r="BW319" s="25"/>
      <c r="BX319" s="25"/>
      <c r="BY319" s="25"/>
    </row>
    <row r="320" spans="1:77" s="12" customFormat="1" ht="18" customHeight="1" x14ac:dyDescent="0.25">
      <c r="A320" s="14" t="s">
        <v>328</v>
      </c>
      <c r="B320" s="1">
        <v>43062</v>
      </c>
      <c r="C320" s="15">
        <v>0.58333333333333337</v>
      </c>
      <c r="D320" s="2" t="str">
        <f t="shared" si="34"/>
        <v>giovedì</v>
      </c>
      <c r="E320" s="4" t="s">
        <v>534</v>
      </c>
      <c r="F320" s="2" t="s">
        <v>537</v>
      </c>
      <c r="G320" s="2" t="s">
        <v>538</v>
      </c>
      <c r="H320" s="2"/>
      <c r="I320" s="2" t="s">
        <v>544</v>
      </c>
      <c r="J320" s="2" t="s">
        <v>540</v>
      </c>
      <c r="K320" s="2"/>
      <c r="L320" s="2"/>
      <c r="M320" s="49">
        <v>29.4</v>
      </c>
      <c r="N320" s="3">
        <v>5.0000000000000001E-3</v>
      </c>
      <c r="O320" s="4">
        <v>-29.4</v>
      </c>
      <c r="P320" s="4">
        <v>-29.4</v>
      </c>
      <c r="Q320" s="2">
        <f t="shared" si="41"/>
        <v>-58.8</v>
      </c>
      <c r="R320" s="9">
        <f t="shared" si="36"/>
        <v>-266.37200331020426</v>
      </c>
      <c r="S320" s="8">
        <f t="shared" si="37"/>
        <v>26370.82832771022</v>
      </c>
      <c r="T320">
        <f t="shared" si="40"/>
        <v>-117.19999999999999</v>
      </c>
      <c r="U320" s="19">
        <f>IF(S320="","",S320/MAX($S$4:S320)-1)</f>
        <v>-2.3754462413355548E-2</v>
      </c>
      <c r="V320">
        <f t="shared" si="39"/>
        <v>-535.43463291647117</v>
      </c>
      <c r="W320">
        <f t="shared" si="38"/>
        <v>0</v>
      </c>
      <c r="X320">
        <f t="shared" si="35"/>
        <v>-266.37200331020426</v>
      </c>
      <c r="Y320" s="26"/>
      <c r="Z320" s="27"/>
      <c r="AA320" s="27"/>
      <c r="AB320" s="27"/>
      <c r="AC320" s="27"/>
      <c r="AD320" s="27"/>
      <c r="AE320" s="28"/>
      <c r="AF320" s="22"/>
      <c r="AG320" s="22"/>
      <c r="AH320" s="22"/>
      <c r="AI320" s="22"/>
      <c r="AJ320" s="2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  <c r="BP320" s="52"/>
      <c r="BQ320" s="52"/>
      <c r="BR320" s="25"/>
      <c r="BS320" s="25"/>
      <c r="BT320" s="25"/>
      <c r="BU320" s="25"/>
      <c r="BV320" s="25"/>
      <c r="BW320" s="25"/>
      <c r="BX320" s="25"/>
      <c r="BY320" s="25"/>
    </row>
    <row r="321" spans="1:77" s="12" customFormat="1" ht="18" customHeight="1" x14ac:dyDescent="0.25">
      <c r="A321" s="14" t="s">
        <v>329</v>
      </c>
      <c r="B321" s="1">
        <v>43068</v>
      </c>
      <c r="C321" s="15">
        <v>0.58333333333333337</v>
      </c>
      <c r="D321" s="2" t="str">
        <f t="shared" si="34"/>
        <v>mercoledì</v>
      </c>
      <c r="E321" s="2" t="s">
        <v>527</v>
      </c>
      <c r="F321" s="2" t="s">
        <v>542</v>
      </c>
      <c r="G321" s="2" t="s">
        <v>538</v>
      </c>
      <c r="H321" s="2"/>
      <c r="I321" s="2" t="s">
        <v>551</v>
      </c>
      <c r="J321" s="2" t="s">
        <v>540</v>
      </c>
      <c r="K321" s="2"/>
      <c r="L321" s="2"/>
      <c r="M321" s="48">
        <v>4.6500000000000004</v>
      </c>
      <c r="N321" s="3">
        <v>5.0000000000000001E-3</v>
      </c>
      <c r="O321" s="2">
        <v>-4.6500000000000004</v>
      </c>
      <c r="P321" s="2">
        <v>-4.6500000000000004</v>
      </c>
      <c r="Q321" s="2">
        <f t="shared" si="41"/>
        <v>-9.3000000000000007</v>
      </c>
      <c r="R321" s="9">
        <f t="shared" si="36"/>
        <v>-263.70828327710223</v>
      </c>
      <c r="S321" s="8">
        <f t="shared" si="37"/>
        <v>26107.120044433119</v>
      </c>
      <c r="T321">
        <f t="shared" si="40"/>
        <v>-126.49999999999999</v>
      </c>
      <c r="U321" s="19">
        <f>IF(S321="","",S321/MAX($S$4:S321)-1)</f>
        <v>-3.3516917789221945E-2</v>
      </c>
      <c r="V321">
        <f t="shared" si="39"/>
        <v>-799.14291619357346</v>
      </c>
      <c r="W321">
        <f t="shared" si="38"/>
        <v>0</v>
      </c>
      <c r="X321">
        <f t="shared" si="35"/>
        <v>-263.70828327710223</v>
      </c>
      <c r="Y321" s="26"/>
      <c r="Z321" s="27"/>
      <c r="AA321" s="27"/>
      <c r="AB321" s="27"/>
      <c r="AC321" s="27"/>
      <c r="AD321" s="27"/>
      <c r="AE321" s="28"/>
      <c r="AF321" s="22"/>
      <c r="AG321" s="22"/>
      <c r="AH321" s="22"/>
      <c r="AI321" s="22"/>
      <c r="AJ321" s="2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  <c r="BO321" s="52"/>
      <c r="BP321" s="52"/>
      <c r="BQ321" s="52"/>
      <c r="BR321" s="25"/>
      <c r="BS321" s="25"/>
      <c r="BT321" s="25"/>
      <c r="BU321" s="25"/>
      <c r="BV321" s="25"/>
      <c r="BW321" s="25"/>
      <c r="BX321" s="25"/>
      <c r="BY321" s="25"/>
    </row>
    <row r="322" spans="1:77" s="12" customFormat="1" ht="18" customHeight="1" x14ac:dyDescent="0.25">
      <c r="A322" s="14" t="s">
        <v>330</v>
      </c>
      <c r="B322" s="1">
        <v>43068</v>
      </c>
      <c r="C322" s="15">
        <v>0.66666666666666663</v>
      </c>
      <c r="D322" s="2" t="str">
        <f t="shared" si="34"/>
        <v>mercoledì</v>
      </c>
      <c r="E322" s="2" t="s">
        <v>527</v>
      </c>
      <c r="F322" s="2" t="s">
        <v>541</v>
      </c>
      <c r="G322" s="2" t="s">
        <v>538</v>
      </c>
      <c r="H322" s="2"/>
      <c r="I322" s="2" t="s">
        <v>551</v>
      </c>
      <c r="J322" s="2" t="s">
        <v>540</v>
      </c>
      <c r="K322" s="2"/>
      <c r="L322" s="2"/>
      <c r="M322" s="48">
        <v>6.98</v>
      </c>
      <c r="N322" s="3">
        <v>0.01</v>
      </c>
      <c r="O322" s="2">
        <v>-6.98</v>
      </c>
      <c r="P322" s="2">
        <v>0</v>
      </c>
      <c r="Q322" s="2">
        <f t="shared" si="41"/>
        <v>-6.98</v>
      </c>
      <c r="R322" s="9">
        <f t="shared" si="36"/>
        <v>-261.07120044433117</v>
      </c>
      <c r="S322" s="8">
        <f t="shared" si="37"/>
        <v>25846.048843988789</v>
      </c>
      <c r="T322">
        <f t="shared" si="40"/>
        <v>-133.47999999999999</v>
      </c>
      <c r="U322" s="19">
        <f>IF(S322="","",S322/MAX($S$4:S322)-1)</f>
        <v>-4.3181748611329729E-2</v>
      </c>
      <c r="V322">
        <f t="shared" si="39"/>
        <v>-1060.2141166379047</v>
      </c>
      <c r="W322">
        <f t="shared" si="38"/>
        <v>0</v>
      </c>
      <c r="X322">
        <f t="shared" si="35"/>
        <v>-261.07120044433117</v>
      </c>
      <c r="Y322" s="26"/>
      <c r="Z322" s="27"/>
      <c r="AA322" s="27"/>
      <c r="AB322" s="27"/>
      <c r="AC322" s="27"/>
      <c r="AD322" s="27"/>
      <c r="AE322" s="28"/>
      <c r="AF322" s="22"/>
      <c r="AG322" s="22"/>
      <c r="AH322" s="22"/>
      <c r="AI322" s="22"/>
      <c r="AJ322" s="2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  <c r="BI322" s="52"/>
      <c r="BJ322" s="52"/>
      <c r="BK322" s="52"/>
      <c r="BL322" s="52"/>
      <c r="BM322" s="52"/>
      <c r="BN322" s="52"/>
      <c r="BO322" s="52"/>
      <c r="BP322" s="52"/>
      <c r="BQ322" s="52"/>
      <c r="BR322" s="25"/>
      <c r="BS322" s="25"/>
      <c r="BT322" s="25"/>
      <c r="BU322" s="25"/>
      <c r="BV322" s="25"/>
      <c r="BW322" s="25"/>
      <c r="BX322" s="25"/>
      <c r="BY322" s="25"/>
    </row>
    <row r="323" spans="1:77" s="12" customFormat="1" ht="18" customHeight="1" x14ac:dyDescent="0.25">
      <c r="A323" s="14" t="s">
        <v>331</v>
      </c>
      <c r="B323" s="1">
        <v>43020</v>
      </c>
      <c r="C323" s="15">
        <v>0.29166666666666669</v>
      </c>
      <c r="D323" s="2" t="str">
        <f t="shared" si="34"/>
        <v>giovedì</v>
      </c>
      <c r="E323" s="2" t="s">
        <v>534</v>
      </c>
      <c r="F323" s="2" t="s">
        <v>526</v>
      </c>
      <c r="G323" s="2" t="s">
        <v>549</v>
      </c>
      <c r="H323" s="2"/>
      <c r="I323" s="2" t="s">
        <v>550</v>
      </c>
      <c r="J323" s="2" t="s">
        <v>525</v>
      </c>
      <c r="K323" s="2"/>
      <c r="L323" s="2"/>
      <c r="M323" s="48">
        <v>44</v>
      </c>
      <c r="N323" s="3">
        <v>0.01</v>
      </c>
      <c r="O323" s="2">
        <v>44</v>
      </c>
      <c r="P323" s="2">
        <v>0</v>
      </c>
      <c r="Q323" s="2">
        <f t="shared" si="41"/>
        <v>44</v>
      </c>
      <c r="R323" s="9">
        <f t="shared" si="36"/>
        <v>258.46048843988791</v>
      </c>
      <c r="S323" s="8">
        <f t="shared" si="37"/>
        <v>26104.509332428675</v>
      </c>
      <c r="T323">
        <f t="shared" si="40"/>
        <v>0</v>
      </c>
      <c r="U323" s="19">
        <f>IF(S323="","",S323/MAX($S$4:S323)-1)</f>
        <v>-3.3613566097443037E-2</v>
      </c>
      <c r="V323">
        <f t="shared" si="39"/>
        <v>0</v>
      </c>
      <c r="W323">
        <f t="shared" si="38"/>
        <v>258.46048843988791</v>
      </c>
      <c r="X323">
        <f t="shared" si="35"/>
        <v>0</v>
      </c>
      <c r="Y323" s="26"/>
      <c r="Z323" s="27"/>
      <c r="AA323" s="27"/>
      <c r="AB323" s="27"/>
      <c r="AC323" s="27"/>
      <c r="AD323" s="27"/>
      <c r="AE323" s="28"/>
      <c r="AF323" s="22"/>
      <c r="AG323" s="22"/>
      <c r="AH323" s="22"/>
      <c r="AI323" s="22"/>
      <c r="AJ323" s="2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  <c r="BP323" s="52"/>
      <c r="BQ323" s="52"/>
      <c r="BR323" s="25"/>
      <c r="BS323" s="25"/>
      <c r="BT323" s="25"/>
      <c r="BU323" s="25"/>
      <c r="BV323" s="25"/>
      <c r="BW323" s="25"/>
      <c r="BX323" s="25"/>
      <c r="BY323" s="25"/>
    </row>
    <row r="324" spans="1:77" s="12" customFormat="1" ht="18" customHeight="1" x14ac:dyDescent="0.25">
      <c r="A324" s="14" t="s">
        <v>332</v>
      </c>
      <c r="B324" s="1">
        <v>43025</v>
      </c>
      <c r="C324" s="15">
        <v>0.79166666666666663</v>
      </c>
      <c r="D324" s="2" t="str">
        <f t="shared" si="34"/>
        <v>martedì</v>
      </c>
      <c r="E324" s="4" t="s">
        <v>527</v>
      </c>
      <c r="F324" s="2" t="s">
        <v>526</v>
      </c>
      <c r="G324" s="2" t="s">
        <v>528</v>
      </c>
      <c r="H324" s="2"/>
      <c r="I324" s="2" t="s">
        <v>550</v>
      </c>
      <c r="J324" s="2" t="s">
        <v>525</v>
      </c>
      <c r="K324" s="2"/>
      <c r="L324" s="2"/>
      <c r="M324" s="49">
        <v>54</v>
      </c>
      <c r="N324" s="3">
        <v>0.01</v>
      </c>
      <c r="O324" s="4">
        <v>54</v>
      </c>
      <c r="P324" s="2">
        <v>0</v>
      </c>
      <c r="Q324" s="2">
        <f t="shared" si="41"/>
        <v>54</v>
      </c>
      <c r="R324" s="9">
        <f t="shared" si="36"/>
        <v>261.04509332428677</v>
      </c>
      <c r="S324" s="8">
        <f t="shared" si="37"/>
        <v>26365.554425752962</v>
      </c>
      <c r="T324">
        <f t="shared" si="40"/>
        <v>0</v>
      </c>
      <c r="U324" s="19">
        <f>IF(S324="","",S324/MAX($S$4:S324)-1)</f>
        <v>-2.3949701758417485E-2</v>
      </c>
      <c r="V324">
        <f t="shared" si="39"/>
        <v>0</v>
      </c>
      <c r="W324">
        <f t="shared" si="38"/>
        <v>261.04509332428677</v>
      </c>
      <c r="X324">
        <f t="shared" si="35"/>
        <v>0</v>
      </c>
      <c r="Y324" s="26"/>
      <c r="Z324" s="27"/>
      <c r="AA324" s="27"/>
      <c r="AB324" s="27"/>
      <c r="AC324" s="27"/>
      <c r="AD324" s="27"/>
      <c r="AE324" s="28"/>
      <c r="AF324" s="22"/>
      <c r="AG324" s="22"/>
      <c r="AH324" s="22"/>
      <c r="AI324" s="22"/>
      <c r="AJ324" s="2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  <c r="BP324" s="52"/>
      <c r="BQ324" s="52"/>
      <c r="BR324" s="25"/>
      <c r="BS324" s="25"/>
      <c r="BT324" s="25"/>
      <c r="BU324" s="25"/>
      <c r="BV324" s="25"/>
      <c r="BW324" s="25"/>
      <c r="BX324" s="25"/>
      <c r="BY324" s="25"/>
    </row>
    <row r="325" spans="1:77" s="12" customFormat="1" ht="18" customHeight="1" x14ac:dyDescent="0.25">
      <c r="A325" s="14" t="s">
        <v>333</v>
      </c>
      <c r="B325" s="1">
        <v>43070</v>
      </c>
      <c r="C325" s="15">
        <v>0.70833333333333337</v>
      </c>
      <c r="D325" s="2" t="str">
        <f t="shared" si="34"/>
        <v>venerdì</v>
      </c>
      <c r="E325" s="4" t="s">
        <v>527</v>
      </c>
      <c r="F325" s="2" t="s">
        <v>542</v>
      </c>
      <c r="G325" s="2" t="s">
        <v>538</v>
      </c>
      <c r="H325" s="2"/>
      <c r="I325" s="2" t="s">
        <v>546</v>
      </c>
      <c r="J325" s="2" t="s">
        <v>540</v>
      </c>
      <c r="K325" s="2"/>
      <c r="L325" s="2"/>
      <c r="M325" s="49">
        <v>46.5</v>
      </c>
      <c r="N325" s="3">
        <v>5.0000000000000001E-3</v>
      </c>
      <c r="O325" s="4">
        <v>-46.5</v>
      </c>
      <c r="P325" s="4">
        <v>-46.5</v>
      </c>
      <c r="Q325" s="2">
        <f t="shared" si="41"/>
        <v>-93</v>
      </c>
      <c r="R325" s="9">
        <f t="shared" si="36"/>
        <v>-263.65554425752964</v>
      </c>
      <c r="S325" s="8">
        <f t="shared" si="37"/>
        <v>26101.898881495432</v>
      </c>
      <c r="T325">
        <f t="shared" si="40"/>
        <v>-93</v>
      </c>
      <c r="U325" s="19">
        <f>IF(S325="","",S325/MAX($S$4:S325)-1)</f>
        <v>-3.3710204740833305E-2</v>
      </c>
      <c r="V325">
        <f t="shared" si="39"/>
        <v>-263.65554425752964</v>
      </c>
      <c r="W325">
        <f t="shared" si="38"/>
        <v>0</v>
      </c>
      <c r="X325">
        <f t="shared" si="35"/>
        <v>-263.65554425752964</v>
      </c>
      <c r="Y325" s="26"/>
      <c r="Z325" s="27"/>
      <c r="AA325" s="27"/>
      <c r="AB325" s="27"/>
      <c r="AC325" s="27"/>
      <c r="AD325" s="27"/>
      <c r="AE325" s="28"/>
      <c r="AF325" s="22"/>
      <c r="AG325" s="22"/>
      <c r="AH325" s="22"/>
      <c r="AI325" s="22"/>
      <c r="AJ325" s="2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  <c r="BO325" s="52"/>
      <c r="BP325" s="52"/>
      <c r="BQ325" s="52"/>
      <c r="BR325" s="25"/>
      <c r="BS325" s="25"/>
      <c r="BT325" s="25"/>
      <c r="BU325" s="25"/>
      <c r="BV325" s="25"/>
      <c r="BW325" s="25"/>
      <c r="BX325" s="25"/>
      <c r="BY325" s="25"/>
    </row>
    <row r="326" spans="1:77" s="12" customFormat="1" ht="18" customHeight="1" x14ac:dyDescent="0.25">
      <c r="A326" s="14" t="s">
        <v>334</v>
      </c>
      <c r="B326" s="1">
        <v>43070</v>
      </c>
      <c r="C326" s="15">
        <v>0.5</v>
      </c>
      <c r="D326" s="2" t="str">
        <f t="shared" si="34"/>
        <v>venerdì</v>
      </c>
      <c r="E326" s="4" t="s">
        <v>527</v>
      </c>
      <c r="F326" s="2" t="s">
        <v>542</v>
      </c>
      <c r="G326" s="2" t="s">
        <v>538</v>
      </c>
      <c r="H326" s="2"/>
      <c r="I326" s="2" t="s">
        <v>547</v>
      </c>
      <c r="J326" s="2" t="s">
        <v>540</v>
      </c>
      <c r="K326" s="2"/>
      <c r="L326" s="2"/>
      <c r="M326" s="49">
        <v>34.299999999999997</v>
      </c>
      <c r="N326" s="3">
        <v>5.0000000000000001E-3</v>
      </c>
      <c r="O326" s="4">
        <v>-34.299999999999997</v>
      </c>
      <c r="P326" s="4">
        <v>-34.299999999999997</v>
      </c>
      <c r="Q326" s="2">
        <f t="shared" si="41"/>
        <v>-68.599999999999994</v>
      </c>
      <c r="R326" s="9">
        <f t="shared" si="36"/>
        <v>-261.0189888149543</v>
      </c>
      <c r="S326" s="8">
        <f t="shared" si="37"/>
        <v>25840.879892680477</v>
      </c>
      <c r="T326">
        <f t="shared" si="40"/>
        <v>-161.6</v>
      </c>
      <c r="U326" s="19">
        <f>IF(S326="","",S326/MAX($S$4:S326)-1)</f>
        <v>-4.3373102693424981E-2</v>
      </c>
      <c r="V326">
        <f t="shared" si="39"/>
        <v>-524.67453307248388</v>
      </c>
      <c r="W326">
        <f t="shared" si="38"/>
        <v>0</v>
      </c>
      <c r="X326">
        <f t="shared" si="35"/>
        <v>-261.0189888149543</v>
      </c>
      <c r="Y326" s="26"/>
      <c r="Z326" s="27"/>
      <c r="AA326" s="27"/>
      <c r="AB326" s="27"/>
      <c r="AC326" s="27"/>
      <c r="AD326" s="27"/>
      <c r="AE326" s="28"/>
      <c r="AF326" s="22"/>
      <c r="AG326" s="22"/>
      <c r="AH326" s="22"/>
      <c r="AI326" s="22"/>
      <c r="AJ326" s="2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  <c r="BO326" s="52"/>
      <c r="BP326" s="52"/>
      <c r="BQ326" s="52"/>
      <c r="BR326" s="25"/>
      <c r="BS326" s="25"/>
      <c r="BT326" s="25"/>
      <c r="BU326" s="25"/>
      <c r="BV326" s="25"/>
      <c r="BW326" s="25"/>
      <c r="BX326" s="25"/>
      <c r="BY326" s="25"/>
    </row>
    <row r="327" spans="1:77" s="12" customFormat="1" ht="18" customHeight="1" x14ac:dyDescent="0.25">
      <c r="A327" s="14" t="s">
        <v>335</v>
      </c>
      <c r="B327" s="1">
        <v>43074</v>
      </c>
      <c r="C327" s="15">
        <v>0.33333333333333331</v>
      </c>
      <c r="D327" s="2" t="str">
        <f t="shared" ref="D327:D390" si="42">CHOOSE(WEEKDAY(B327), "domenica", "lunedì", "martedì", "mercoledì", "giovedì", "venerdì","sabato")</f>
        <v>martedì</v>
      </c>
      <c r="E327" s="4" t="s">
        <v>527</v>
      </c>
      <c r="F327" s="2" t="s">
        <v>541</v>
      </c>
      <c r="G327" s="2" t="s">
        <v>538</v>
      </c>
      <c r="H327" s="2"/>
      <c r="I327" s="2" t="s">
        <v>546</v>
      </c>
      <c r="J327" s="2" t="s">
        <v>540</v>
      </c>
      <c r="K327" s="2"/>
      <c r="L327" s="2"/>
      <c r="M327" s="49">
        <v>80.900000000000006</v>
      </c>
      <c r="N327" s="3">
        <v>0.01</v>
      </c>
      <c r="O327" s="4">
        <v>-80.900000000000006</v>
      </c>
      <c r="P327" s="4">
        <v>0</v>
      </c>
      <c r="Q327" s="2">
        <f t="shared" si="41"/>
        <v>-80.900000000000006</v>
      </c>
      <c r="R327" s="9">
        <f t="shared" si="36"/>
        <v>-258.40879892680476</v>
      </c>
      <c r="S327" s="8">
        <f t="shared" si="37"/>
        <v>25582.471093753673</v>
      </c>
      <c r="T327">
        <f t="shared" si="40"/>
        <v>-242.5</v>
      </c>
      <c r="U327" s="19">
        <f>IF(S327="","",S327/MAX($S$4:S327)-1)</f>
        <v>-5.2939371666490764E-2</v>
      </c>
      <c r="V327">
        <f t="shared" si="39"/>
        <v>-783.0833319992887</v>
      </c>
      <c r="W327">
        <f t="shared" si="38"/>
        <v>0</v>
      </c>
      <c r="X327">
        <f t="shared" ref="X327:X390" si="43">IF(R327&lt;0,R327,0)</f>
        <v>-258.40879892680476</v>
      </c>
      <c r="Y327" s="26"/>
      <c r="Z327" s="27"/>
      <c r="AA327" s="27"/>
      <c r="AB327" s="27"/>
      <c r="AC327" s="27"/>
      <c r="AD327" s="27"/>
      <c r="AE327" s="28"/>
      <c r="AF327" s="22"/>
      <c r="AG327" s="22"/>
      <c r="AH327" s="22"/>
      <c r="AI327" s="22"/>
      <c r="AJ327" s="2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25"/>
      <c r="BS327" s="25"/>
      <c r="BT327" s="25"/>
      <c r="BU327" s="25"/>
      <c r="BV327" s="25"/>
      <c r="BW327" s="25"/>
      <c r="BX327" s="25"/>
      <c r="BY327" s="25"/>
    </row>
    <row r="328" spans="1:77" s="12" customFormat="1" ht="18" customHeight="1" x14ac:dyDescent="0.25">
      <c r="A328" s="14" t="s">
        <v>336</v>
      </c>
      <c r="B328" s="1">
        <v>43034</v>
      </c>
      <c r="C328" s="15">
        <v>0.29166666666666669</v>
      </c>
      <c r="D328" s="2" t="str">
        <f t="shared" si="42"/>
        <v>giovedì</v>
      </c>
      <c r="E328" s="4" t="s">
        <v>534</v>
      </c>
      <c r="F328" s="2" t="s">
        <v>526</v>
      </c>
      <c r="G328" s="2" t="s">
        <v>549</v>
      </c>
      <c r="H328" s="2"/>
      <c r="I328" s="2" t="s">
        <v>550</v>
      </c>
      <c r="J328" s="2" t="s">
        <v>525</v>
      </c>
      <c r="K328" s="2"/>
      <c r="L328" s="2"/>
      <c r="M328" s="49">
        <v>45</v>
      </c>
      <c r="N328" s="3">
        <v>0.01</v>
      </c>
      <c r="O328" s="4">
        <v>45</v>
      </c>
      <c r="P328" s="2">
        <v>0</v>
      </c>
      <c r="Q328" s="2">
        <f t="shared" si="41"/>
        <v>45</v>
      </c>
      <c r="R328" s="9">
        <f t="shared" ref="R328:R391" si="44">S327*N328/M328*(O328+P328)</f>
        <v>255.82471093753674</v>
      </c>
      <c r="S328" s="8">
        <f t="shared" ref="S328:S391" si="45">S327+R328</f>
        <v>25838.29580469121</v>
      </c>
      <c r="T328">
        <f t="shared" si="40"/>
        <v>0</v>
      </c>
      <c r="U328" s="19">
        <f>IF(S328="","",S328/MAX($S$4:S328)-1)</f>
        <v>-4.3468765383155583E-2</v>
      </c>
      <c r="V328">
        <f t="shared" si="39"/>
        <v>0</v>
      </c>
      <c r="W328">
        <f t="shared" ref="W328:W391" si="46">IF(R328&gt;0,R328,0)</f>
        <v>255.82471093753674</v>
      </c>
      <c r="X328">
        <f t="shared" si="43"/>
        <v>0</v>
      </c>
      <c r="Y328" s="26"/>
      <c r="Z328" s="27"/>
      <c r="AA328" s="27"/>
      <c r="AB328" s="27"/>
      <c r="AC328" s="27"/>
      <c r="AD328" s="27"/>
      <c r="AE328" s="28"/>
      <c r="AF328" s="22"/>
      <c r="AG328" s="22"/>
      <c r="AH328" s="22"/>
      <c r="AI328" s="22"/>
      <c r="AJ328" s="2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  <c r="BP328" s="52"/>
      <c r="BQ328" s="52"/>
      <c r="BR328" s="25"/>
      <c r="BS328" s="25"/>
      <c r="BT328" s="25"/>
      <c r="BU328" s="25"/>
      <c r="BV328" s="25"/>
      <c r="BW328" s="25"/>
      <c r="BX328" s="25"/>
      <c r="BY328" s="25"/>
    </row>
    <row r="329" spans="1:77" s="12" customFormat="1" ht="18" customHeight="1" x14ac:dyDescent="0.25">
      <c r="A329" s="14" t="s">
        <v>337</v>
      </c>
      <c r="B329" s="1">
        <v>43076</v>
      </c>
      <c r="C329" s="15">
        <v>0.83333333333333337</v>
      </c>
      <c r="D329" s="2" t="str">
        <f t="shared" si="42"/>
        <v>giovedì</v>
      </c>
      <c r="E329" s="4" t="s">
        <v>534</v>
      </c>
      <c r="F329" s="2" t="s">
        <v>541</v>
      </c>
      <c r="G329" s="2" t="s">
        <v>538</v>
      </c>
      <c r="H329" s="2"/>
      <c r="I329" s="2" t="s">
        <v>546</v>
      </c>
      <c r="J329" s="2" t="s">
        <v>540</v>
      </c>
      <c r="K329" s="2"/>
      <c r="L329" s="2"/>
      <c r="M329" s="49">
        <v>99.8</v>
      </c>
      <c r="N329" s="3">
        <v>0.01</v>
      </c>
      <c r="O329" s="4">
        <v>-99.8</v>
      </c>
      <c r="P329" s="4">
        <v>0</v>
      </c>
      <c r="Q329" s="2">
        <f t="shared" si="41"/>
        <v>-99.8</v>
      </c>
      <c r="R329" s="9">
        <f t="shared" si="44"/>
        <v>-258.38295804691211</v>
      </c>
      <c r="S329" s="8">
        <f t="shared" si="45"/>
        <v>25579.912846644296</v>
      </c>
      <c r="T329">
        <f t="shared" si="40"/>
        <v>-99.8</v>
      </c>
      <c r="U329" s="19">
        <f>IF(S329="","",S329/MAX($S$4:S329)-1)</f>
        <v>-5.3034077729324114E-2</v>
      </c>
      <c r="V329">
        <f t="shared" si="39"/>
        <v>-258.38295804691211</v>
      </c>
      <c r="W329">
        <f t="shared" si="46"/>
        <v>0</v>
      </c>
      <c r="X329">
        <f t="shared" si="43"/>
        <v>-258.38295804691211</v>
      </c>
      <c r="Y329" s="26"/>
      <c r="Z329" s="27"/>
      <c r="AA329" s="27"/>
      <c r="AB329" s="27"/>
      <c r="AC329" s="27"/>
      <c r="AD329" s="27"/>
      <c r="AE329" s="28"/>
      <c r="AF329" s="22"/>
      <c r="AG329" s="22"/>
      <c r="AH329" s="22"/>
      <c r="AI329" s="22"/>
      <c r="AJ329" s="2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  <c r="BP329" s="52"/>
      <c r="BQ329" s="52"/>
      <c r="BR329" s="25"/>
      <c r="BS329" s="25"/>
      <c r="BT329" s="25"/>
      <c r="BU329" s="25"/>
      <c r="BV329" s="25"/>
      <c r="BW329" s="25"/>
      <c r="BX329" s="25"/>
      <c r="BY329" s="25"/>
    </row>
    <row r="330" spans="1:77" s="12" customFormat="1" ht="18" customHeight="1" x14ac:dyDescent="0.25">
      <c r="A330" s="14" t="s">
        <v>338</v>
      </c>
      <c r="B330" s="1">
        <v>43082</v>
      </c>
      <c r="C330" s="15">
        <v>0.83333333333333337</v>
      </c>
      <c r="D330" s="2" t="str">
        <f t="shared" si="42"/>
        <v>mercoledì</v>
      </c>
      <c r="E330" s="4" t="s">
        <v>527</v>
      </c>
      <c r="F330" s="2" t="s">
        <v>537</v>
      </c>
      <c r="G330" s="2" t="s">
        <v>538</v>
      </c>
      <c r="H330" s="2"/>
      <c r="I330" s="2" t="s">
        <v>546</v>
      </c>
      <c r="J330" s="2" t="s">
        <v>540</v>
      </c>
      <c r="K330" s="2"/>
      <c r="L330" s="2"/>
      <c r="M330" s="49">
        <v>78</v>
      </c>
      <c r="N330" s="3">
        <v>5.0000000000000001E-3</v>
      </c>
      <c r="O330" s="4">
        <v>105.2</v>
      </c>
      <c r="P330" s="4">
        <v>0</v>
      </c>
      <c r="Q330" s="2">
        <f t="shared" si="41"/>
        <v>105.2</v>
      </c>
      <c r="R330" s="9">
        <f t="shared" si="44"/>
        <v>172.50043791455002</v>
      </c>
      <c r="S330" s="8">
        <f t="shared" si="45"/>
        <v>25752.413284558846</v>
      </c>
      <c r="T330">
        <f t="shared" si="40"/>
        <v>0</v>
      </c>
      <c r="U330" s="19">
        <f>IF(S330="","",S330/MAX($S$4:S330)-1)</f>
        <v>-4.6648128048370596E-2</v>
      </c>
      <c r="V330">
        <f t="shared" ref="V330:V393" si="47">IF(R330&lt;0,V329+R330,0)</f>
        <v>0</v>
      </c>
      <c r="W330">
        <f t="shared" si="46"/>
        <v>172.50043791455002</v>
      </c>
      <c r="X330">
        <f t="shared" si="43"/>
        <v>0</v>
      </c>
      <c r="Y330" s="26"/>
      <c r="Z330" s="27"/>
      <c r="AA330" s="27"/>
      <c r="AB330" s="27"/>
      <c r="AC330" s="27"/>
      <c r="AD330" s="27"/>
      <c r="AE330" s="28"/>
      <c r="AF330" s="22"/>
      <c r="AG330" s="22"/>
      <c r="AH330" s="22"/>
      <c r="AI330" s="22"/>
      <c r="AJ330" s="2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  <c r="BI330" s="52"/>
      <c r="BJ330" s="52"/>
      <c r="BK330" s="52"/>
      <c r="BL330" s="52"/>
      <c r="BM330" s="52"/>
      <c r="BN330" s="52"/>
      <c r="BO330" s="52"/>
      <c r="BP330" s="52"/>
      <c r="BQ330" s="52"/>
      <c r="BR330" s="25"/>
      <c r="BS330" s="25"/>
      <c r="BT330" s="25"/>
      <c r="BU330" s="25"/>
      <c r="BV330" s="25"/>
      <c r="BW330" s="25"/>
      <c r="BX330" s="25"/>
      <c r="BY330" s="25"/>
    </row>
    <row r="331" spans="1:77" s="12" customFormat="1" ht="18" customHeight="1" x14ac:dyDescent="0.25">
      <c r="A331" s="14" t="s">
        <v>339</v>
      </c>
      <c r="B331" s="1">
        <v>43082</v>
      </c>
      <c r="C331" s="15">
        <v>0.79166666666666663</v>
      </c>
      <c r="D331" s="2" t="str">
        <f t="shared" si="42"/>
        <v>mercoledì</v>
      </c>
      <c r="E331" s="2" t="s">
        <v>534</v>
      </c>
      <c r="F331" s="2" t="s">
        <v>541</v>
      </c>
      <c r="G331" s="2" t="s">
        <v>538</v>
      </c>
      <c r="H331" s="2"/>
      <c r="I331" s="2" t="s">
        <v>551</v>
      </c>
      <c r="J331" s="2" t="s">
        <v>540</v>
      </c>
      <c r="K331" s="2"/>
      <c r="L331" s="2"/>
      <c r="M331" s="48">
        <v>4.5999999999999996</v>
      </c>
      <c r="N331" s="3">
        <v>0.01</v>
      </c>
      <c r="O331" s="2">
        <v>-4.5999999999999996</v>
      </c>
      <c r="P331" s="2">
        <v>0</v>
      </c>
      <c r="Q331" s="2">
        <f t="shared" si="41"/>
        <v>-4.5999999999999996</v>
      </c>
      <c r="R331" s="9">
        <f t="shared" si="44"/>
        <v>-257.5241328455885</v>
      </c>
      <c r="S331" s="8">
        <f t="shared" si="45"/>
        <v>25494.889151713258</v>
      </c>
      <c r="T331">
        <f t="shared" si="40"/>
        <v>-4.5999999999999996</v>
      </c>
      <c r="U331" s="19">
        <f>IF(S331="","",S331/MAX($S$4:S331)-1)</f>
        <v>-5.6181646767886839E-2</v>
      </c>
      <c r="V331">
        <f t="shared" si="47"/>
        <v>-257.5241328455885</v>
      </c>
      <c r="W331">
        <f t="shared" si="46"/>
        <v>0</v>
      </c>
      <c r="X331">
        <f t="shared" si="43"/>
        <v>-257.5241328455885</v>
      </c>
      <c r="Y331" s="26"/>
      <c r="Z331" s="27"/>
      <c r="AA331" s="27"/>
      <c r="AB331" s="27"/>
      <c r="AC331" s="27"/>
      <c r="AD331" s="27"/>
      <c r="AE331" s="28"/>
      <c r="AF331" s="22"/>
      <c r="AG331" s="22"/>
      <c r="AH331" s="22"/>
      <c r="AI331" s="22"/>
      <c r="AJ331" s="2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  <c r="BI331" s="52"/>
      <c r="BJ331" s="52"/>
      <c r="BK331" s="52"/>
      <c r="BL331" s="52"/>
      <c r="BM331" s="52"/>
      <c r="BN331" s="52"/>
      <c r="BO331" s="52"/>
      <c r="BP331" s="52"/>
      <c r="BQ331" s="52"/>
      <c r="BR331" s="25"/>
      <c r="BS331" s="25"/>
      <c r="BT331" s="25"/>
      <c r="BU331" s="25"/>
      <c r="BV331" s="25"/>
      <c r="BW331" s="25"/>
      <c r="BX331" s="25"/>
      <c r="BY331" s="25"/>
    </row>
    <row r="332" spans="1:77" s="12" customFormat="1" ht="18" customHeight="1" x14ac:dyDescent="0.25">
      <c r="A332" s="14" t="s">
        <v>340</v>
      </c>
      <c r="B332" s="1">
        <v>43084</v>
      </c>
      <c r="C332" s="15">
        <v>0.66666666666666663</v>
      </c>
      <c r="D332" s="2" t="str">
        <f t="shared" si="42"/>
        <v>venerdì</v>
      </c>
      <c r="E332" s="4" t="s">
        <v>534</v>
      </c>
      <c r="F332" s="2" t="s">
        <v>537</v>
      </c>
      <c r="G332" s="2" t="s">
        <v>538</v>
      </c>
      <c r="H332" s="2"/>
      <c r="I332" s="2" t="s">
        <v>547</v>
      </c>
      <c r="J332" s="2" t="s">
        <v>540</v>
      </c>
      <c r="K332" s="2"/>
      <c r="L332" s="2"/>
      <c r="M332" s="49">
        <v>21.8</v>
      </c>
      <c r="N332" s="3">
        <v>5.0000000000000001E-3</v>
      </c>
      <c r="O332" s="4">
        <v>20.2</v>
      </c>
      <c r="P332" s="4">
        <v>42.3</v>
      </c>
      <c r="Q332" s="2">
        <f t="shared" si="41"/>
        <v>62.5</v>
      </c>
      <c r="R332" s="9">
        <f t="shared" si="44"/>
        <v>365.46572751882536</v>
      </c>
      <c r="S332" s="8">
        <f t="shared" si="45"/>
        <v>25860.354879232083</v>
      </c>
      <c r="T332">
        <f t="shared" si="40"/>
        <v>0</v>
      </c>
      <c r="U332" s="19">
        <f>IF(S332="","",S332/MAX($S$4:S332)-1)</f>
        <v>-4.2652140557564167E-2</v>
      </c>
      <c r="V332">
        <f t="shared" si="47"/>
        <v>0</v>
      </c>
      <c r="W332">
        <f t="shared" si="46"/>
        <v>365.46572751882536</v>
      </c>
      <c r="X332">
        <f t="shared" si="43"/>
        <v>0</v>
      </c>
      <c r="Y332" s="26"/>
      <c r="Z332" s="27"/>
      <c r="AA332" s="27"/>
      <c r="AB332" s="27"/>
      <c r="AC332" s="27"/>
      <c r="AD332" s="27"/>
      <c r="AE332" s="28"/>
      <c r="AF332" s="22"/>
      <c r="AG332" s="22"/>
      <c r="AH332" s="22"/>
      <c r="AI332" s="22"/>
      <c r="AJ332" s="2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2"/>
      <c r="BI332" s="52"/>
      <c r="BJ332" s="52"/>
      <c r="BK332" s="52"/>
      <c r="BL332" s="52"/>
      <c r="BM332" s="52"/>
      <c r="BN332" s="52"/>
      <c r="BO332" s="52"/>
      <c r="BP332" s="52"/>
      <c r="BQ332" s="52"/>
      <c r="BR332" s="25"/>
      <c r="BS332" s="25"/>
      <c r="BT332" s="25"/>
      <c r="BU332" s="25"/>
      <c r="BV332" s="25"/>
      <c r="BW332" s="25"/>
      <c r="BX332" s="25"/>
      <c r="BY332" s="25"/>
    </row>
    <row r="333" spans="1:77" s="12" customFormat="1" ht="18" customHeight="1" x14ac:dyDescent="0.25">
      <c r="A333" s="14" t="s">
        <v>341</v>
      </c>
      <c r="B333" s="1">
        <v>43103</v>
      </c>
      <c r="C333" s="15">
        <v>0.66666666666666663</v>
      </c>
      <c r="D333" s="2" t="str">
        <f t="shared" si="42"/>
        <v>mercoledì</v>
      </c>
      <c r="E333" s="4" t="s">
        <v>527</v>
      </c>
      <c r="F333" s="2" t="s">
        <v>541</v>
      </c>
      <c r="G333" s="2" t="s">
        <v>538</v>
      </c>
      <c r="H333" s="2"/>
      <c r="I333" s="2" t="s">
        <v>546</v>
      </c>
      <c r="J333" s="2" t="s">
        <v>540</v>
      </c>
      <c r="K333" s="2"/>
      <c r="L333" s="2"/>
      <c r="M333" s="49">
        <v>41.6</v>
      </c>
      <c r="N333" s="3">
        <v>0.01</v>
      </c>
      <c r="O333" s="4">
        <v>62.9</v>
      </c>
      <c r="P333" s="4">
        <v>0</v>
      </c>
      <c r="Q333" s="2">
        <f t="shared" si="41"/>
        <v>62.9</v>
      </c>
      <c r="R333" s="9">
        <f t="shared" si="44"/>
        <v>391.01353891915818</v>
      </c>
      <c r="S333" s="8">
        <f t="shared" si="45"/>
        <v>26251.36841815124</v>
      </c>
      <c r="T333">
        <f t="shared" si="40"/>
        <v>0</v>
      </c>
      <c r="U333" s="19">
        <f>IF(S333="","",S333/MAX($S$4:S333)-1)</f>
        <v>-2.8176856817436979E-2</v>
      </c>
      <c r="V333">
        <f t="shared" si="47"/>
        <v>0</v>
      </c>
      <c r="W333">
        <f t="shared" si="46"/>
        <v>391.01353891915818</v>
      </c>
      <c r="X333">
        <f t="shared" si="43"/>
        <v>0</v>
      </c>
      <c r="Y333" s="26"/>
      <c r="Z333" s="27"/>
      <c r="AA333" s="27"/>
      <c r="AB333" s="27"/>
      <c r="AC333" s="27"/>
      <c r="AD333" s="27"/>
      <c r="AE333" s="28"/>
      <c r="AF333" s="22"/>
      <c r="AG333" s="22"/>
      <c r="AH333" s="22"/>
      <c r="AI333" s="22"/>
      <c r="AJ333" s="2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  <c r="BI333" s="52"/>
      <c r="BJ333" s="52"/>
      <c r="BK333" s="52"/>
      <c r="BL333" s="52"/>
      <c r="BM333" s="52"/>
      <c r="BN333" s="52"/>
      <c r="BO333" s="52"/>
      <c r="BP333" s="52"/>
      <c r="BQ333" s="52"/>
      <c r="BR333" s="25"/>
      <c r="BS333" s="25"/>
      <c r="BT333" s="25"/>
      <c r="BU333" s="25"/>
      <c r="BV333" s="25"/>
      <c r="BW333" s="25"/>
      <c r="BX333" s="25"/>
      <c r="BY333" s="25"/>
    </row>
    <row r="334" spans="1:77" s="12" customFormat="1" ht="18" customHeight="1" x14ac:dyDescent="0.25">
      <c r="A334" s="14" t="s">
        <v>342</v>
      </c>
      <c r="B334" s="1">
        <v>43104</v>
      </c>
      <c r="C334" s="15">
        <v>0.625</v>
      </c>
      <c r="D334" s="2" t="str">
        <f t="shared" si="42"/>
        <v>giovedì</v>
      </c>
      <c r="E334" s="4" t="s">
        <v>534</v>
      </c>
      <c r="F334" s="2" t="s">
        <v>537</v>
      </c>
      <c r="G334" s="2" t="s">
        <v>538</v>
      </c>
      <c r="H334" s="2"/>
      <c r="I334" s="2" t="s">
        <v>544</v>
      </c>
      <c r="J334" s="2" t="s">
        <v>540</v>
      </c>
      <c r="K334" s="2"/>
      <c r="L334" s="2"/>
      <c r="M334" s="49">
        <v>26.5</v>
      </c>
      <c r="N334" s="3">
        <v>5.0000000000000001E-3</v>
      </c>
      <c r="O334" s="4">
        <v>31.1</v>
      </c>
      <c r="P334" s="4">
        <v>56.2</v>
      </c>
      <c r="Q334" s="2">
        <f t="shared" si="41"/>
        <v>87.300000000000011</v>
      </c>
      <c r="R334" s="9">
        <f t="shared" si="44"/>
        <v>432.40461564237808</v>
      </c>
      <c r="S334" s="8">
        <f t="shared" si="45"/>
        <v>26683.773033793619</v>
      </c>
      <c r="T334">
        <f t="shared" ref="T334:T397" si="48">IF(Q334&lt;0,T333+Q334,0)</f>
        <v>0</v>
      </c>
      <c r="U334" s="19">
        <f>IF(S334="","",S334/MAX($S$4:S334)-1)</f>
        <v>-1.2169279383505316E-2</v>
      </c>
      <c r="V334">
        <f t="shared" si="47"/>
        <v>0</v>
      </c>
      <c r="W334">
        <f t="shared" si="46"/>
        <v>432.40461564237808</v>
      </c>
      <c r="X334">
        <f t="shared" si="43"/>
        <v>0</v>
      </c>
      <c r="Y334" s="26"/>
      <c r="Z334" s="27"/>
      <c r="AA334" s="27"/>
      <c r="AB334" s="27"/>
      <c r="AC334" s="27"/>
      <c r="AD334" s="27"/>
      <c r="AE334" s="28"/>
      <c r="AF334" s="22"/>
      <c r="AG334" s="22"/>
      <c r="AH334" s="22"/>
      <c r="AI334" s="22"/>
      <c r="AJ334" s="2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  <c r="BP334" s="52"/>
      <c r="BQ334" s="52"/>
      <c r="BR334" s="25"/>
      <c r="BS334" s="25"/>
      <c r="BT334" s="25"/>
      <c r="BU334" s="25"/>
      <c r="BV334" s="25"/>
      <c r="BW334" s="25"/>
      <c r="BX334" s="25"/>
      <c r="BY334" s="25"/>
    </row>
    <row r="335" spans="1:77" s="12" customFormat="1" ht="18" customHeight="1" x14ac:dyDescent="0.25">
      <c r="A335" s="14" t="s">
        <v>343</v>
      </c>
      <c r="B335" s="1">
        <v>43109</v>
      </c>
      <c r="C335" s="15">
        <v>0.54166666666666663</v>
      </c>
      <c r="D335" s="2" t="str">
        <f t="shared" si="42"/>
        <v>martedì</v>
      </c>
      <c r="E335" s="4" t="s">
        <v>527</v>
      </c>
      <c r="F335" s="2" t="s">
        <v>537</v>
      </c>
      <c r="G335" s="2" t="s">
        <v>538</v>
      </c>
      <c r="H335" s="2"/>
      <c r="I335" s="2" t="s">
        <v>546</v>
      </c>
      <c r="J335" s="2" t="s">
        <v>540</v>
      </c>
      <c r="K335" s="2"/>
      <c r="L335" s="2"/>
      <c r="M335" s="49">
        <v>37.5</v>
      </c>
      <c r="N335" s="3">
        <v>5.0000000000000001E-3</v>
      </c>
      <c r="O335" s="4">
        <v>-37.5</v>
      </c>
      <c r="P335" s="4">
        <v>-37.5</v>
      </c>
      <c r="Q335" s="2">
        <f t="shared" si="41"/>
        <v>-75</v>
      </c>
      <c r="R335" s="9">
        <f t="shared" si="44"/>
        <v>-266.83773033793619</v>
      </c>
      <c r="S335" s="8">
        <f t="shared" si="45"/>
        <v>26416.935303455684</v>
      </c>
      <c r="T335">
        <f t="shared" si="48"/>
        <v>-75</v>
      </c>
      <c r="U335" s="19">
        <f>IF(S335="","",S335/MAX($S$4:S335)-1)</f>
        <v>-2.2047586589670209E-2</v>
      </c>
      <c r="V335">
        <f t="shared" si="47"/>
        <v>-266.83773033793619</v>
      </c>
      <c r="W335">
        <f t="shared" si="46"/>
        <v>0</v>
      </c>
      <c r="X335">
        <f t="shared" si="43"/>
        <v>-266.83773033793619</v>
      </c>
      <c r="Y335" s="26"/>
      <c r="Z335" s="27"/>
      <c r="AA335" s="27"/>
      <c r="AB335" s="27"/>
      <c r="AC335" s="27"/>
      <c r="AD335" s="27"/>
      <c r="AE335" s="28"/>
      <c r="AF335" s="22"/>
      <c r="AG335" s="22"/>
      <c r="AH335" s="22"/>
      <c r="AI335" s="22"/>
      <c r="AJ335" s="2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25"/>
      <c r="BS335" s="25"/>
      <c r="BT335" s="25"/>
      <c r="BU335" s="25"/>
      <c r="BV335" s="25"/>
      <c r="BW335" s="25"/>
      <c r="BX335" s="25"/>
      <c r="BY335" s="25"/>
    </row>
    <row r="336" spans="1:77" s="12" customFormat="1" ht="18" customHeight="1" x14ac:dyDescent="0.25">
      <c r="A336" s="14" t="s">
        <v>344</v>
      </c>
      <c r="B336" s="1">
        <v>43054</v>
      </c>
      <c r="C336" s="15">
        <v>0.45833333333333331</v>
      </c>
      <c r="D336" s="2" t="str">
        <f t="shared" si="42"/>
        <v>mercoledì</v>
      </c>
      <c r="E336" s="4" t="s">
        <v>527</v>
      </c>
      <c r="F336" s="2" t="s">
        <v>526</v>
      </c>
      <c r="G336" s="2" t="s">
        <v>528</v>
      </c>
      <c r="H336" s="2"/>
      <c r="I336" s="2" t="s">
        <v>524</v>
      </c>
      <c r="J336" s="2" t="s">
        <v>525</v>
      </c>
      <c r="K336" s="2"/>
      <c r="L336" s="2"/>
      <c r="M336" s="49">
        <v>103</v>
      </c>
      <c r="N336" s="3">
        <v>0.01</v>
      </c>
      <c r="O336" s="4">
        <v>-103</v>
      </c>
      <c r="P336" s="2">
        <v>0</v>
      </c>
      <c r="Q336" s="2">
        <f t="shared" si="41"/>
        <v>-103</v>
      </c>
      <c r="R336" s="9">
        <f t="shared" si="44"/>
        <v>-264.16935303455682</v>
      </c>
      <c r="S336" s="8">
        <f t="shared" si="45"/>
        <v>26152.765950421126</v>
      </c>
      <c r="T336">
        <f t="shared" si="48"/>
        <v>-178</v>
      </c>
      <c r="U336" s="19">
        <f>IF(S336="","",S336/MAX($S$4:S336)-1)</f>
        <v>-3.1827110723773533E-2</v>
      </c>
      <c r="V336">
        <f t="shared" si="47"/>
        <v>-531.00708337249307</v>
      </c>
      <c r="W336">
        <f t="shared" si="46"/>
        <v>0</v>
      </c>
      <c r="X336">
        <f t="shared" si="43"/>
        <v>-264.16935303455682</v>
      </c>
      <c r="Y336" s="26"/>
      <c r="Z336" s="27"/>
      <c r="AA336" s="27"/>
      <c r="AB336" s="27"/>
      <c r="AC336" s="27"/>
      <c r="AD336" s="27"/>
      <c r="AE336" s="28"/>
      <c r="AF336" s="22"/>
      <c r="AG336" s="22"/>
      <c r="AH336" s="22"/>
      <c r="AI336" s="22"/>
      <c r="AJ336" s="2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  <c r="BI336" s="52"/>
      <c r="BJ336" s="52"/>
      <c r="BK336" s="52"/>
      <c r="BL336" s="52"/>
      <c r="BM336" s="52"/>
      <c r="BN336" s="52"/>
      <c r="BO336" s="52"/>
      <c r="BP336" s="52"/>
      <c r="BQ336" s="52"/>
      <c r="BR336" s="25"/>
      <c r="BS336" s="25"/>
      <c r="BT336" s="25"/>
      <c r="BU336" s="25"/>
      <c r="BV336" s="25"/>
      <c r="BW336" s="25"/>
      <c r="BX336" s="25"/>
      <c r="BY336" s="25"/>
    </row>
    <row r="337" spans="1:77" s="12" customFormat="1" ht="18" customHeight="1" x14ac:dyDescent="0.25">
      <c r="A337" s="14" t="s">
        <v>345</v>
      </c>
      <c r="B337" s="1">
        <v>43054</v>
      </c>
      <c r="C337" s="15">
        <v>0.625</v>
      </c>
      <c r="D337" s="2" t="str">
        <f t="shared" si="42"/>
        <v>mercoledì</v>
      </c>
      <c r="E337" s="4" t="s">
        <v>534</v>
      </c>
      <c r="F337" s="2" t="s">
        <v>526</v>
      </c>
      <c r="G337" s="2" t="s">
        <v>549</v>
      </c>
      <c r="H337" s="2"/>
      <c r="I337" s="2" t="s">
        <v>550</v>
      </c>
      <c r="J337" s="2" t="s">
        <v>525</v>
      </c>
      <c r="K337" s="2"/>
      <c r="L337" s="2"/>
      <c r="M337" s="49">
        <v>104</v>
      </c>
      <c r="N337" s="3">
        <v>0.01</v>
      </c>
      <c r="O337" s="4">
        <v>-104</v>
      </c>
      <c r="P337" s="2">
        <v>0</v>
      </c>
      <c r="Q337" s="2">
        <f t="shared" si="41"/>
        <v>-104</v>
      </c>
      <c r="R337" s="9">
        <f t="shared" si="44"/>
        <v>-261.52765950421127</v>
      </c>
      <c r="S337" s="8">
        <f t="shared" si="45"/>
        <v>25891.238290916914</v>
      </c>
      <c r="T337">
        <f t="shared" si="48"/>
        <v>-282</v>
      </c>
      <c r="U337" s="19">
        <f>IF(S337="","",S337/MAX($S$4:S337)-1)</f>
        <v>-4.1508839616535842E-2</v>
      </c>
      <c r="V337">
        <f t="shared" si="47"/>
        <v>-792.53474287670429</v>
      </c>
      <c r="W337">
        <f t="shared" si="46"/>
        <v>0</v>
      </c>
      <c r="X337">
        <f t="shared" si="43"/>
        <v>-261.52765950421127</v>
      </c>
      <c r="Y337" s="26"/>
      <c r="Z337" s="27"/>
      <c r="AA337" s="27"/>
      <c r="AB337" s="27"/>
      <c r="AC337" s="27"/>
      <c r="AD337" s="27"/>
      <c r="AE337" s="28"/>
      <c r="AF337" s="22"/>
      <c r="AG337" s="22"/>
      <c r="AH337" s="22"/>
      <c r="AI337" s="22"/>
      <c r="AJ337" s="2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  <c r="BO337" s="52"/>
      <c r="BP337" s="52"/>
      <c r="BQ337" s="52"/>
      <c r="BR337" s="25"/>
      <c r="BS337" s="25"/>
      <c r="BT337" s="25"/>
      <c r="BU337" s="25"/>
      <c r="BV337" s="25"/>
      <c r="BW337" s="25"/>
      <c r="BX337" s="25"/>
      <c r="BY337" s="25"/>
    </row>
    <row r="338" spans="1:77" s="12" customFormat="1" ht="18" customHeight="1" x14ac:dyDescent="0.25">
      <c r="A338" s="14" t="s">
        <v>346</v>
      </c>
      <c r="B338" s="1">
        <v>43110</v>
      </c>
      <c r="C338" s="15">
        <v>0.5</v>
      </c>
      <c r="D338" s="2" t="str">
        <f t="shared" si="42"/>
        <v>mercoledì</v>
      </c>
      <c r="E338" s="4" t="s">
        <v>534</v>
      </c>
      <c r="F338" s="2" t="s">
        <v>537</v>
      </c>
      <c r="G338" s="2" t="s">
        <v>538</v>
      </c>
      <c r="H338" s="2"/>
      <c r="I338" s="2" t="s">
        <v>544</v>
      </c>
      <c r="J338" s="2" t="s">
        <v>540</v>
      </c>
      <c r="K338" s="2"/>
      <c r="L338" s="2"/>
      <c r="M338" s="49">
        <v>32.5</v>
      </c>
      <c r="N338" s="3">
        <v>5.0000000000000001E-3</v>
      </c>
      <c r="O338" s="4">
        <v>-32.5</v>
      </c>
      <c r="P338" s="4">
        <v>-32.5</v>
      </c>
      <c r="Q338" s="2">
        <f t="shared" si="41"/>
        <v>-65</v>
      </c>
      <c r="R338" s="9">
        <f t="shared" si="44"/>
        <v>-258.91238290916914</v>
      </c>
      <c r="S338" s="8">
        <f t="shared" si="45"/>
        <v>25632.325908007744</v>
      </c>
      <c r="T338">
        <f t="shared" si="48"/>
        <v>-347</v>
      </c>
      <c r="U338" s="19">
        <f>IF(S338="","",S338/MAX($S$4:S338)-1)</f>
        <v>-5.109375122037052E-2</v>
      </c>
      <c r="V338">
        <f t="shared" si="47"/>
        <v>-1051.4471257858734</v>
      </c>
      <c r="W338">
        <f t="shared" si="46"/>
        <v>0</v>
      </c>
      <c r="X338">
        <f t="shared" si="43"/>
        <v>-258.91238290916914</v>
      </c>
      <c r="Y338" s="26"/>
      <c r="Z338" s="27"/>
      <c r="AA338" s="27"/>
      <c r="AB338" s="27"/>
      <c r="AC338" s="27"/>
      <c r="AD338" s="27"/>
      <c r="AE338" s="28"/>
      <c r="AF338" s="22"/>
      <c r="AG338" s="22"/>
      <c r="AH338" s="22"/>
      <c r="AI338" s="22"/>
      <c r="AJ338" s="2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  <c r="BP338" s="52"/>
      <c r="BQ338" s="52"/>
      <c r="BR338" s="25"/>
      <c r="BS338" s="25"/>
      <c r="BT338" s="25"/>
      <c r="BU338" s="25"/>
      <c r="BV338" s="25"/>
      <c r="BW338" s="25"/>
      <c r="BX338" s="25"/>
      <c r="BY338" s="25"/>
    </row>
    <row r="339" spans="1:77" s="12" customFormat="1" ht="18" customHeight="1" x14ac:dyDescent="0.25">
      <c r="A339" s="14" t="s">
        <v>347</v>
      </c>
      <c r="B339" s="1">
        <v>43116</v>
      </c>
      <c r="C339" s="15">
        <v>0.45833333333333331</v>
      </c>
      <c r="D339" s="2" t="str">
        <f t="shared" si="42"/>
        <v>martedì</v>
      </c>
      <c r="E339" s="4" t="s">
        <v>527</v>
      </c>
      <c r="F339" s="2" t="s">
        <v>541</v>
      </c>
      <c r="G339" s="2" t="s">
        <v>538</v>
      </c>
      <c r="H339" s="2"/>
      <c r="I339" s="2" t="s">
        <v>546</v>
      </c>
      <c r="J339" s="2" t="s">
        <v>540</v>
      </c>
      <c r="K339" s="2"/>
      <c r="L339" s="2"/>
      <c r="M339" s="49">
        <v>36.299999999999997</v>
      </c>
      <c r="N339" s="3">
        <v>0.01</v>
      </c>
      <c r="O339" s="4">
        <v>51.3</v>
      </c>
      <c r="P339" s="4">
        <v>0</v>
      </c>
      <c r="Q339" s="2">
        <f t="shared" si="41"/>
        <v>51.3</v>
      </c>
      <c r="R339" s="9">
        <f t="shared" si="44"/>
        <v>362.24196117928301</v>
      </c>
      <c r="S339" s="8">
        <f t="shared" si="45"/>
        <v>25994.567869187027</v>
      </c>
      <c r="T339">
        <f t="shared" si="48"/>
        <v>0</v>
      </c>
      <c r="U339" s="19">
        <f>IF(S339="","",S339/MAX($S$4:S339)-1)</f>
        <v>-3.7683588531005507E-2</v>
      </c>
      <c r="V339">
        <f t="shared" si="47"/>
        <v>0</v>
      </c>
      <c r="W339">
        <f t="shared" si="46"/>
        <v>362.24196117928301</v>
      </c>
      <c r="X339">
        <f t="shared" si="43"/>
        <v>0</v>
      </c>
      <c r="Y339" s="26"/>
      <c r="Z339" s="27"/>
      <c r="AA339" s="27"/>
      <c r="AB339" s="27"/>
      <c r="AC339" s="27"/>
      <c r="AD339" s="27"/>
      <c r="AE339" s="28"/>
      <c r="AF339" s="22"/>
      <c r="AG339" s="22"/>
      <c r="AH339" s="22"/>
      <c r="AI339" s="22"/>
      <c r="AJ339" s="2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  <c r="BP339" s="52"/>
      <c r="BQ339" s="52"/>
      <c r="BR339" s="25"/>
      <c r="BS339" s="25"/>
      <c r="BT339" s="25"/>
      <c r="BU339" s="25"/>
      <c r="BV339" s="25"/>
      <c r="BW339" s="25"/>
      <c r="BX339" s="25"/>
      <c r="BY339" s="25"/>
    </row>
    <row r="340" spans="1:77" s="12" customFormat="1" ht="18" customHeight="1" x14ac:dyDescent="0.25">
      <c r="A340" s="14" t="s">
        <v>348</v>
      </c>
      <c r="B340" s="1">
        <v>43124</v>
      </c>
      <c r="C340" s="15">
        <v>0.58333333333333337</v>
      </c>
      <c r="D340" s="2" t="str">
        <f t="shared" si="42"/>
        <v>mercoledì</v>
      </c>
      <c r="E340" s="4" t="s">
        <v>534</v>
      </c>
      <c r="F340" s="2" t="s">
        <v>537</v>
      </c>
      <c r="G340" s="2" t="s">
        <v>538</v>
      </c>
      <c r="H340" s="2"/>
      <c r="I340" s="2" t="s">
        <v>546</v>
      </c>
      <c r="J340" s="2" t="s">
        <v>540</v>
      </c>
      <c r="K340" s="2"/>
      <c r="L340" s="2"/>
      <c r="M340" s="49">
        <v>41</v>
      </c>
      <c r="N340" s="3">
        <v>5.0000000000000001E-3</v>
      </c>
      <c r="O340" s="4">
        <v>31</v>
      </c>
      <c r="P340" s="4">
        <v>0</v>
      </c>
      <c r="Q340" s="2">
        <f t="shared" si="41"/>
        <v>31</v>
      </c>
      <c r="R340" s="9">
        <f t="shared" si="44"/>
        <v>98.272146822536328</v>
      </c>
      <c r="S340" s="8">
        <f t="shared" si="45"/>
        <v>26092.840016009563</v>
      </c>
      <c r="T340">
        <f t="shared" si="48"/>
        <v>0</v>
      </c>
      <c r="U340" s="19">
        <f>IF(S340="","",S340/MAX($S$4:S340)-1)</f>
        <v>-3.4045563073012985E-2</v>
      </c>
      <c r="V340">
        <f t="shared" si="47"/>
        <v>0</v>
      </c>
      <c r="W340">
        <f t="shared" si="46"/>
        <v>98.272146822536328</v>
      </c>
      <c r="X340">
        <f t="shared" si="43"/>
        <v>0</v>
      </c>
      <c r="Y340" s="26"/>
      <c r="Z340" s="27"/>
      <c r="AA340" s="27"/>
      <c r="AB340" s="27"/>
      <c r="AC340" s="27"/>
      <c r="AD340" s="27"/>
      <c r="AE340" s="28"/>
      <c r="AF340" s="22"/>
      <c r="AG340" s="22"/>
      <c r="AH340" s="22"/>
      <c r="AI340" s="22"/>
      <c r="AJ340" s="2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  <c r="BO340" s="52"/>
      <c r="BP340" s="52"/>
      <c r="BQ340" s="52"/>
      <c r="BR340" s="25"/>
      <c r="BS340" s="25"/>
      <c r="BT340" s="25"/>
      <c r="BU340" s="25"/>
      <c r="BV340" s="25"/>
      <c r="BW340" s="25"/>
      <c r="BX340" s="25"/>
      <c r="BY340" s="25"/>
    </row>
    <row r="341" spans="1:77" s="12" customFormat="1" ht="18" customHeight="1" x14ac:dyDescent="0.25">
      <c r="A341" s="14" t="s">
        <v>349</v>
      </c>
      <c r="B341" s="1">
        <v>43125</v>
      </c>
      <c r="C341" s="15">
        <v>0.83333333333333337</v>
      </c>
      <c r="D341" s="2" t="str">
        <f t="shared" si="42"/>
        <v>giovedì</v>
      </c>
      <c r="E341" s="4" t="s">
        <v>527</v>
      </c>
      <c r="F341" s="2" t="s">
        <v>541</v>
      </c>
      <c r="G341" s="2" t="s">
        <v>538</v>
      </c>
      <c r="H341" s="2"/>
      <c r="I341" s="2" t="s">
        <v>546</v>
      </c>
      <c r="J341" s="2" t="s">
        <v>540</v>
      </c>
      <c r="K341" s="2"/>
      <c r="L341" s="2"/>
      <c r="M341" s="49">
        <v>61</v>
      </c>
      <c r="N341" s="3">
        <v>0.01</v>
      </c>
      <c r="O341" s="4">
        <v>90.7</v>
      </c>
      <c r="P341" s="4">
        <v>0</v>
      </c>
      <c r="Q341" s="2">
        <f t="shared" si="41"/>
        <v>90.7</v>
      </c>
      <c r="R341" s="9">
        <f t="shared" si="44"/>
        <v>387.97058843476515</v>
      </c>
      <c r="S341" s="8">
        <f t="shared" si="45"/>
        <v>26480.810604444327</v>
      </c>
      <c r="T341">
        <f t="shared" si="48"/>
        <v>0</v>
      </c>
      <c r="U341" s="19">
        <f>IF(S341="","",S341/MAX($S$4:S341)-1)</f>
        <v>-1.9682929068213451E-2</v>
      </c>
      <c r="V341">
        <f t="shared" si="47"/>
        <v>0</v>
      </c>
      <c r="W341">
        <f t="shared" si="46"/>
        <v>387.97058843476515</v>
      </c>
      <c r="X341">
        <f t="shared" si="43"/>
        <v>0</v>
      </c>
      <c r="Y341" s="26"/>
      <c r="Z341" s="27"/>
      <c r="AA341" s="27"/>
      <c r="AB341" s="27"/>
      <c r="AC341" s="27"/>
      <c r="AD341" s="27"/>
      <c r="AE341" s="28"/>
      <c r="AF341" s="22"/>
      <c r="AG341" s="22"/>
      <c r="AH341" s="22"/>
      <c r="AI341" s="22"/>
      <c r="AJ341" s="2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  <c r="BO341" s="52"/>
      <c r="BP341" s="52"/>
      <c r="BQ341" s="52"/>
      <c r="BR341" s="25"/>
      <c r="BS341" s="25"/>
      <c r="BT341" s="25"/>
      <c r="BU341" s="25"/>
      <c r="BV341" s="25"/>
      <c r="BW341" s="25"/>
      <c r="BX341" s="25"/>
      <c r="BY341" s="25"/>
    </row>
    <row r="342" spans="1:77" s="12" customFormat="1" ht="18" customHeight="1" x14ac:dyDescent="0.25">
      <c r="A342" s="14" t="s">
        <v>350</v>
      </c>
      <c r="B342" s="1">
        <v>43125</v>
      </c>
      <c r="C342" s="15">
        <v>0.79166666666666663</v>
      </c>
      <c r="D342" s="2" t="str">
        <f t="shared" si="42"/>
        <v>giovedì</v>
      </c>
      <c r="E342" s="4" t="s">
        <v>527</v>
      </c>
      <c r="F342" s="2" t="s">
        <v>542</v>
      </c>
      <c r="G342" s="2" t="s">
        <v>538</v>
      </c>
      <c r="H342" s="2"/>
      <c r="I342" s="2" t="s">
        <v>539</v>
      </c>
      <c r="J342" s="2" t="s">
        <v>540</v>
      </c>
      <c r="K342" s="2"/>
      <c r="L342" s="2"/>
      <c r="M342" s="49">
        <v>21.9</v>
      </c>
      <c r="N342" s="3">
        <v>5.0000000000000001E-3</v>
      </c>
      <c r="O342" s="4">
        <v>-21.9</v>
      </c>
      <c r="P342" s="4">
        <v>-21.9</v>
      </c>
      <c r="Q342" s="2">
        <f t="shared" si="41"/>
        <v>-43.8</v>
      </c>
      <c r="R342" s="9">
        <f t="shared" si="44"/>
        <v>-264.80810604444326</v>
      </c>
      <c r="S342" s="8">
        <f t="shared" si="45"/>
        <v>26216.002498399885</v>
      </c>
      <c r="T342">
        <f t="shared" si="48"/>
        <v>-43.8</v>
      </c>
      <c r="U342" s="19">
        <f>IF(S342="","",S342/MAX($S$4:S342)-1)</f>
        <v>-2.9486099777531249E-2</v>
      </c>
      <c r="V342">
        <f t="shared" si="47"/>
        <v>-264.80810604444326</v>
      </c>
      <c r="W342">
        <f t="shared" si="46"/>
        <v>0</v>
      </c>
      <c r="X342">
        <f t="shared" si="43"/>
        <v>-264.80810604444326</v>
      </c>
      <c r="Y342" s="26"/>
      <c r="Z342" s="27"/>
      <c r="AA342" s="27"/>
      <c r="AB342" s="27"/>
      <c r="AC342" s="27"/>
      <c r="AD342" s="27"/>
      <c r="AE342" s="28"/>
      <c r="AF342" s="22"/>
      <c r="AG342" s="22"/>
      <c r="AH342" s="22"/>
      <c r="AI342" s="22"/>
      <c r="AJ342" s="2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  <c r="BM342" s="52"/>
      <c r="BN342" s="52"/>
      <c r="BO342" s="52"/>
      <c r="BP342" s="52"/>
      <c r="BQ342" s="52"/>
      <c r="BR342" s="25"/>
      <c r="BS342" s="25"/>
      <c r="BT342" s="25"/>
      <c r="BU342" s="25"/>
      <c r="BV342" s="25"/>
      <c r="BW342" s="25"/>
      <c r="BX342" s="25"/>
      <c r="BY342" s="25"/>
    </row>
    <row r="343" spans="1:77" s="12" customFormat="1" ht="18" customHeight="1" x14ac:dyDescent="0.25">
      <c r="A343" s="14" t="s">
        <v>351</v>
      </c>
      <c r="B343" s="1">
        <v>43126</v>
      </c>
      <c r="C343" s="15">
        <v>0.66666666666666663</v>
      </c>
      <c r="D343" s="2" t="str">
        <f t="shared" si="42"/>
        <v>venerdì</v>
      </c>
      <c r="E343" s="4" t="s">
        <v>527</v>
      </c>
      <c r="F343" s="2" t="s">
        <v>542</v>
      </c>
      <c r="G343" s="2" t="s">
        <v>538</v>
      </c>
      <c r="H343" s="2"/>
      <c r="I343" s="2" t="s">
        <v>546</v>
      </c>
      <c r="J343" s="2" t="s">
        <v>540</v>
      </c>
      <c r="K343" s="2"/>
      <c r="L343" s="2"/>
      <c r="M343" s="49">
        <v>55.3</v>
      </c>
      <c r="N343" s="3">
        <v>5.0000000000000001E-3</v>
      </c>
      <c r="O343" s="4">
        <v>-55.3</v>
      </c>
      <c r="P343" s="4">
        <v>-55.3</v>
      </c>
      <c r="Q343" s="2">
        <f t="shared" si="41"/>
        <v>-110.6</v>
      </c>
      <c r="R343" s="9">
        <f t="shared" si="44"/>
        <v>-262.16002498399882</v>
      </c>
      <c r="S343" s="8">
        <f t="shared" si="45"/>
        <v>25953.842473415887</v>
      </c>
      <c r="T343">
        <f t="shared" si="48"/>
        <v>-154.39999999999998</v>
      </c>
      <c r="U343" s="19">
        <f>IF(S343="","",S343/MAX($S$4:S343)-1)</f>
        <v>-3.9191238779755833E-2</v>
      </c>
      <c r="V343">
        <f t="shared" si="47"/>
        <v>-526.96813102844203</v>
      </c>
      <c r="W343">
        <f t="shared" si="46"/>
        <v>0</v>
      </c>
      <c r="X343">
        <f t="shared" si="43"/>
        <v>-262.16002498399882</v>
      </c>
      <c r="Y343" s="26"/>
      <c r="Z343" s="27"/>
      <c r="AA343" s="27"/>
      <c r="AB343" s="27"/>
      <c r="AC343" s="27"/>
      <c r="AD343" s="27"/>
      <c r="AE343" s="28"/>
      <c r="AF343" s="22"/>
      <c r="AG343" s="22"/>
      <c r="AH343" s="22"/>
      <c r="AI343" s="22"/>
      <c r="AJ343" s="2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  <c r="BP343" s="52"/>
      <c r="BQ343" s="52"/>
      <c r="BR343" s="25"/>
      <c r="BS343" s="25"/>
      <c r="BT343" s="25"/>
      <c r="BU343" s="25"/>
      <c r="BV343" s="25"/>
      <c r="BW343" s="25"/>
      <c r="BX343" s="25"/>
      <c r="BY343" s="25"/>
    </row>
    <row r="344" spans="1:77" s="12" customFormat="1" ht="18" customHeight="1" x14ac:dyDescent="0.25">
      <c r="A344" s="14" t="s">
        <v>352</v>
      </c>
      <c r="B344" s="1">
        <v>43129</v>
      </c>
      <c r="C344" s="15">
        <v>0.58333333333333337</v>
      </c>
      <c r="D344" s="2" t="str">
        <f t="shared" si="42"/>
        <v>lunedì</v>
      </c>
      <c r="E344" s="4" t="s">
        <v>527</v>
      </c>
      <c r="F344" s="2" t="s">
        <v>542</v>
      </c>
      <c r="G344" s="2" t="s">
        <v>538</v>
      </c>
      <c r="H344" s="2"/>
      <c r="I344" s="2" t="s">
        <v>544</v>
      </c>
      <c r="J344" s="2" t="s">
        <v>540</v>
      </c>
      <c r="K344" s="2"/>
      <c r="L344" s="2"/>
      <c r="M344" s="49">
        <v>35.700000000000003</v>
      </c>
      <c r="N344" s="3">
        <v>5.0000000000000001E-3</v>
      </c>
      <c r="O344" s="4">
        <v>-35.700000000000003</v>
      </c>
      <c r="P344" s="4">
        <v>-35.700000000000003</v>
      </c>
      <c r="Q344" s="2">
        <f t="shared" si="41"/>
        <v>-71.400000000000006</v>
      </c>
      <c r="R344" s="9">
        <f t="shared" si="44"/>
        <v>-259.53842473415887</v>
      </c>
      <c r="S344" s="8">
        <f t="shared" si="45"/>
        <v>25694.30404868173</v>
      </c>
      <c r="T344">
        <f t="shared" si="48"/>
        <v>-225.79999999999998</v>
      </c>
      <c r="U344" s="19">
        <f>IF(S344="","",S344/MAX($S$4:S344)-1)</f>
        <v>-4.8799326391958275E-2</v>
      </c>
      <c r="V344">
        <f t="shared" si="47"/>
        <v>-786.5065557626009</v>
      </c>
      <c r="W344">
        <f t="shared" si="46"/>
        <v>0</v>
      </c>
      <c r="X344">
        <f t="shared" si="43"/>
        <v>-259.53842473415887</v>
      </c>
      <c r="Y344" s="26"/>
      <c r="Z344" s="27"/>
      <c r="AA344" s="27"/>
      <c r="AB344" s="27"/>
      <c r="AC344" s="27"/>
      <c r="AD344" s="27"/>
      <c r="AE344" s="28"/>
      <c r="AF344" s="22"/>
      <c r="AG344" s="22"/>
      <c r="AH344" s="22"/>
      <c r="AI344" s="22"/>
      <c r="AJ344" s="2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  <c r="BM344" s="52"/>
      <c r="BN344" s="52"/>
      <c r="BO344" s="52"/>
      <c r="BP344" s="52"/>
      <c r="BQ344" s="52"/>
      <c r="BR344" s="25"/>
      <c r="BS344" s="25"/>
      <c r="BT344" s="25"/>
      <c r="BU344" s="25"/>
      <c r="BV344" s="25"/>
      <c r="BW344" s="25"/>
      <c r="BX344" s="25"/>
      <c r="BY344" s="25"/>
    </row>
    <row r="345" spans="1:77" s="12" customFormat="1" ht="18" customHeight="1" x14ac:dyDescent="0.25">
      <c r="A345" s="14" t="s">
        <v>353</v>
      </c>
      <c r="B345" s="1">
        <v>43129</v>
      </c>
      <c r="C345" s="15">
        <v>0.70833333333333337</v>
      </c>
      <c r="D345" s="2" t="str">
        <f t="shared" si="42"/>
        <v>lunedì</v>
      </c>
      <c r="E345" s="4" t="s">
        <v>527</v>
      </c>
      <c r="F345" s="2" t="s">
        <v>537</v>
      </c>
      <c r="G345" s="2" t="s">
        <v>538</v>
      </c>
      <c r="H345" s="2"/>
      <c r="I345" s="2" t="s">
        <v>544</v>
      </c>
      <c r="J345" s="2" t="s">
        <v>540</v>
      </c>
      <c r="K345" s="2"/>
      <c r="L345" s="2"/>
      <c r="M345" s="49">
        <v>52.1</v>
      </c>
      <c r="N345" s="3">
        <v>5.0000000000000001E-3</v>
      </c>
      <c r="O345" s="4">
        <v>69.900000000000006</v>
      </c>
      <c r="P345" s="4">
        <v>115.2</v>
      </c>
      <c r="Q345" s="2">
        <f t="shared" si="41"/>
        <v>185.10000000000002</v>
      </c>
      <c r="R345" s="9">
        <f t="shared" si="44"/>
        <v>456.43144716036369</v>
      </c>
      <c r="S345" s="8">
        <f t="shared" si="45"/>
        <v>26150.735495842095</v>
      </c>
      <c r="T345">
        <f t="shared" si="48"/>
        <v>0</v>
      </c>
      <c r="U345" s="19">
        <f>IF(S345="","",S345/MAX($S$4:S345)-1)</f>
        <v>-3.1902277957711722E-2</v>
      </c>
      <c r="V345">
        <f t="shared" si="47"/>
        <v>0</v>
      </c>
      <c r="W345">
        <f t="shared" si="46"/>
        <v>456.43144716036369</v>
      </c>
      <c r="X345">
        <f t="shared" si="43"/>
        <v>0</v>
      </c>
      <c r="Y345" s="26"/>
      <c r="Z345" s="27"/>
      <c r="AA345" s="27"/>
      <c r="AB345" s="27"/>
      <c r="AC345" s="27"/>
      <c r="AD345" s="27"/>
      <c r="AE345" s="28"/>
      <c r="AF345" s="22"/>
      <c r="AG345" s="22"/>
      <c r="AH345" s="22"/>
      <c r="AI345" s="22"/>
      <c r="AJ345" s="2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  <c r="BO345" s="52"/>
      <c r="BP345" s="52"/>
      <c r="BQ345" s="52"/>
      <c r="BR345" s="25"/>
      <c r="BS345" s="25"/>
      <c r="BT345" s="25"/>
      <c r="BU345" s="25"/>
      <c r="BV345" s="25"/>
      <c r="BW345" s="25"/>
      <c r="BX345" s="25"/>
      <c r="BY345" s="25"/>
    </row>
    <row r="346" spans="1:77" s="12" customFormat="1" ht="18" customHeight="1" x14ac:dyDescent="0.25">
      <c r="A346" s="14" t="s">
        <v>354</v>
      </c>
      <c r="B346" s="1">
        <v>43066</v>
      </c>
      <c r="C346" s="15">
        <v>0.625</v>
      </c>
      <c r="D346" s="2" t="str">
        <f t="shared" si="42"/>
        <v>lunedì</v>
      </c>
      <c r="E346" s="4" t="s">
        <v>534</v>
      </c>
      <c r="F346" s="2" t="s">
        <v>526</v>
      </c>
      <c r="G346" s="2" t="s">
        <v>549</v>
      </c>
      <c r="H346" s="2"/>
      <c r="I346" s="2" t="s">
        <v>550</v>
      </c>
      <c r="J346" s="2" t="s">
        <v>525</v>
      </c>
      <c r="K346" s="2"/>
      <c r="L346" s="2"/>
      <c r="M346" s="49">
        <v>97</v>
      </c>
      <c r="N346" s="3">
        <v>0.01</v>
      </c>
      <c r="O346" s="4">
        <v>97</v>
      </c>
      <c r="P346" s="2">
        <v>0</v>
      </c>
      <c r="Q346" s="2">
        <f t="shared" si="41"/>
        <v>97</v>
      </c>
      <c r="R346" s="9">
        <f t="shared" si="44"/>
        <v>261.50735495842093</v>
      </c>
      <c r="S346" s="8">
        <f t="shared" si="45"/>
        <v>26412.242850800514</v>
      </c>
      <c r="T346">
        <f t="shared" si="48"/>
        <v>0</v>
      </c>
      <c r="U346" s="19">
        <f>IF(S346="","",S346/MAX($S$4:S346)-1)</f>
        <v>-2.2221300737288896E-2</v>
      </c>
      <c r="V346">
        <f t="shared" si="47"/>
        <v>0</v>
      </c>
      <c r="W346">
        <f t="shared" si="46"/>
        <v>261.50735495842093</v>
      </c>
      <c r="X346">
        <f t="shared" si="43"/>
        <v>0</v>
      </c>
      <c r="Y346" s="26"/>
      <c r="Z346" s="27"/>
      <c r="AA346" s="27"/>
      <c r="AB346" s="27"/>
      <c r="AC346" s="27"/>
      <c r="AD346" s="27"/>
      <c r="AE346" s="28"/>
      <c r="AF346" s="22"/>
      <c r="AG346" s="22"/>
      <c r="AH346" s="22"/>
      <c r="AI346" s="22"/>
      <c r="AJ346" s="2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  <c r="BI346" s="52"/>
      <c r="BJ346" s="52"/>
      <c r="BK346" s="52"/>
      <c r="BL346" s="52"/>
      <c r="BM346" s="52"/>
      <c r="BN346" s="52"/>
      <c r="BO346" s="52"/>
      <c r="BP346" s="52"/>
      <c r="BQ346" s="52"/>
      <c r="BR346" s="25"/>
      <c r="BS346" s="25"/>
      <c r="BT346" s="25"/>
      <c r="BU346" s="25"/>
      <c r="BV346" s="25"/>
      <c r="BW346" s="25"/>
      <c r="BX346" s="25"/>
      <c r="BY346" s="25"/>
    </row>
    <row r="347" spans="1:77" s="12" customFormat="1" ht="18" customHeight="1" x14ac:dyDescent="0.25">
      <c r="A347" s="14" t="s">
        <v>355</v>
      </c>
      <c r="B347" s="1">
        <v>43133</v>
      </c>
      <c r="C347" s="15">
        <v>0.54166666666666663</v>
      </c>
      <c r="D347" s="2" t="str">
        <f t="shared" si="42"/>
        <v>venerdì</v>
      </c>
      <c r="E347" s="4" t="s">
        <v>534</v>
      </c>
      <c r="F347" s="2" t="s">
        <v>542</v>
      </c>
      <c r="G347" s="2" t="s">
        <v>538</v>
      </c>
      <c r="H347" s="2"/>
      <c r="I347" s="2" t="s">
        <v>544</v>
      </c>
      <c r="J347" s="2" t="s">
        <v>540</v>
      </c>
      <c r="K347" s="2"/>
      <c r="L347" s="2"/>
      <c r="M347" s="49">
        <v>55</v>
      </c>
      <c r="N347" s="3">
        <v>5.0000000000000001E-3</v>
      </c>
      <c r="O347" s="4">
        <v>-55</v>
      </c>
      <c r="P347" s="4">
        <v>-55</v>
      </c>
      <c r="Q347" s="2">
        <f t="shared" si="41"/>
        <v>-110</v>
      </c>
      <c r="R347" s="9">
        <f t="shared" si="44"/>
        <v>-264.12242850800516</v>
      </c>
      <c r="S347" s="8">
        <f t="shared" si="45"/>
        <v>26148.120422292508</v>
      </c>
      <c r="T347">
        <f t="shared" si="48"/>
        <v>-110</v>
      </c>
      <c r="U347" s="19">
        <f>IF(S347="","",S347/MAX($S$4:S347)-1)</f>
        <v>-3.1999087729915998E-2</v>
      </c>
      <c r="V347">
        <f t="shared" si="47"/>
        <v>-264.12242850800516</v>
      </c>
      <c r="W347">
        <f t="shared" si="46"/>
        <v>0</v>
      </c>
      <c r="X347">
        <f t="shared" si="43"/>
        <v>-264.12242850800516</v>
      </c>
      <c r="Y347" s="26"/>
      <c r="Z347" s="27"/>
      <c r="AA347" s="27"/>
      <c r="AB347" s="27"/>
      <c r="AC347" s="27"/>
      <c r="AD347" s="27"/>
      <c r="AE347" s="28"/>
      <c r="AF347" s="22"/>
      <c r="AG347" s="22"/>
      <c r="AH347" s="22"/>
      <c r="AI347" s="22"/>
      <c r="AJ347" s="2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  <c r="BO347" s="52"/>
      <c r="BP347" s="52"/>
      <c r="BQ347" s="52"/>
      <c r="BR347" s="25"/>
      <c r="BS347" s="25"/>
      <c r="BT347" s="25"/>
      <c r="BU347" s="25"/>
      <c r="BV347" s="25"/>
      <c r="BW347" s="25"/>
      <c r="BX347" s="25"/>
      <c r="BY347" s="25"/>
    </row>
    <row r="348" spans="1:77" s="12" customFormat="1" ht="18" customHeight="1" x14ac:dyDescent="0.25">
      <c r="A348" s="14" t="s">
        <v>356</v>
      </c>
      <c r="B348" s="1">
        <v>43136</v>
      </c>
      <c r="C348" s="15">
        <v>0.625</v>
      </c>
      <c r="D348" s="2" t="str">
        <f t="shared" si="42"/>
        <v>lunedì</v>
      </c>
      <c r="E348" s="4" t="s">
        <v>534</v>
      </c>
      <c r="F348" s="2" t="s">
        <v>541</v>
      </c>
      <c r="G348" s="2" t="s">
        <v>538</v>
      </c>
      <c r="H348" s="2"/>
      <c r="I348" s="2" t="s">
        <v>547</v>
      </c>
      <c r="J348" s="2" t="s">
        <v>540</v>
      </c>
      <c r="K348" s="2"/>
      <c r="L348" s="2"/>
      <c r="M348" s="49">
        <v>42.1</v>
      </c>
      <c r="N348" s="3">
        <v>0.01</v>
      </c>
      <c r="O348" s="4">
        <v>61.9</v>
      </c>
      <c r="P348" s="4">
        <v>0</v>
      </c>
      <c r="Q348" s="2">
        <f t="shared" si="41"/>
        <v>61.9</v>
      </c>
      <c r="R348" s="9">
        <f t="shared" si="44"/>
        <v>384.45811262230552</v>
      </c>
      <c r="S348" s="8">
        <f t="shared" si="45"/>
        <v>26532.578534914814</v>
      </c>
      <c r="T348">
        <f t="shared" si="48"/>
        <v>0</v>
      </c>
      <c r="U348" s="19">
        <f>IF(S348="","",S348/MAX($S$4:S348)-1)</f>
        <v>-1.7766485243094543E-2</v>
      </c>
      <c r="V348">
        <f t="shared" si="47"/>
        <v>0</v>
      </c>
      <c r="W348">
        <f t="shared" si="46"/>
        <v>384.45811262230552</v>
      </c>
      <c r="X348">
        <f t="shared" si="43"/>
        <v>0</v>
      </c>
      <c r="Y348" s="26"/>
      <c r="Z348" s="27"/>
      <c r="AA348" s="27"/>
      <c r="AB348" s="27"/>
      <c r="AC348" s="27"/>
      <c r="AD348" s="27"/>
      <c r="AE348" s="28"/>
      <c r="AF348" s="22"/>
      <c r="AG348" s="22"/>
      <c r="AH348" s="22"/>
      <c r="AI348" s="22"/>
      <c r="AJ348" s="2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  <c r="BP348" s="52"/>
      <c r="BQ348" s="52"/>
      <c r="BR348" s="25"/>
      <c r="BS348" s="25"/>
      <c r="BT348" s="25"/>
      <c r="BU348" s="25"/>
      <c r="BV348" s="25"/>
      <c r="BW348" s="25"/>
      <c r="BX348" s="25"/>
      <c r="BY348" s="25"/>
    </row>
    <row r="349" spans="1:77" s="12" customFormat="1" ht="18" customHeight="1" x14ac:dyDescent="0.25">
      <c r="A349" s="14" t="s">
        <v>357</v>
      </c>
      <c r="B349" s="1">
        <v>43153</v>
      </c>
      <c r="C349" s="15">
        <v>0.375</v>
      </c>
      <c r="D349" s="2" t="str">
        <f t="shared" si="42"/>
        <v>giovedì</v>
      </c>
      <c r="E349" s="4" t="s">
        <v>527</v>
      </c>
      <c r="F349" s="2" t="s">
        <v>542</v>
      </c>
      <c r="G349" s="2" t="s">
        <v>538</v>
      </c>
      <c r="H349" s="2"/>
      <c r="I349" s="2" t="s">
        <v>546</v>
      </c>
      <c r="J349" s="2" t="s">
        <v>540</v>
      </c>
      <c r="K349" s="2"/>
      <c r="L349" s="2"/>
      <c r="M349" s="49">
        <v>40.799999999999997</v>
      </c>
      <c r="N349" s="3">
        <v>5.0000000000000001E-3</v>
      </c>
      <c r="O349" s="4">
        <v>-40.799999999999997</v>
      </c>
      <c r="P349" s="4">
        <v>-40.799999999999997</v>
      </c>
      <c r="Q349" s="2">
        <f t="shared" si="41"/>
        <v>-81.599999999999994</v>
      </c>
      <c r="R349" s="9">
        <f t="shared" si="44"/>
        <v>-265.32578534914813</v>
      </c>
      <c r="S349" s="8">
        <f t="shared" si="45"/>
        <v>26267.252749565665</v>
      </c>
      <c r="T349">
        <f t="shared" si="48"/>
        <v>-81.599999999999994</v>
      </c>
      <c r="U349" s="19">
        <f>IF(S349="","",S349/MAX($S$4:S349)-1)</f>
        <v>-2.7588820390663682E-2</v>
      </c>
      <c r="V349">
        <f t="shared" si="47"/>
        <v>-265.32578534914813</v>
      </c>
      <c r="W349">
        <f t="shared" si="46"/>
        <v>0</v>
      </c>
      <c r="X349">
        <f t="shared" si="43"/>
        <v>-265.32578534914813</v>
      </c>
      <c r="Y349" s="26"/>
      <c r="Z349" s="27"/>
      <c r="AA349" s="27"/>
      <c r="AB349" s="27"/>
      <c r="AC349" s="27"/>
      <c r="AD349" s="27"/>
      <c r="AE349" s="28"/>
      <c r="AF349" s="22"/>
      <c r="AG349" s="22"/>
      <c r="AH349" s="22"/>
      <c r="AI349" s="22"/>
      <c r="AJ349" s="2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  <c r="BO349" s="52"/>
      <c r="BP349" s="52"/>
      <c r="BQ349" s="52"/>
      <c r="BR349" s="25"/>
      <c r="BS349" s="25"/>
      <c r="BT349" s="25"/>
      <c r="BU349" s="25"/>
      <c r="BV349" s="25"/>
      <c r="BW349" s="25"/>
      <c r="BX349" s="25"/>
      <c r="BY349" s="25"/>
    </row>
    <row r="350" spans="1:77" s="12" customFormat="1" ht="18" customHeight="1" x14ac:dyDescent="0.25">
      <c r="A350" s="14" t="s">
        <v>358</v>
      </c>
      <c r="B350" s="1">
        <v>43158</v>
      </c>
      <c r="C350" s="15">
        <v>0.66666666666666663</v>
      </c>
      <c r="D350" s="2" t="str">
        <f t="shared" si="42"/>
        <v>martedì</v>
      </c>
      <c r="E350" s="4" t="s">
        <v>534</v>
      </c>
      <c r="F350" s="2" t="s">
        <v>537</v>
      </c>
      <c r="G350" s="2" t="s">
        <v>538</v>
      </c>
      <c r="H350" s="2"/>
      <c r="I350" s="2" t="s">
        <v>547</v>
      </c>
      <c r="J350" s="2" t="s">
        <v>540</v>
      </c>
      <c r="K350" s="2"/>
      <c r="L350" s="2"/>
      <c r="M350" s="49">
        <v>21.2</v>
      </c>
      <c r="N350" s="3">
        <v>5.0000000000000001E-3</v>
      </c>
      <c r="O350" s="4">
        <v>18.3</v>
      </c>
      <c r="P350" s="4">
        <v>0</v>
      </c>
      <c r="Q350" s="2">
        <f t="shared" si="41"/>
        <v>18.3</v>
      </c>
      <c r="R350" s="9">
        <f t="shared" si="44"/>
        <v>113.37045408421031</v>
      </c>
      <c r="S350" s="8">
        <f t="shared" si="45"/>
        <v>26380.623203649877</v>
      </c>
      <c r="T350">
        <f t="shared" si="48"/>
        <v>0</v>
      </c>
      <c r="U350" s="19">
        <f>IF(S350="","",S350/MAX($S$4:S350)-1)</f>
        <v>-2.3391857044708253E-2</v>
      </c>
      <c r="V350">
        <f t="shared" si="47"/>
        <v>0</v>
      </c>
      <c r="W350">
        <f t="shared" si="46"/>
        <v>113.37045408421031</v>
      </c>
      <c r="X350">
        <f t="shared" si="43"/>
        <v>0</v>
      </c>
      <c r="Y350" s="26"/>
      <c r="Z350" s="27"/>
      <c r="AA350" s="27"/>
      <c r="AB350" s="27"/>
      <c r="AC350" s="27"/>
      <c r="AD350" s="27"/>
      <c r="AE350" s="28"/>
      <c r="AF350" s="22"/>
      <c r="AG350" s="22"/>
      <c r="AH350" s="22"/>
      <c r="AI350" s="22"/>
      <c r="AJ350" s="2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  <c r="BP350" s="52"/>
      <c r="BQ350" s="52"/>
      <c r="BR350" s="25"/>
      <c r="BS350" s="25"/>
      <c r="BT350" s="25"/>
      <c r="BU350" s="25"/>
      <c r="BV350" s="25"/>
      <c r="BW350" s="25"/>
      <c r="BX350" s="25"/>
      <c r="BY350" s="25"/>
    </row>
    <row r="351" spans="1:77" s="12" customFormat="1" ht="18" customHeight="1" x14ac:dyDescent="0.25">
      <c r="A351" s="14" t="s">
        <v>359</v>
      </c>
      <c r="B351" s="1">
        <v>43164</v>
      </c>
      <c r="C351" s="15">
        <v>0.625</v>
      </c>
      <c r="D351" s="2" t="str">
        <f t="shared" si="42"/>
        <v>lunedì</v>
      </c>
      <c r="E351" s="4" t="s">
        <v>534</v>
      </c>
      <c r="F351" s="2" t="s">
        <v>542</v>
      </c>
      <c r="G351" s="2" t="s">
        <v>538</v>
      </c>
      <c r="H351" s="2"/>
      <c r="I351" s="2" t="s">
        <v>546</v>
      </c>
      <c r="J351" s="2" t="s">
        <v>540</v>
      </c>
      <c r="K351" s="2"/>
      <c r="L351" s="2"/>
      <c r="M351" s="49">
        <v>42.6</v>
      </c>
      <c r="N351" s="3">
        <v>5.0000000000000001E-3</v>
      </c>
      <c r="O351" s="4">
        <v>-42.6</v>
      </c>
      <c r="P351" s="4">
        <v>-42.6</v>
      </c>
      <c r="Q351" s="2">
        <f t="shared" ref="Q351:Q411" si="49">O351+P351</f>
        <v>-85.2</v>
      </c>
      <c r="R351" s="9">
        <f t="shared" si="44"/>
        <v>-263.80623203649878</v>
      </c>
      <c r="S351" s="8">
        <f t="shared" si="45"/>
        <v>26116.816971613378</v>
      </c>
      <c r="T351">
        <f t="shared" si="48"/>
        <v>-85.2</v>
      </c>
      <c r="U351" s="19">
        <f>IF(S351="","",S351/MAX($S$4:S351)-1)</f>
        <v>-3.3157938474261184E-2</v>
      </c>
      <c r="V351">
        <f t="shared" si="47"/>
        <v>-263.80623203649878</v>
      </c>
      <c r="W351">
        <f t="shared" si="46"/>
        <v>0</v>
      </c>
      <c r="X351">
        <f t="shared" si="43"/>
        <v>-263.80623203649878</v>
      </c>
      <c r="Y351" s="26"/>
      <c r="Z351" s="27"/>
      <c r="AA351" s="27"/>
      <c r="AB351" s="27"/>
      <c r="AC351" s="27"/>
      <c r="AD351" s="27"/>
      <c r="AE351" s="28"/>
      <c r="AF351" s="22"/>
      <c r="AG351" s="22"/>
      <c r="AH351" s="22"/>
      <c r="AI351" s="22"/>
      <c r="AJ351" s="2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25"/>
      <c r="BS351" s="25"/>
      <c r="BT351" s="25"/>
      <c r="BU351" s="25"/>
      <c r="BV351" s="25"/>
      <c r="BW351" s="25"/>
      <c r="BX351" s="25"/>
      <c r="BY351" s="25"/>
    </row>
    <row r="352" spans="1:77" s="12" customFormat="1" ht="18" customHeight="1" x14ac:dyDescent="0.25">
      <c r="A352" s="14" t="s">
        <v>360</v>
      </c>
      <c r="B352" s="1">
        <v>43082</v>
      </c>
      <c r="C352" s="15">
        <v>0.29166666666666669</v>
      </c>
      <c r="D352" s="2" t="str">
        <f t="shared" si="42"/>
        <v>mercoledì</v>
      </c>
      <c r="E352" s="4" t="s">
        <v>534</v>
      </c>
      <c r="F352" s="2" t="s">
        <v>526</v>
      </c>
      <c r="G352" s="2" t="s">
        <v>549</v>
      </c>
      <c r="H352" s="2"/>
      <c r="I352" s="2" t="s">
        <v>524</v>
      </c>
      <c r="J352" s="2" t="s">
        <v>525</v>
      </c>
      <c r="K352" s="2"/>
      <c r="L352" s="2"/>
      <c r="M352" s="49">
        <v>34</v>
      </c>
      <c r="N352" s="3">
        <v>0.01</v>
      </c>
      <c r="O352" s="4">
        <v>-34</v>
      </c>
      <c r="P352" s="2">
        <v>0</v>
      </c>
      <c r="Q352" s="2">
        <f t="shared" si="49"/>
        <v>-34</v>
      </c>
      <c r="R352" s="9">
        <f t="shared" si="44"/>
        <v>-261.16816971613378</v>
      </c>
      <c r="S352" s="8">
        <f t="shared" si="45"/>
        <v>25855.648801897245</v>
      </c>
      <c r="T352">
        <f t="shared" si="48"/>
        <v>-119.2</v>
      </c>
      <c r="U352" s="19">
        <f>IF(S352="","",S352/MAX($S$4:S352)-1)</f>
        <v>-4.2826359089518484E-2</v>
      </c>
      <c r="V352">
        <f t="shared" si="47"/>
        <v>-524.9744017526325</v>
      </c>
      <c r="W352">
        <f t="shared" si="46"/>
        <v>0</v>
      </c>
      <c r="X352">
        <f t="shared" si="43"/>
        <v>-261.16816971613378</v>
      </c>
      <c r="Y352" s="26"/>
      <c r="Z352" s="27"/>
      <c r="AA352" s="27"/>
      <c r="AB352" s="27"/>
      <c r="AC352" s="27"/>
      <c r="AD352" s="27"/>
      <c r="AE352" s="28"/>
      <c r="AF352" s="22"/>
      <c r="AG352" s="22"/>
      <c r="AH352" s="22"/>
      <c r="AI352" s="22"/>
      <c r="AJ352" s="2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25"/>
      <c r="BS352" s="25"/>
      <c r="BT352" s="25"/>
      <c r="BU352" s="25"/>
      <c r="BV352" s="25"/>
      <c r="BW352" s="25"/>
      <c r="BX352" s="25"/>
      <c r="BY352" s="25"/>
    </row>
    <row r="353" spans="1:77" s="12" customFormat="1" ht="18" customHeight="1" x14ac:dyDescent="0.25">
      <c r="A353" s="14" t="s">
        <v>361</v>
      </c>
      <c r="B353" s="1">
        <v>43165</v>
      </c>
      <c r="C353" s="15">
        <v>0.5</v>
      </c>
      <c r="D353" s="2" t="str">
        <f t="shared" si="42"/>
        <v>martedì</v>
      </c>
      <c r="E353" s="4" t="s">
        <v>534</v>
      </c>
      <c r="F353" s="2" t="s">
        <v>537</v>
      </c>
      <c r="G353" s="2" t="s">
        <v>538</v>
      </c>
      <c r="H353" s="2"/>
      <c r="I353" s="2" t="s">
        <v>539</v>
      </c>
      <c r="J353" s="2" t="s">
        <v>540</v>
      </c>
      <c r="K353" s="2"/>
      <c r="L353" s="2"/>
      <c r="M353" s="49">
        <v>26</v>
      </c>
      <c r="N353" s="3">
        <v>5.0000000000000001E-3</v>
      </c>
      <c r="O353" s="4">
        <v>-26</v>
      </c>
      <c r="P353" s="4">
        <v>-26</v>
      </c>
      <c r="Q353" s="2">
        <f t="shared" si="49"/>
        <v>-52</v>
      </c>
      <c r="R353" s="9">
        <f t="shared" si="44"/>
        <v>-258.55648801897246</v>
      </c>
      <c r="S353" s="8">
        <f t="shared" si="45"/>
        <v>25597.092313878271</v>
      </c>
      <c r="T353">
        <f t="shared" si="48"/>
        <v>-171.2</v>
      </c>
      <c r="U353" s="19">
        <f>IF(S353="","",S353/MAX($S$4:S353)-1)</f>
        <v>-5.2398095498623398E-2</v>
      </c>
      <c r="V353">
        <f t="shared" si="47"/>
        <v>-783.53088977160496</v>
      </c>
      <c r="W353">
        <f t="shared" si="46"/>
        <v>0</v>
      </c>
      <c r="X353">
        <f t="shared" si="43"/>
        <v>-258.55648801897246</v>
      </c>
      <c r="Y353" s="26"/>
      <c r="Z353" s="27"/>
      <c r="AA353" s="27"/>
      <c r="AB353" s="27"/>
      <c r="AC353" s="27"/>
      <c r="AD353" s="27"/>
      <c r="AE353" s="28"/>
      <c r="AF353" s="22"/>
      <c r="AG353" s="22"/>
      <c r="AH353" s="22"/>
      <c r="AI353" s="22"/>
      <c r="AJ353" s="2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  <c r="BP353" s="52"/>
      <c r="BQ353" s="52"/>
      <c r="BR353" s="25"/>
      <c r="BS353" s="25"/>
      <c r="BT353" s="25"/>
      <c r="BU353" s="25"/>
      <c r="BV353" s="25"/>
      <c r="BW353" s="25"/>
      <c r="BX353" s="25"/>
      <c r="BY353" s="25"/>
    </row>
    <row r="354" spans="1:77" s="12" customFormat="1" ht="18" customHeight="1" x14ac:dyDescent="0.25">
      <c r="A354" s="14" t="s">
        <v>362</v>
      </c>
      <c r="B354" s="1">
        <v>43167</v>
      </c>
      <c r="C354" s="15">
        <v>0.875</v>
      </c>
      <c r="D354" s="2" t="str">
        <f t="shared" si="42"/>
        <v>giovedì</v>
      </c>
      <c r="E354" s="4" t="s">
        <v>527</v>
      </c>
      <c r="F354" s="2" t="s">
        <v>537</v>
      </c>
      <c r="G354" s="2" t="s">
        <v>538</v>
      </c>
      <c r="H354" s="2"/>
      <c r="I354" s="2" t="s">
        <v>544</v>
      </c>
      <c r="J354" s="2" t="s">
        <v>540</v>
      </c>
      <c r="K354" s="2"/>
      <c r="L354" s="2"/>
      <c r="M354" s="49">
        <v>58.4</v>
      </c>
      <c r="N354" s="3">
        <v>5.0000000000000001E-3</v>
      </c>
      <c r="O354" s="4">
        <v>-58.4</v>
      </c>
      <c r="P354" s="4">
        <v>-58.4</v>
      </c>
      <c r="Q354" s="2">
        <f t="shared" si="49"/>
        <v>-116.8</v>
      </c>
      <c r="R354" s="9">
        <f t="shared" si="44"/>
        <v>-255.97092313878269</v>
      </c>
      <c r="S354" s="8">
        <f t="shared" si="45"/>
        <v>25341.121390739489</v>
      </c>
      <c r="T354">
        <f t="shared" si="48"/>
        <v>-288</v>
      </c>
      <c r="U354" s="19">
        <f>IF(S354="","",S354/MAX($S$4:S354)-1)</f>
        <v>-6.1874114543637115E-2</v>
      </c>
      <c r="V354">
        <f t="shared" si="47"/>
        <v>-1039.5018129103876</v>
      </c>
      <c r="W354">
        <f t="shared" si="46"/>
        <v>0</v>
      </c>
      <c r="X354">
        <f t="shared" si="43"/>
        <v>-255.97092313878269</v>
      </c>
      <c r="Y354" s="26"/>
      <c r="Z354" s="27"/>
      <c r="AA354" s="27"/>
      <c r="AB354" s="27"/>
      <c r="AC354" s="27"/>
      <c r="AD354" s="27"/>
      <c r="AE354" s="28"/>
      <c r="AF354" s="22"/>
      <c r="AG354" s="22"/>
      <c r="AH354" s="22"/>
      <c r="AI354" s="22"/>
      <c r="AJ354" s="2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25"/>
      <c r="BS354" s="25"/>
      <c r="BT354" s="25"/>
      <c r="BU354" s="25"/>
      <c r="BV354" s="25"/>
      <c r="BW354" s="25"/>
      <c r="BX354" s="25"/>
      <c r="BY354" s="25"/>
    </row>
    <row r="355" spans="1:77" s="12" customFormat="1" ht="18" customHeight="1" x14ac:dyDescent="0.25">
      <c r="A355" s="14" t="s">
        <v>363</v>
      </c>
      <c r="B355" s="1">
        <v>43167</v>
      </c>
      <c r="C355" s="15">
        <v>0.625</v>
      </c>
      <c r="D355" s="2" t="str">
        <f t="shared" si="42"/>
        <v>giovedì</v>
      </c>
      <c r="E355" s="4" t="s">
        <v>534</v>
      </c>
      <c r="F355" s="2" t="s">
        <v>537</v>
      </c>
      <c r="G355" s="2" t="s">
        <v>538</v>
      </c>
      <c r="H355" s="2"/>
      <c r="I355" s="2" t="s">
        <v>547</v>
      </c>
      <c r="J355" s="2" t="s">
        <v>540</v>
      </c>
      <c r="K355" s="2"/>
      <c r="L355" s="2"/>
      <c r="M355" s="49">
        <v>37.200000000000003</v>
      </c>
      <c r="N355" s="3">
        <v>5.0000000000000001E-3</v>
      </c>
      <c r="O355" s="4">
        <v>-37.200000000000003</v>
      </c>
      <c r="P355" s="4">
        <v>-37.200000000000003</v>
      </c>
      <c r="Q355" s="2">
        <f t="shared" si="49"/>
        <v>-74.400000000000006</v>
      </c>
      <c r="R355" s="9">
        <f t="shared" si="44"/>
        <v>-253.41121390739488</v>
      </c>
      <c r="S355" s="8">
        <f t="shared" si="45"/>
        <v>25087.710176832094</v>
      </c>
      <c r="T355">
        <f t="shared" si="48"/>
        <v>-362.4</v>
      </c>
      <c r="U355" s="19">
        <f>IF(S355="","",S355/MAX($S$4:S355)-1)</f>
        <v>-7.1255373398200761E-2</v>
      </c>
      <c r="V355">
        <f t="shared" si="47"/>
        <v>-1292.9130268177823</v>
      </c>
      <c r="W355">
        <f t="shared" si="46"/>
        <v>0</v>
      </c>
      <c r="X355">
        <f t="shared" si="43"/>
        <v>-253.41121390739488</v>
      </c>
      <c r="Y355" s="26"/>
      <c r="Z355" s="27"/>
      <c r="AA355" s="27"/>
      <c r="AB355" s="27"/>
      <c r="AC355" s="27"/>
      <c r="AD355" s="27"/>
      <c r="AE355" s="28"/>
      <c r="AF355" s="22"/>
      <c r="AG355" s="22"/>
      <c r="AH355" s="22"/>
      <c r="AI355" s="22"/>
      <c r="AJ355" s="2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25"/>
      <c r="BS355" s="25"/>
      <c r="BT355" s="25"/>
      <c r="BU355" s="25"/>
      <c r="BV355" s="25"/>
      <c r="BW355" s="25"/>
      <c r="BX355" s="25"/>
      <c r="BY355" s="25"/>
    </row>
    <row r="356" spans="1:77" s="12" customFormat="1" ht="18" customHeight="1" x14ac:dyDescent="0.25">
      <c r="A356" s="14" t="s">
        <v>364</v>
      </c>
      <c r="B356" s="1">
        <v>43083</v>
      </c>
      <c r="C356" s="15">
        <v>0.625</v>
      </c>
      <c r="D356" s="2" t="str">
        <f t="shared" si="42"/>
        <v>giovedì</v>
      </c>
      <c r="E356" s="4" t="s">
        <v>534</v>
      </c>
      <c r="F356" s="2" t="s">
        <v>526</v>
      </c>
      <c r="G356" s="2" t="s">
        <v>549</v>
      </c>
      <c r="H356" s="2"/>
      <c r="I356" s="2" t="s">
        <v>524</v>
      </c>
      <c r="J356" s="2" t="s">
        <v>525</v>
      </c>
      <c r="K356" s="2"/>
      <c r="L356" s="2"/>
      <c r="M356" s="49">
        <v>84</v>
      </c>
      <c r="N356" s="3">
        <v>0.01</v>
      </c>
      <c r="O356" s="4">
        <v>84</v>
      </c>
      <c r="P356" s="2">
        <v>0</v>
      </c>
      <c r="Q356" s="2">
        <f t="shared" si="49"/>
        <v>84</v>
      </c>
      <c r="R356" s="9">
        <f t="shared" si="44"/>
        <v>250.87710176832095</v>
      </c>
      <c r="S356" s="8">
        <f t="shared" si="45"/>
        <v>25338.587278600415</v>
      </c>
      <c r="T356">
        <f t="shared" si="48"/>
        <v>0</v>
      </c>
      <c r="U356" s="19">
        <f>IF(S356="","",S356/MAX($S$4:S356)-1)</f>
        <v>-6.1967927132182798E-2</v>
      </c>
      <c r="V356">
        <f t="shared" si="47"/>
        <v>0</v>
      </c>
      <c r="W356">
        <f t="shared" si="46"/>
        <v>250.87710176832095</v>
      </c>
      <c r="X356">
        <f t="shared" si="43"/>
        <v>0</v>
      </c>
      <c r="Y356" s="26"/>
      <c r="Z356" s="27"/>
      <c r="AA356" s="27"/>
      <c r="AB356" s="27"/>
      <c r="AC356" s="27"/>
      <c r="AD356" s="27"/>
      <c r="AE356" s="28"/>
      <c r="AF356" s="22"/>
      <c r="AG356" s="22"/>
      <c r="AH356" s="22"/>
      <c r="AI356" s="22"/>
      <c r="AJ356" s="2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25"/>
      <c r="BS356" s="25"/>
      <c r="BT356" s="25"/>
      <c r="BU356" s="25"/>
      <c r="BV356" s="25"/>
      <c r="BW356" s="25"/>
      <c r="BX356" s="25"/>
      <c r="BY356" s="25"/>
    </row>
    <row r="357" spans="1:77" s="12" customFormat="1" ht="18" customHeight="1" x14ac:dyDescent="0.25">
      <c r="A357" s="14" t="s">
        <v>365</v>
      </c>
      <c r="B357" s="1">
        <v>43171</v>
      </c>
      <c r="C357" s="15">
        <v>0.54166666666666663</v>
      </c>
      <c r="D357" s="2" t="str">
        <f t="shared" si="42"/>
        <v>lunedì</v>
      </c>
      <c r="E357" s="4" t="s">
        <v>534</v>
      </c>
      <c r="F357" s="2" t="s">
        <v>537</v>
      </c>
      <c r="G357" s="2" t="s">
        <v>538</v>
      </c>
      <c r="H357" s="2"/>
      <c r="I357" s="2" t="s">
        <v>546</v>
      </c>
      <c r="J357" s="2" t="s">
        <v>543</v>
      </c>
      <c r="K357" s="2"/>
      <c r="L357" s="2"/>
      <c r="M357" s="49">
        <v>19.3</v>
      </c>
      <c r="N357" s="3">
        <v>5.0000000000000001E-3</v>
      </c>
      <c r="O357" s="4">
        <v>23.8</v>
      </c>
      <c r="P357" s="4">
        <v>41.7</v>
      </c>
      <c r="Q357" s="2">
        <f t="shared" si="49"/>
        <v>65.5</v>
      </c>
      <c r="R357" s="9">
        <f t="shared" si="44"/>
        <v>429.9682556342816</v>
      </c>
      <c r="S357" s="8">
        <f t="shared" si="45"/>
        <v>25768.555534234696</v>
      </c>
      <c r="T357">
        <f t="shared" si="48"/>
        <v>0</v>
      </c>
      <c r="U357" s="19">
        <f>IF(S357="","",S357/MAX($S$4:S357)-1)</f>
        <v>-4.6050543512275555E-2</v>
      </c>
      <c r="V357">
        <f t="shared" si="47"/>
        <v>0</v>
      </c>
      <c r="W357">
        <f t="shared" si="46"/>
        <v>429.9682556342816</v>
      </c>
      <c r="X357">
        <f t="shared" si="43"/>
        <v>0</v>
      </c>
      <c r="Y357" s="26"/>
      <c r="Z357" s="27"/>
      <c r="AA357" s="27"/>
      <c r="AB357" s="27"/>
      <c r="AC357" s="27"/>
      <c r="AD357" s="27"/>
      <c r="AE357" s="28"/>
      <c r="AF357" s="22"/>
      <c r="AG357" s="22"/>
      <c r="AH357" s="22"/>
      <c r="AI357" s="22"/>
      <c r="AJ357" s="2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25"/>
      <c r="BS357" s="25"/>
      <c r="BT357" s="25"/>
      <c r="BU357" s="25"/>
      <c r="BV357" s="25"/>
      <c r="BW357" s="25"/>
      <c r="BX357" s="25"/>
      <c r="BY357" s="25"/>
    </row>
    <row r="358" spans="1:77" s="12" customFormat="1" ht="18" customHeight="1" x14ac:dyDescent="0.25">
      <c r="A358" s="14" t="s">
        <v>366</v>
      </c>
      <c r="B358" s="1">
        <v>43089</v>
      </c>
      <c r="C358" s="15">
        <v>0.29166666666666669</v>
      </c>
      <c r="D358" s="2" t="str">
        <f t="shared" si="42"/>
        <v>mercoledì</v>
      </c>
      <c r="E358" s="4" t="s">
        <v>534</v>
      </c>
      <c r="F358" s="2" t="s">
        <v>526</v>
      </c>
      <c r="G358" s="2" t="s">
        <v>549</v>
      </c>
      <c r="H358" s="2"/>
      <c r="I358" s="2" t="s">
        <v>550</v>
      </c>
      <c r="J358" s="2" t="s">
        <v>525</v>
      </c>
      <c r="K358" s="2"/>
      <c r="L358" s="2"/>
      <c r="M358" s="49">
        <v>38</v>
      </c>
      <c r="N358" s="3">
        <v>0.01</v>
      </c>
      <c r="O358" s="4">
        <v>-38</v>
      </c>
      <c r="P358" s="2">
        <v>0</v>
      </c>
      <c r="Q358" s="2">
        <f t="shared" si="49"/>
        <v>-38</v>
      </c>
      <c r="R358" s="9">
        <f t="shared" si="44"/>
        <v>-257.68555534234696</v>
      </c>
      <c r="S358" s="8">
        <f t="shared" si="45"/>
        <v>25510.869978892348</v>
      </c>
      <c r="T358">
        <f t="shared" si="48"/>
        <v>-38</v>
      </c>
      <c r="U358" s="19">
        <f>IF(S358="","",S358/MAX($S$4:S358)-1)</f>
        <v>-5.5590038077152792E-2</v>
      </c>
      <c r="V358">
        <f t="shared" si="47"/>
        <v>-257.68555534234696</v>
      </c>
      <c r="W358">
        <f t="shared" si="46"/>
        <v>0</v>
      </c>
      <c r="X358">
        <f t="shared" si="43"/>
        <v>-257.68555534234696</v>
      </c>
      <c r="Y358" s="26"/>
      <c r="Z358" s="27"/>
      <c r="AA358" s="27"/>
      <c r="AB358" s="27"/>
      <c r="AC358" s="27"/>
      <c r="AD358" s="27"/>
      <c r="AE358" s="28"/>
      <c r="AF358" s="22"/>
      <c r="AG358" s="22"/>
      <c r="AH358" s="22"/>
      <c r="AI358" s="22"/>
      <c r="AJ358" s="2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25"/>
      <c r="BS358" s="25"/>
      <c r="BT358" s="25"/>
      <c r="BU358" s="25"/>
      <c r="BV358" s="25"/>
      <c r="BW358" s="25"/>
      <c r="BX358" s="25"/>
      <c r="BY358" s="25"/>
    </row>
    <row r="359" spans="1:77" s="12" customFormat="1" ht="18" customHeight="1" x14ac:dyDescent="0.25">
      <c r="A359" s="14" t="s">
        <v>367</v>
      </c>
      <c r="B359" s="1">
        <v>43171</v>
      </c>
      <c r="C359" s="15">
        <v>0.54166666666666663</v>
      </c>
      <c r="D359" s="2" t="str">
        <f t="shared" si="42"/>
        <v>lunedì</v>
      </c>
      <c r="E359" s="4" t="s">
        <v>534</v>
      </c>
      <c r="F359" s="2" t="s">
        <v>537</v>
      </c>
      <c r="G359" s="2" t="s">
        <v>538</v>
      </c>
      <c r="H359" s="2"/>
      <c r="I359" s="2" t="s">
        <v>546</v>
      </c>
      <c r="J359" s="2" t="s">
        <v>543</v>
      </c>
      <c r="K359" s="2"/>
      <c r="L359" s="2"/>
      <c r="M359" s="49">
        <v>19.3</v>
      </c>
      <c r="N359" s="3">
        <v>5.0000000000000001E-3</v>
      </c>
      <c r="O359" s="4">
        <v>23.8</v>
      </c>
      <c r="P359" s="4">
        <v>41.7</v>
      </c>
      <c r="Q359" s="2">
        <f t="shared" si="49"/>
        <v>65.5</v>
      </c>
      <c r="R359" s="9">
        <f t="shared" si="44"/>
        <v>432.8917056003753</v>
      </c>
      <c r="S359" s="8">
        <f t="shared" si="45"/>
        <v>25943.761684492722</v>
      </c>
      <c r="T359">
        <f t="shared" si="48"/>
        <v>0</v>
      </c>
      <c r="U359" s="19">
        <f>IF(S359="","",S359/MAX($S$4:S359)-1)</f>
        <v>-3.9564428619653813E-2</v>
      </c>
      <c r="V359">
        <f t="shared" si="47"/>
        <v>0</v>
      </c>
      <c r="W359">
        <f t="shared" si="46"/>
        <v>432.8917056003753</v>
      </c>
      <c r="X359">
        <f t="shared" si="43"/>
        <v>0</v>
      </c>
      <c r="Y359" s="26"/>
      <c r="Z359" s="27"/>
      <c r="AA359" s="27"/>
      <c r="AB359" s="27"/>
      <c r="AC359" s="27"/>
      <c r="AD359" s="27"/>
      <c r="AE359" s="28"/>
      <c r="AF359" s="22"/>
      <c r="AG359" s="22"/>
      <c r="AH359" s="22"/>
      <c r="AI359" s="22"/>
      <c r="AJ359" s="2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25"/>
      <c r="BS359" s="25"/>
      <c r="BT359" s="25"/>
      <c r="BU359" s="25"/>
      <c r="BV359" s="25"/>
      <c r="BW359" s="25"/>
      <c r="BX359" s="25"/>
      <c r="BY359" s="25"/>
    </row>
    <row r="360" spans="1:77" s="12" customFormat="1" ht="18" customHeight="1" x14ac:dyDescent="0.25">
      <c r="A360" s="14" t="s">
        <v>368</v>
      </c>
      <c r="B360" s="1">
        <v>43174</v>
      </c>
      <c r="C360" s="15">
        <v>0.79166666666666663</v>
      </c>
      <c r="D360" s="2" t="str">
        <f t="shared" si="42"/>
        <v>giovedì</v>
      </c>
      <c r="E360" s="2" t="s">
        <v>527</v>
      </c>
      <c r="F360" s="2" t="s">
        <v>537</v>
      </c>
      <c r="G360" s="2" t="s">
        <v>538</v>
      </c>
      <c r="H360" s="2"/>
      <c r="I360" s="2" t="s">
        <v>551</v>
      </c>
      <c r="J360" s="2" t="s">
        <v>540</v>
      </c>
      <c r="K360" s="2"/>
      <c r="L360" s="2"/>
      <c r="M360" s="48">
        <v>4.05</v>
      </c>
      <c r="N360" s="3">
        <v>5.0000000000000001E-3</v>
      </c>
      <c r="O360" s="2">
        <v>4.49</v>
      </c>
      <c r="P360" s="2">
        <v>0</v>
      </c>
      <c r="Q360" s="2">
        <f t="shared" si="49"/>
        <v>4.49</v>
      </c>
      <c r="R360" s="9">
        <f t="shared" si="44"/>
        <v>143.81171600416337</v>
      </c>
      <c r="S360" s="8">
        <f t="shared" si="45"/>
        <v>26087.573400496884</v>
      </c>
      <c r="T360">
        <f t="shared" si="48"/>
        <v>0</v>
      </c>
      <c r="U360" s="19">
        <f>IF(S360="","",S360/MAX($S$4:S360)-1)</f>
        <v>-3.4240532674594815E-2</v>
      </c>
      <c r="V360">
        <f t="shared" si="47"/>
        <v>0</v>
      </c>
      <c r="W360">
        <f t="shared" si="46"/>
        <v>143.81171600416337</v>
      </c>
      <c r="X360">
        <f t="shared" si="43"/>
        <v>0</v>
      </c>
      <c r="Y360" s="26"/>
      <c r="Z360" s="27"/>
      <c r="AA360" s="27"/>
      <c r="AB360" s="27"/>
      <c r="AC360" s="27"/>
      <c r="AD360" s="27"/>
      <c r="AE360" s="28"/>
      <c r="AF360" s="22"/>
      <c r="AG360" s="22"/>
      <c r="AH360" s="22"/>
      <c r="AI360" s="22"/>
      <c r="AJ360" s="2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25"/>
      <c r="BS360" s="25"/>
      <c r="BT360" s="25"/>
      <c r="BU360" s="25"/>
      <c r="BV360" s="25"/>
      <c r="BW360" s="25"/>
      <c r="BX360" s="25"/>
      <c r="BY360" s="25"/>
    </row>
    <row r="361" spans="1:77" s="12" customFormat="1" ht="18" customHeight="1" x14ac:dyDescent="0.25">
      <c r="A361" s="14" t="s">
        <v>369</v>
      </c>
      <c r="B361" s="1">
        <v>43178</v>
      </c>
      <c r="C361" s="15">
        <v>0.66666666666666663</v>
      </c>
      <c r="D361" s="2" t="str">
        <f t="shared" si="42"/>
        <v>lunedì</v>
      </c>
      <c r="E361" s="4" t="s">
        <v>527</v>
      </c>
      <c r="F361" s="2" t="s">
        <v>542</v>
      </c>
      <c r="G361" s="2" t="s">
        <v>538</v>
      </c>
      <c r="H361" s="2"/>
      <c r="I361" s="2" t="s">
        <v>544</v>
      </c>
      <c r="J361" s="2" t="s">
        <v>540</v>
      </c>
      <c r="K361" s="2"/>
      <c r="L361" s="2"/>
      <c r="M361" s="49">
        <v>81</v>
      </c>
      <c r="N361" s="3">
        <v>5.0000000000000001E-3</v>
      </c>
      <c r="O361" s="4">
        <v>1</v>
      </c>
      <c r="P361" s="4">
        <v>0</v>
      </c>
      <c r="Q361" s="2">
        <f t="shared" si="49"/>
        <v>1</v>
      </c>
      <c r="R361" s="9">
        <f t="shared" si="44"/>
        <v>1.6103440370677087</v>
      </c>
      <c r="S361" s="8">
        <f t="shared" si="45"/>
        <v>26089.183744533952</v>
      </c>
      <c r="T361">
        <f t="shared" si="48"/>
        <v>0</v>
      </c>
      <c r="U361" s="19">
        <f>IF(S361="","",S361/MAX($S$4:S361)-1)</f>
        <v>-3.41809178926612E-2</v>
      </c>
      <c r="V361">
        <f t="shared" si="47"/>
        <v>0</v>
      </c>
      <c r="W361">
        <f t="shared" si="46"/>
        <v>1.6103440370677087</v>
      </c>
      <c r="X361">
        <f t="shared" si="43"/>
        <v>0</v>
      </c>
      <c r="Y361" s="26"/>
      <c r="Z361" s="27"/>
      <c r="AA361" s="27"/>
      <c r="AB361" s="27"/>
      <c r="AC361" s="27"/>
      <c r="AD361" s="27"/>
      <c r="AE361" s="28"/>
      <c r="AF361" s="22"/>
      <c r="AG361" s="22"/>
      <c r="AH361" s="22"/>
      <c r="AI361" s="22"/>
      <c r="AJ361" s="2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25"/>
      <c r="BS361" s="25"/>
      <c r="BT361" s="25"/>
      <c r="BU361" s="25"/>
      <c r="BV361" s="25"/>
      <c r="BW361" s="25"/>
      <c r="BX361" s="25"/>
      <c r="BY361" s="25"/>
    </row>
    <row r="362" spans="1:77" s="12" customFormat="1" ht="18" customHeight="1" x14ac:dyDescent="0.25">
      <c r="A362" s="14" t="s">
        <v>370</v>
      </c>
      <c r="B362" s="1">
        <v>43185</v>
      </c>
      <c r="C362" s="15">
        <v>0.875</v>
      </c>
      <c r="D362" s="2" t="str">
        <f t="shared" si="42"/>
        <v>lunedì</v>
      </c>
      <c r="E362" s="4" t="s">
        <v>534</v>
      </c>
      <c r="F362" s="2" t="s">
        <v>537</v>
      </c>
      <c r="G362" s="2" t="s">
        <v>538</v>
      </c>
      <c r="H362" s="2"/>
      <c r="I362" s="2" t="s">
        <v>546</v>
      </c>
      <c r="J362" s="2" t="s">
        <v>540</v>
      </c>
      <c r="K362" s="2"/>
      <c r="L362" s="2"/>
      <c r="M362" s="49">
        <v>61.5</v>
      </c>
      <c r="N362" s="3">
        <v>5.0000000000000001E-3</v>
      </c>
      <c r="O362" s="4">
        <v>48.9</v>
      </c>
      <c r="P362" s="4">
        <v>0</v>
      </c>
      <c r="Q362" s="2">
        <f t="shared" si="49"/>
        <v>48.9</v>
      </c>
      <c r="R362" s="9">
        <f t="shared" si="44"/>
        <v>103.72041342339108</v>
      </c>
      <c r="S362" s="8">
        <f t="shared" si="45"/>
        <v>26192.904157957342</v>
      </c>
      <c r="T362">
        <f t="shared" si="48"/>
        <v>0</v>
      </c>
      <c r="U362" s="19">
        <f>IF(S362="","",S362/MAX($S$4:S362)-1)</f>
        <v>-3.0341198127210034E-2</v>
      </c>
      <c r="V362">
        <f t="shared" si="47"/>
        <v>0</v>
      </c>
      <c r="W362">
        <f t="shared" si="46"/>
        <v>103.72041342339108</v>
      </c>
      <c r="X362">
        <f t="shared" si="43"/>
        <v>0</v>
      </c>
      <c r="Y362" s="26"/>
      <c r="Z362" s="27"/>
      <c r="AA362" s="27"/>
      <c r="AB362" s="27"/>
      <c r="AC362" s="27"/>
      <c r="AD362" s="27"/>
      <c r="AE362" s="28"/>
      <c r="AF362" s="22"/>
      <c r="AG362" s="22"/>
      <c r="AH362" s="22"/>
      <c r="AI362" s="22"/>
      <c r="AJ362" s="2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25"/>
      <c r="BS362" s="25"/>
      <c r="BT362" s="25"/>
      <c r="BU362" s="25"/>
      <c r="BV362" s="25"/>
      <c r="BW362" s="25"/>
      <c r="BX362" s="25"/>
      <c r="BY362" s="25"/>
    </row>
    <row r="363" spans="1:77" s="12" customFormat="1" ht="18" customHeight="1" x14ac:dyDescent="0.25">
      <c r="A363" s="14" t="s">
        <v>371</v>
      </c>
      <c r="B363" s="1">
        <v>43185</v>
      </c>
      <c r="C363" s="15">
        <v>0.875</v>
      </c>
      <c r="D363" s="2" t="str">
        <f t="shared" si="42"/>
        <v>lunedì</v>
      </c>
      <c r="E363" s="4" t="s">
        <v>534</v>
      </c>
      <c r="F363" s="2" t="s">
        <v>537</v>
      </c>
      <c r="G363" s="2" t="s">
        <v>538</v>
      </c>
      <c r="H363" s="2"/>
      <c r="I363" s="2" t="s">
        <v>546</v>
      </c>
      <c r="J363" s="2" t="s">
        <v>540</v>
      </c>
      <c r="K363" s="2"/>
      <c r="L363" s="2"/>
      <c r="M363" s="49">
        <v>61.5</v>
      </c>
      <c r="N363" s="3">
        <v>5.0000000000000001E-3</v>
      </c>
      <c r="O363" s="4">
        <v>48.9</v>
      </c>
      <c r="P363" s="4">
        <v>0</v>
      </c>
      <c r="Q363" s="2">
        <f t="shared" si="49"/>
        <v>48.9</v>
      </c>
      <c r="R363" s="9">
        <f t="shared" si="44"/>
        <v>104.13276531090359</v>
      </c>
      <c r="S363" s="8">
        <f t="shared" si="45"/>
        <v>26297.036923268246</v>
      </c>
      <c r="T363">
        <f t="shared" si="48"/>
        <v>0</v>
      </c>
      <c r="U363" s="19">
        <f>IF(S363="","",S363/MAX($S$4:S363)-1)</f>
        <v>-2.6486213134398695E-2</v>
      </c>
      <c r="V363">
        <f t="shared" si="47"/>
        <v>0</v>
      </c>
      <c r="W363">
        <f t="shared" si="46"/>
        <v>104.13276531090359</v>
      </c>
      <c r="X363">
        <f t="shared" si="43"/>
        <v>0</v>
      </c>
      <c r="Y363" s="26"/>
      <c r="Z363" s="27"/>
      <c r="AA363" s="27"/>
      <c r="AB363" s="27"/>
      <c r="AC363" s="27"/>
      <c r="AD363" s="27"/>
      <c r="AE363" s="28"/>
      <c r="AF363" s="22"/>
      <c r="AG363" s="22"/>
      <c r="AH363" s="22"/>
      <c r="AI363" s="22"/>
      <c r="AJ363" s="2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25"/>
      <c r="BS363" s="25"/>
      <c r="BT363" s="25"/>
      <c r="BU363" s="25"/>
      <c r="BV363" s="25"/>
      <c r="BW363" s="25"/>
      <c r="BX363" s="25"/>
      <c r="BY363" s="25"/>
    </row>
    <row r="364" spans="1:77" s="12" customFormat="1" ht="18" customHeight="1" x14ac:dyDescent="0.25">
      <c r="A364" s="14" t="s">
        <v>372</v>
      </c>
      <c r="B364" s="1">
        <v>43186</v>
      </c>
      <c r="C364" s="15">
        <v>0.625</v>
      </c>
      <c r="D364" s="2" t="str">
        <f t="shared" si="42"/>
        <v>martedì</v>
      </c>
      <c r="E364" s="4" t="s">
        <v>527</v>
      </c>
      <c r="F364" s="2" t="s">
        <v>537</v>
      </c>
      <c r="G364" s="2" t="s">
        <v>538</v>
      </c>
      <c r="H364" s="2"/>
      <c r="I364" s="2" t="s">
        <v>544</v>
      </c>
      <c r="J364" s="2" t="s">
        <v>540</v>
      </c>
      <c r="K364" s="2"/>
      <c r="L364" s="2"/>
      <c r="M364" s="49">
        <v>46.1</v>
      </c>
      <c r="N364" s="3">
        <v>5.0000000000000001E-3</v>
      </c>
      <c r="O364" s="4">
        <v>63.3</v>
      </c>
      <c r="P364" s="4">
        <v>0</v>
      </c>
      <c r="Q364" s="2">
        <f t="shared" si="49"/>
        <v>63.3</v>
      </c>
      <c r="R364" s="9">
        <f t="shared" si="44"/>
        <v>180.54256369228631</v>
      </c>
      <c r="S364" s="8">
        <f t="shared" si="45"/>
        <v>26477.579486960531</v>
      </c>
      <c r="T364">
        <f t="shared" si="48"/>
        <v>0</v>
      </c>
      <c r="U364" s="19">
        <f>IF(S364="","",S364/MAX($S$4:S364)-1)</f>
        <v>-1.9802544727826943E-2</v>
      </c>
      <c r="V364">
        <f t="shared" si="47"/>
        <v>0</v>
      </c>
      <c r="W364">
        <f t="shared" si="46"/>
        <v>180.54256369228631</v>
      </c>
      <c r="X364">
        <f t="shared" si="43"/>
        <v>0</v>
      </c>
      <c r="Y364" s="26"/>
      <c r="Z364" s="27"/>
      <c r="AA364" s="27"/>
      <c r="AB364" s="27"/>
      <c r="AC364" s="27"/>
      <c r="AD364" s="27"/>
      <c r="AE364" s="28"/>
      <c r="AF364" s="22"/>
      <c r="AG364" s="22"/>
      <c r="AH364" s="22"/>
      <c r="AI364" s="22"/>
      <c r="AJ364" s="2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25"/>
      <c r="BS364" s="25"/>
      <c r="BT364" s="25"/>
      <c r="BU364" s="25"/>
      <c r="BV364" s="25"/>
      <c r="BW364" s="25"/>
      <c r="BX364" s="25"/>
      <c r="BY364" s="25"/>
    </row>
    <row r="365" spans="1:77" s="12" customFormat="1" ht="18" customHeight="1" x14ac:dyDescent="0.25">
      <c r="A365" s="14" t="s">
        <v>373</v>
      </c>
      <c r="B365" s="1">
        <v>43186</v>
      </c>
      <c r="C365" s="15">
        <v>0.54166666666666663</v>
      </c>
      <c r="D365" s="2" t="str">
        <f t="shared" si="42"/>
        <v>martedì</v>
      </c>
      <c r="E365" s="4" t="s">
        <v>534</v>
      </c>
      <c r="F365" s="2" t="s">
        <v>537</v>
      </c>
      <c r="G365" s="2" t="s">
        <v>538</v>
      </c>
      <c r="H365" s="2"/>
      <c r="I365" s="2" t="s">
        <v>547</v>
      </c>
      <c r="J365" s="2" t="s">
        <v>543</v>
      </c>
      <c r="K365" s="2"/>
      <c r="L365" s="2"/>
      <c r="M365" s="49">
        <v>13.8</v>
      </c>
      <c r="N365" s="3">
        <v>5.0000000000000001E-3</v>
      </c>
      <c r="O365" s="4">
        <v>-13.8</v>
      </c>
      <c r="P365" s="4">
        <v>-13.8</v>
      </c>
      <c r="Q365" s="2">
        <f t="shared" si="49"/>
        <v>-27.6</v>
      </c>
      <c r="R365" s="9">
        <f t="shared" si="44"/>
        <v>-264.77579486960531</v>
      </c>
      <c r="S365" s="8">
        <f t="shared" si="45"/>
        <v>26212.803692090925</v>
      </c>
      <c r="T365">
        <f t="shared" si="48"/>
        <v>-27.6</v>
      </c>
      <c r="U365" s="19">
        <f>IF(S365="","",S365/MAX($S$4:S365)-1)</f>
        <v>-2.9604519280548636E-2</v>
      </c>
      <c r="V365">
        <f t="shared" si="47"/>
        <v>-264.77579486960531</v>
      </c>
      <c r="W365">
        <f t="shared" si="46"/>
        <v>0</v>
      </c>
      <c r="X365">
        <f t="shared" si="43"/>
        <v>-264.77579486960531</v>
      </c>
      <c r="Y365" s="26"/>
      <c r="Z365" s="27"/>
      <c r="AA365" s="27"/>
      <c r="AB365" s="27"/>
      <c r="AC365" s="27"/>
      <c r="AD365" s="27"/>
      <c r="AE365" s="28"/>
      <c r="AF365" s="22"/>
      <c r="AG365" s="22"/>
      <c r="AH365" s="22"/>
      <c r="AI365" s="22"/>
      <c r="AJ365" s="2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25"/>
      <c r="BS365" s="25"/>
      <c r="BT365" s="25"/>
      <c r="BU365" s="25"/>
      <c r="BV365" s="25"/>
      <c r="BW365" s="25"/>
      <c r="BX365" s="25"/>
      <c r="BY365" s="25"/>
    </row>
    <row r="366" spans="1:77" s="12" customFormat="1" ht="18" customHeight="1" x14ac:dyDescent="0.25">
      <c r="A366" s="14" t="s">
        <v>374</v>
      </c>
      <c r="B366" s="1">
        <v>43187</v>
      </c>
      <c r="C366" s="15">
        <v>0.75</v>
      </c>
      <c r="D366" s="2" t="str">
        <f t="shared" si="42"/>
        <v>mercoledì</v>
      </c>
      <c r="E366" s="4" t="s">
        <v>527</v>
      </c>
      <c r="F366" s="2" t="s">
        <v>537</v>
      </c>
      <c r="G366" s="2" t="s">
        <v>538</v>
      </c>
      <c r="H366" s="2"/>
      <c r="I366" s="2" t="s">
        <v>551</v>
      </c>
      <c r="J366" s="2" t="s">
        <v>540</v>
      </c>
      <c r="K366" s="2"/>
      <c r="L366" s="2"/>
      <c r="M366" s="49">
        <v>7.74</v>
      </c>
      <c r="N366" s="3">
        <v>5.0000000000000001E-3</v>
      </c>
      <c r="O366" s="4">
        <v>6.3</v>
      </c>
      <c r="P366" s="4">
        <v>14.7</v>
      </c>
      <c r="Q366" s="2">
        <f t="shared" si="49"/>
        <v>21</v>
      </c>
      <c r="R366" s="9">
        <f t="shared" si="44"/>
        <v>355.60005008650478</v>
      </c>
      <c r="S366" s="8">
        <f t="shared" si="45"/>
        <v>26568.40374217743</v>
      </c>
      <c r="T366">
        <f t="shared" si="48"/>
        <v>0</v>
      </c>
      <c r="U366" s="19">
        <f>IF(S366="","",S366/MAX($S$4:S366)-1)</f>
        <v>-1.6440239503346832E-2</v>
      </c>
      <c r="V366">
        <f t="shared" si="47"/>
        <v>0</v>
      </c>
      <c r="W366">
        <f t="shared" si="46"/>
        <v>355.60005008650478</v>
      </c>
      <c r="X366">
        <f t="shared" si="43"/>
        <v>0</v>
      </c>
      <c r="Y366" s="26"/>
      <c r="Z366" s="27"/>
      <c r="AA366" s="27"/>
      <c r="AB366" s="27"/>
      <c r="AC366" s="27"/>
      <c r="AD366" s="27"/>
      <c r="AE366" s="28"/>
      <c r="AF366" s="22"/>
      <c r="AG366" s="22"/>
      <c r="AH366" s="22"/>
      <c r="AI366" s="22"/>
      <c r="AJ366" s="2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25"/>
      <c r="BS366" s="25"/>
      <c r="BT366" s="25"/>
      <c r="BU366" s="25"/>
      <c r="BV366" s="25"/>
      <c r="BW366" s="25"/>
      <c r="BX366" s="25"/>
      <c r="BY366" s="25"/>
    </row>
    <row r="367" spans="1:77" s="12" customFormat="1" ht="18" customHeight="1" x14ac:dyDescent="0.25">
      <c r="A367" s="14" t="s">
        <v>375</v>
      </c>
      <c r="B367" s="1">
        <v>43201</v>
      </c>
      <c r="C367" s="15">
        <v>0.375</v>
      </c>
      <c r="D367" s="2" t="str">
        <f t="shared" si="42"/>
        <v>mercoledì</v>
      </c>
      <c r="E367" s="4" t="s">
        <v>534</v>
      </c>
      <c r="F367" s="2" t="s">
        <v>541</v>
      </c>
      <c r="G367" s="2" t="s">
        <v>538</v>
      </c>
      <c r="H367" s="2"/>
      <c r="I367" s="2" t="s">
        <v>547</v>
      </c>
      <c r="J367" s="2" t="s">
        <v>543</v>
      </c>
      <c r="K367" s="2"/>
      <c r="L367" s="2"/>
      <c r="M367" s="49">
        <v>23.4</v>
      </c>
      <c r="N367" s="3">
        <v>0.01</v>
      </c>
      <c r="O367" s="4">
        <v>21</v>
      </c>
      <c r="P367" s="4">
        <v>0</v>
      </c>
      <c r="Q367" s="2">
        <f t="shared" si="49"/>
        <v>21</v>
      </c>
      <c r="R367" s="9">
        <f t="shared" si="44"/>
        <v>238.4343925580026</v>
      </c>
      <c r="S367" s="8">
        <f t="shared" si="45"/>
        <v>26806.838134735433</v>
      </c>
      <c r="T367">
        <f t="shared" si="48"/>
        <v>0</v>
      </c>
      <c r="U367" s="19">
        <f>IF(S367="","",S367/MAX($S$4:S367)-1)</f>
        <v>-7.6134211399152552E-3</v>
      </c>
      <c r="V367">
        <f t="shared" si="47"/>
        <v>0</v>
      </c>
      <c r="W367">
        <f t="shared" si="46"/>
        <v>238.4343925580026</v>
      </c>
      <c r="X367">
        <f t="shared" si="43"/>
        <v>0</v>
      </c>
      <c r="Y367" s="26"/>
      <c r="Z367" s="27"/>
      <c r="AA367" s="27"/>
      <c r="AB367" s="27"/>
      <c r="AC367" s="27"/>
      <c r="AD367" s="27"/>
      <c r="AE367" s="28"/>
      <c r="AF367" s="22"/>
      <c r="AG367" s="22"/>
      <c r="AH367" s="22"/>
      <c r="AI367" s="22"/>
      <c r="AJ367" s="2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25"/>
      <c r="BS367" s="25"/>
      <c r="BT367" s="25"/>
      <c r="BU367" s="25"/>
      <c r="BV367" s="25"/>
      <c r="BW367" s="25"/>
      <c r="BX367" s="25"/>
      <c r="BY367" s="25"/>
    </row>
    <row r="368" spans="1:77" s="12" customFormat="1" ht="18" customHeight="1" x14ac:dyDescent="0.25">
      <c r="A368" s="14" t="s">
        <v>376</v>
      </c>
      <c r="B368" s="1">
        <v>43202</v>
      </c>
      <c r="C368" s="15">
        <v>0.625</v>
      </c>
      <c r="D368" s="2" t="str">
        <f t="shared" si="42"/>
        <v>giovedì</v>
      </c>
      <c r="E368" s="4" t="s">
        <v>534</v>
      </c>
      <c r="F368" s="2" t="s">
        <v>537</v>
      </c>
      <c r="G368" s="2" t="s">
        <v>538</v>
      </c>
      <c r="H368" s="2"/>
      <c r="I368" s="2" t="s">
        <v>547</v>
      </c>
      <c r="J368" s="2" t="s">
        <v>540</v>
      </c>
      <c r="K368" s="2"/>
      <c r="L368" s="2"/>
      <c r="M368" s="49">
        <v>28</v>
      </c>
      <c r="N368" s="3">
        <v>5.0000000000000001E-3</v>
      </c>
      <c r="O368" s="4">
        <v>33</v>
      </c>
      <c r="P368" s="4">
        <v>0</v>
      </c>
      <c r="Q368" s="2">
        <f t="shared" si="49"/>
        <v>33</v>
      </c>
      <c r="R368" s="9">
        <f t="shared" si="44"/>
        <v>157.96886757969094</v>
      </c>
      <c r="S368" s="8">
        <f t="shared" si="45"/>
        <v>26964.807002315123</v>
      </c>
      <c r="T368">
        <f t="shared" si="48"/>
        <v>0</v>
      </c>
      <c r="U368" s="19">
        <f>IF(S368="","",S368/MAX($S$4:S368)-1)</f>
        <v>-1.7654288002041385E-3</v>
      </c>
      <c r="V368">
        <f t="shared" si="47"/>
        <v>0</v>
      </c>
      <c r="W368">
        <f t="shared" si="46"/>
        <v>157.96886757969094</v>
      </c>
      <c r="X368">
        <f t="shared" si="43"/>
        <v>0</v>
      </c>
      <c r="Y368" s="26"/>
      <c r="Z368" s="27"/>
      <c r="AA368" s="27"/>
      <c r="AB368" s="27"/>
      <c r="AC368" s="27"/>
      <c r="AD368" s="27"/>
      <c r="AE368" s="28"/>
      <c r="AF368" s="22"/>
      <c r="AG368" s="22"/>
      <c r="AH368" s="22"/>
      <c r="AI368" s="22"/>
      <c r="AJ368" s="2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25"/>
      <c r="BS368" s="25"/>
      <c r="BT368" s="25"/>
      <c r="BU368" s="25"/>
      <c r="BV368" s="25"/>
      <c r="BW368" s="25"/>
      <c r="BX368" s="25"/>
      <c r="BY368" s="25"/>
    </row>
    <row r="369" spans="1:77" s="12" customFormat="1" ht="18" customHeight="1" x14ac:dyDescent="0.25">
      <c r="A369" s="14" t="s">
        <v>377</v>
      </c>
      <c r="B369" s="1">
        <v>43203</v>
      </c>
      <c r="C369" s="15">
        <v>0.875</v>
      </c>
      <c r="D369" s="2" t="str">
        <f t="shared" si="42"/>
        <v>venerdì</v>
      </c>
      <c r="E369" s="4" t="s">
        <v>534</v>
      </c>
      <c r="F369" s="2" t="s">
        <v>541</v>
      </c>
      <c r="G369" s="2" t="s">
        <v>538</v>
      </c>
      <c r="H369" s="2"/>
      <c r="I369" s="2" t="s">
        <v>544</v>
      </c>
      <c r="J369" s="2" t="s">
        <v>540</v>
      </c>
      <c r="K369" s="2"/>
      <c r="L369" s="2"/>
      <c r="M369" s="49">
        <v>41</v>
      </c>
      <c r="N369" s="3">
        <v>0.01</v>
      </c>
      <c r="O369" s="4">
        <v>0</v>
      </c>
      <c r="P369" s="4">
        <v>48.7</v>
      </c>
      <c r="Q369" s="2">
        <f t="shared" si="49"/>
        <v>48.7</v>
      </c>
      <c r="R369" s="9">
        <f t="shared" si="44"/>
        <v>320.2892929299382</v>
      </c>
      <c r="S369" s="8">
        <f t="shared" si="45"/>
        <v>27285.096295245061</v>
      </c>
      <c r="T369">
        <f t="shared" si="48"/>
        <v>0</v>
      </c>
      <c r="U369" s="19">
        <f>IF(S369="","",S369/MAX($S$4:S369)-1)</f>
        <v>0</v>
      </c>
      <c r="V369">
        <f t="shared" si="47"/>
        <v>0</v>
      </c>
      <c r="W369">
        <f t="shared" si="46"/>
        <v>320.2892929299382</v>
      </c>
      <c r="X369">
        <f t="shared" si="43"/>
        <v>0</v>
      </c>
      <c r="Y369" s="26"/>
      <c r="Z369" s="27"/>
      <c r="AA369" s="27"/>
      <c r="AB369" s="27"/>
      <c r="AC369" s="27"/>
      <c r="AD369" s="27"/>
      <c r="AE369" s="28"/>
      <c r="AF369" s="22"/>
      <c r="AG369" s="22"/>
      <c r="AH369" s="22"/>
      <c r="AI369" s="22"/>
      <c r="AJ369" s="2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25"/>
      <c r="BS369" s="25"/>
      <c r="BT369" s="25"/>
      <c r="BU369" s="25"/>
      <c r="BV369" s="25"/>
      <c r="BW369" s="25"/>
      <c r="BX369" s="25"/>
      <c r="BY369" s="25"/>
    </row>
    <row r="370" spans="1:77" s="12" customFormat="1" ht="18" customHeight="1" x14ac:dyDescent="0.25">
      <c r="A370" s="14" t="s">
        <v>378</v>
      </c>
      <c r="B370" s="1">
        <v>43173</v>
      </c>
      <c r="C370" s="15">
        <v>0.58333333333333337</v>
      </c>
      <c r="D370" s="2" t="str">
        <f t="shared" si="42"/>
        <v>mercoledì</v>
      </c>
      <c r="E370" s="4" t="s">
        <v>534</v>
      </c>
      <c r="F370" s="2" t="s">
        <v>526</v>
      </c>
      <c r="G370" s="2" t="s">
        <v>549</v>
      </c>
      <c r="H370" s="2"/>
      <c r="I370" s="2" t="s">
        <v>524</v>
      </c>
      <c r="J370" s="2" t="s">
        <v>525</v>
      </c>
      <c r="K370" s="2"/>
      <c r="L370" s="2"/>
      <c r="M370" s="49">
        <v>87</v>
      </c>
      <c r="N370" s="3">
        <v>0.01</v>
      </c>
      <c r="O370" s="4">
        <v>87</v>
      </c>
      <c r="P370" s="2">
        <v>0</v>
      </c>
      <c r="Q370" s="2">
        <f t="shared" si="49"/>
        <v>87</v>
      </c>
      <c r="R370" s="9">
        <f t="shared" si="44"/>
        <v>272.85096295245063</v>
      </c>
      <c r="S370" s="8">
        <f t="shared" si="45"/>
        <v>27557.947258197513</v>
      </c>
      <c r="T370">
        <f t="shared" si="48"/>
        <v>0</v>
      </c>
      <c r="U370" s="19">
        <f>IF(S370="","",S370/MAX($S$4:S370)-1)</f>
        <v>0</v>
      </c>
      <c r="V370">
        <f t="shared" si="47"/>
        <v>0</v>
      </c>
      <c r="W370">
        <f t="shared" si="46"/>
        <v>272.85096295245063</v>
      </c>
      <c r="X370">
        <f t="shared" si="43"/>
        <v>0</v>
      </c>
      <c r="Y370" s="26"/>
      <c r="Z370" s="27"/>
      <c r="AA370" s="27"/>
      <c r="AB370" s="27"/>
      <c r="AC370" s="27"/>
      <c r="AD370" s="27"/>
      <c r="AE370" s="28"/>
      <c r="AF370" s="22"/>
      <c r="AG370" s="22"/>
      <c r="AH370" s="22"/>
      <c r="AI370" s="22"/>
      <c r="AJ370" s="2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25"/>
      <c r="BS370" s="25"/>
      <c r="BT370" s="25"/>
      <c r="BU370" s="25"/>
      <c r="BV370" s="25"/>
      <c r="BW370" s="25"/>
      <c r="BX370" s="25"/>
      <c r="BY370" s="25"/>
    </row>
    <row r="371" spans="1:77" s="12" customFormat="1" ht="18" customHeight="1" x14ac:dyDescent="0.25">
      <c r="A371" s="14" t="s">
        <v>379</v>
      </c>
      <c r="B371" s="1">
        <v>43207</v>
      </c>
      <c r="C371" s="15">
        <v>0.66666666666666663</v>
      </c>
      <c r="D371" s="2" t="str">
        <f t="shared" si="42"/>
        <v>martedì</v>
      </c>
      <c r="E371" s="4" t="s">
        <v>527</v>
      </c>
      <c r="F371" s="2" t="s">
        <v>541</v>
      </c>
      <c r="G371" s="2" t="s">
        <v>538</v>
      </c>
      <c r="H371" s="2"/>
      <c r="I371" s="2" t="s">
        <v>544</v>
      </c>
      <c r="J371" s="2" t="s">
        <v>540</v>
      </c>
      <c r="K371" s="2"/>
      <c r="L371" s="2"/>
      <c r="M371" s="49">
        <v>43.8</v>
      </c>
      <c r="N371" s="3">
        <v>0.01</v>
      </c>
      <c r="O371" s="4">
        <v>0</v>
      </c>
      <c r="P371" s="4">
        <v>61.2</v>
      </c>
      <c r="Q371" s="2">
        <f t="shared" si="49"/>
        <v>61.2</v>
      </c>
      <c r="R371" s="9">
        <f t="shared" si="44"/>
        <v>385.05624936111599</v>
      </c>
      <c r="S371" s="8">
        <f t="shared" si="45"/>
        <v>27943.003507558627</v>
      </c>
      <c r="T371">
        <f t="shared" si="48"/>
        <v>0</v>
      </c>
      <c r="U371" s="19">
        <f>IF(S371="","",S371/MAX($S$4:S371)-1)</f>
        <v>0</v>
      </c>
      <c r="V371">
        <f t="shared" si="47"/>
        <v>0</v>
      </c>
      <c r="W371">
        <f t="shared" si="46"/>
        <v>385.05624936111599</v>
      </c>
      <c r="X371">
        <f t="shared" si="43"/>
        <v>0</v>
      </c>
      <c r="Y371" s="26"/>
      <c r="Z371" s="27"/>
      <c r="AA371" s="27"/>
      <c r="AB371" s="27"/>
      <c r="AC371" s="27"/>
      <c r="AD371" s="27"/>
      <c r="AE371" s="28"/>
      <c r="AF371" s="22"/>
      <c r="AG371" s="22"/>
      <c r="AH371" s="22"/>
      <c r="AI371" s="22"/>
      <c r="AJ371" s="2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25"/>
      <c r="BS371" s="25"/>
      <c r="BT371" s="25"/>
      <c r="BU371" s="25"/>
      <c r="BV371" s="25"/>
      <c r="BW371" s="25"/>
      <c r="BX371" s="25"/>
      <c r="BY371" s="25"/>
    </row>
    <row r="372" spans="1:77" s="12" customFormat="1" ht="18" customHeight="1" x14ac:dyDescent="0.25">
      <c r="A372" s="14" t="s">
        <v>380</v>
      </c>
      <c r="B372" s="1">
        <v>43210</v>
      </c>
      <c r="C372" s="15">
        <v>0.58333333333333337</v>
      </c>
      <c r="D372" s="2" t="str">
        <f t="shared" si="42"/>
        <v>venerdì</v>
      </c>
      <c r="E372" s="4" t="s">
        <v>527</v>
      </c>
      <c r="F372" s="2" t="s">
        <v>542</v>
      </c>
      <c r="G372" s="2" t="s">
        <v>538</v>
      </c>
      <c r="H372" s="2"/>
      <c r="I372" s="2" t="s">
        <v>544</v>
      </c>
      <c r="J372" s="2" t="s">
        <v>540</v>
      </c>
      <c r="K372" s="2"/>
      <c r="L372" s="2"/>
      <c r="M372" s="49">
        <v>34</v>
      </c>
      <c r="N372" s="3">
        <v>5.0000000000000001E-3</v>
      </c>
      <c r="O372" s="4">
        <v>46.6</v>
      </c>
      <c r="P372" s="4">
        <v>78.2</v>
      </c>
      <c r="Q372" s="2">
        <f t="shared" si="49"/>
        <v>124.80000000000001</v>
      </c>
      <c r="R372" s="9">
        <f t="shared" si="44"/>
        <v>512.83629966813476</v>
      </c>
      <c r="S372" s="8">
        <f t="shared" si="45"/>
        <v>28455.839807226763</v>
      </c>
      <c r="T372">
        <f t="shared" si="48"/>
        <v>0</v>
      </c>
      <c r="U372" s="19">
        <f>IF(S372="","",S372/MAX($S$4:S372)-1)</f>
        <v>0</v>
      </c>
      <c r="V372">
        <f t="shared" si="47"/>
        <v>0</v>
      </c>
      <c r="W372">
        <f t="shared" si="46"/>
        <v>512.83629966813476</v>
      </c>
      <c r="X372">
        <f t="shared" si="43"/>
        <v>0</v>
      </c>
      <c r="Y372" s="26"/>
      <c r="Z372" s="27"/>
      <c r="AA372" s="27"/>
      <c r="AB372" s="27"/>
      <c r="AC372" s="27"/>
      <c r="AD372" s="27"/>
      <c r="AE372" s="28"/>
      <c r="AF372" s="22"/>
      <c r="AG372" s="22"/>
      <c r="AH372" s="22"/>
      <c r="AI372" s="22"/>
      <c r="AJ372" s="2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  <c r="BP372" s="52"/>
      <c r="BQ372" s="52"/>
      <c r="BR372" s="25"/>
      <c r="BS372" s="25"/>
      <c r="BT372" s="25"/>
      <c r="BU372" s="25"/>
      <c r="BV372" s="25"/>
      <c r="BW372" s="25"/>
      <c r="BX372" s="25"/>
      <c r="BY372" s="25"/>
    </row>
    <row r="373" spans="1:77" s="12" customFormat="1" ht="18" customHeight="1" x14ac:dyDescent="0.25">
      <c r="A373" s="14" t="s">
        <v>381</v>
      </c>
      <c r="B373" s="1">
        <v>43178</v>
      </c>
      <c r="C373" s="15">
        <v>0.25</v>
      </c>
      <c r="D373" s="2" t="str">
        <f t="shared" si="42"/>
        <v>lunedì</v>
      </c>
      <c r="E373" s="4" t="s">
        <v>527</v>
      </c>
      <c r="F373" s="2" t="s">
        <v>526</v>
      </c>
      <c r="G373" s="2" t="s">
        <v>528</v>
      </c>
      <c r="H373" s="2"/>
      <c r="I373" s="2" t="s">
        <v>550</v>
      </c>
      <c r="J373" s="2" t="s">
        <v>525</v>
      </c>
      <c r="K373" s="2"/>
      <c r="L373" s="2"/>
      <c r="M373" s="49">
        <v>44</v>
      </c>
      <c r="N373" s="3">
        <v>0.01</v>
      </c>
      <c r="O373" s="4">
        <v>44</v>
      </c>
      <c r="P373" s="2">
        <v>0</v>
      </c>
      <c r="Q373" s="2">
        <f t="shared" si="49"/>
        <v>44</v>
      </c>
      <c r="R373" s="9">
        <f t="shared" si="44"/>
        <v>284.55839807226761</v>
      </c>
      <c r="S373" s="8">
        <f t="shared" si="45"/>
        <v>28740.398205299029</v>
      </c>
      <c r="T373">
        <f t="shared" si="48"/>
        <v>0</v>
      </c>
      <c r="U373" s="19">
        <f>IF(S373="","",S373/MAX($S$4:S373)-1)</f>
        <v>0</v>
      </c>
      <c r="V373">
        <f t="shared" si="47"/>
        <v>0</v>
      </c>
      <c r="W373">
        <f t="shared" si="46"/>
        <v>284.55839807226761</v>
      </c>
      <c r="X373">
        <f t="shared" si="43"/>
        <v>0</v>
      </c>
      <c r="Y373" s="26"/>
      <c r="Z373" s="27"/>
      <c r="AA373" s="27"/>
      <c r="AB373" s="27"/>
      <c r="AC373" s="27"/>
      <c r="AD373" s="27"/>
      <c r="AE373" s="28"/>
      <c r="AF373" s="22"/>
      <c r="AG373" s="22"/>
      <c r="AH373" s="22"/>
      <c r="AI373" s="22"/>
      <c r="AJ373" s="2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25"/>
      <c r="BS373" s="25"/>
      <c r="BT373" s="25"/>
      <c r="BU373" s="25"/>
      <c r="BV373" s="25"/>
      <c r="BW373" s="25"/>
      <c r="BX373" s="25"/>
      <c r="BY373" s="25"/>
    </row>
    <row r="374" spans="1:77" s="12" customFormat="1" ht="18" customHeight="1" x14ac:dyDescent="0.25">
      <c r="A374" s="14" t="s">
        <v>382</v>
      </c>
      <c r="B374" s="1">
        <v>43231</v>
      </c>
      <c r="C374" s="15">
        <v>0.45833333333333331</v>
      </c>
      <c r="D374" s="2" t="str">
        <f t="shared" si="42"/>
        <v>venerdì</v>
      </c>
      <c r="E374" s="4" t="s">
        <v>534</v>
      </c>
      <c r="F374" s="2" t="s">
        <v>542</v>
      </c>
      <c r="G374" s="2" t="s">
        <v>538</v>
      </c>
      <c r="H374" s="2"/>
      <c r="I374" s="2" t="s">
        <v>551</v>
      </c>
      <c r="J374" s="2" t="s">
        <v>548</v>
      </c>
      <c r="K374" s="2"/>
      <c r="L374" s="2"/>
      <c r="M374" s="49">
        <v>4.43</v>
      </c>
      <c r="N374" s="3">
        <v>5.0000000000000001E-3</v>
      </c>
      <c r="O374" s="4">
        <v>7.06</v>
      </c>
      <c r="P374" s="4">
        <v>12.7</v>
      </c>
      <c r="Q374" s="2">
        <f t="shared" si="49"/>
        <v>19.759999999999998</v>
      </c>
      <c r="R374" s="9">
        <f t="shared" si="44"/>
        <v>640.98224439809121</v>
      </c>
      <c r="S374" s="8">
        <f t="shared" si="45"/>
        <v>29381.380449697121</v>
      </c>
      <c r="T374">
        <f t="shared" si="48"/>
        <v>0</v>
      </c>
      <c r="U374" s="19">
        <f>IF(S374="","",S374/MAX($S$4:S374)-1)</f>
        <v>0</v>
      </c>
      <c r="V374">
        <f t="shared" si="47"/>
        <v>0</v>
      </c>
      <c r="W374">
        <f t="shared" si="46"/>
        <v>640.98224439809121</v>
      </c>
      <c r="X374">
        <f t="shared" si="43"/>
        <v>0</v>
      </c>
      <c r="Y374" s="26"/>
      <c r="Z374" s="27"/>
      <c r="AA374" s="27"/>
      <c r="AB374" s="27"/>
      <c r="AC374" s="27"/>
      <c r="AD374" s="27"/>
      <c r="AE374" s="28"/>
      <c r="AF374" s="22"/>
      <c r="AG374" s="22"/>
      <c r="AH374" s="22"/>
      <c r="AI374" s="22"/>
      <c r="AJ374" s="2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25"/>
      <c r="BS374" s="25"/>
      <c r="BT374" s="25"/>
      <c r="BU374" s="25"/>
      <c r="BV374" s="25"/>
      <c r="BW374" s="25"/>
      <c r="BX374" s="25"/>
      <c r="BY374" s="25"/>
    </row>
    <row r="375" spans="1:77" s="12" customFormat="1" ht="18" customHeight="1" x14ac:dyDescent="0.25">
      <c r="A375" s="14" t="s">
        <v>383</v>
      </c>
      <c r="B375" s="1">
        <v>43235</v>
      </c>
      <c r="C375" s="15">
        <v>0.75</v>
      </c>
      <c r="D375" s="2" t="str">
        <f t="shared" si="42"/>
        <v>martedì</v>
      </c>
      <c r="E375" s="4" t="s">
        <v>534</v>
      </c>
      <c r="F375" s="2" t="s">
        <v>537</v>
      </c>
      <c r="G375" s="2" t="s">
        <v>538</v>
      </c>
      <c r="H375" s="2"/>
      <c r="I375" s="2" t="s">
        <v>546</v>
      </c>
      <c r="J375" s="2" t="s">
        <v>540</v>
      </c>
      <c r="K375" s="2"/>
      <c r="L375" s="2"/>
      <c r="M375" s="49">
        <v>45.3</v>
      </c>
      <c r="N375" s="3">
        <v>5.0000000000000001E-3</v>
      </c>
      <c r="O375" s="4">
        <v>55.6</v>
      </c>
      <c r="P375" s="4">
        <v>0</v>
      </c>
      <c r="Q375" s="2">
        <f t="shared" si="49"/>
        <v>55.6</v>
      </c>
      <c r="R375" s="9">
        <f t="shared" si="44"/>
        <v>180.30957538666226</v>
      </c>
      <c r="S375" s="8">
        <f t="shared" si="45"/>
        <v>29561.690025083783</v>
      </c>
      <c r="T375">
        <f t="shared" si="48"/>
        <v>0</v>
      </c>
      <c r="U375" s="19">
        <f>IF(S375="","",S375/MAX($S$4:S375)-1)</f>
        <v>0</v>
      </c>
      <c r="V375">
        <f t="shared" si="47"/>
        <v>0</v>
      </c>
      <c r="W375">
        <f t="shared" si="46"/>
        <v>180.30957538666226</v>
      </c>
      <c r="X375">
        <f t="shared" si="43"/>
        <v>0</v>
      </c>
      <c r="Y375" s="26"/>
      <c r="Z375" s="27"/>
      <c r="AA375" s="27"/>
      <c r="AB375" s="27"/>
      <c r="AC375" s="27"/>
      <c r="AD375" s="27"/>
      <c r="AE375" s="28"/>
      <c r="AF375" s="22"/>
      <c r="AG375" s="22"/>
      <c r="AH375" s="22"/>
      <c r="AI375" s="22"/>
      <c r="AJ375" s="2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  <c r="BP375" s="52"/>
      <c r="BQ375" s="52"/>
      <c r="BR375" s="25"/>
      <c r="BS375" s="25"/>
      <c r="BT375" s="25"/>
      <c r="BU375" s="25"/>
      <c r="BV375" s="25"/>
      <c r="BW375" s="25"/>
      <c r="BX375" s="25"/>
      <c r="BY375" s="25"/>
    </row>
    <row r="376" spans="1:77" s="12" customFormat="1" ht="18" customHeight="1" x14ac:dyDescent="0.25">
      <c r="A376" s="14" t="s">
        <v>384</v>
      </c>
      <c r="B376" s="1">
        <v>43186</v>
      </c>
      <c r="C376" s="15">
        <v>0.29166666666666669</v>
      </c>
      <c r="D376" s="2" t="str">
        <f t="shared" si="42"/>
        <v>martedì</v>
      </c>
      <c r="E376" s="4" t="s">
        <v>534</v>
      </c>
      <c r="F376" s="2" t="s">
        <v>526</v>
      </c>
      <c r="G376" s="2" t="s">
        <v>549</v>
      </c>
      <c r="H376" s="2"/>
      <c r="I376" s="2" t="s">
        <v>550</v>
      </c>
      <c r="J376" s="2" t="s">
        <v>525</v>
      </c>
      <c r="K376" s="2"/>
      <c r="L376" s="2"/>
      <c r="M376" s="49">
        <v>77.5</v>
      </c>
      <c r="N376" s="3">
        <v>0.01</v>
      </c>
      <c r="O376" s="4">
        <v>77.5</v>
      </c>
      <c r="P376" s="2">
        <v>0</v>
      </c>
      <c r="Q376" s="2">
        <f t="shared" si="49"/>
        <v>77.5</v>
      </c>
      <c r="R376" s="9">
        <f t="shared" si="44"/>
        <v>295.61690025083783</v>
      </c>
      <c r="S376" s="8">
        <f t="shared" si="45"/>
        <v>29857.306925334622</v>
      </c>
      <c r="T376">
        <f t="shared" si="48"/>
        <v>0</v>
      </c>
      <c r="U376" s="19">
        <f>IF(S376="","",S376/MAX($S$4:S376)-1)</f>
        <v>0</v>
      </c>
      <c r="V376">
        <f t="shared" si="47"/>
        <v>0</v>
      </c>
      <c r="W376">
        <f t="shared" si="46"/>
        <v>295.61690025083783</v>
      </c>
      <c r="X376">
        <f t="shared" si="43"/>
        <v>0</v>
      </c>
      <c r="Y376" s="26"/>
      <c r="Z376" s="27"/>
      <c r="AA376" s="27"/>
      <c r="AB376" s="27"/>
      <c r="AC376" s="27"/>
      <c r="AD376" s="27"/>
      <c r="AE376" s="28"/>
      <c r="AF376" s="22"/>
      <c r="AG376" s="22"/>
      <c r="AH376" s="22"/>
      <c r="AI376" s="22"/>
      <c r="AJ376" s="2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  <c r="BO376" s="52"/>
      <c r="BP376" s="52"/>
      <c r="BQ376" s="52"/>
      <c r="BR376" s="25"/>
      <c r="BS376" s="25"/>
      <c r="BT376" s="25"/>
      <c r="BU376" s="25"/>
      <c r="BV376" s="25"/>
      <c r="BW376" s="25"/>
      <c r="BX376" s="25"/>
      <c r="BY376" s="25"/>
    </row>
    <row r="377" spans="1:77" s="12" customFormat="1" ht="18" customHeight="1" x14ac:dyDescent="0.25">
      <c r="A377" s="14" t="s">
        <v>385</v>
      </c>
      <c r="B377" s="1">
        <v>43235</v>
      </c>
      <c r="C377" s="15">
        <v>0.75</v>
      </c>
      <c r="D377" s="2" t="str">
        <f t="shared" si="42"/>
        <v>martedì</v>
      </c>
      <c r="E377" s="4" t="s">
        <v>534</v>
      </c>
      <c r="F377" s="2" t="s">
        <v>537</v>
      </c>
      <c r="G377" s="2" t="s">
        <v>538</v>
      </c>
      <c r="H377" s="2"/>
      <c r="I377" s="2" t="s">
        <v>546</v>
      </c>
      <c r="J377" s="2" t="s">
        <v>540</v>
      </c>
      <c r="K377" s="2"/>
      <c r="L377" s="2"/>
      <c r="M377" s="49">
        <v>45.3</v>
      </c>
      <c r="N377" s="3">
        <v>5.0000000000000001E-3</v>
      </c>
      <c r="O377" s="4">
        <v>55.6</v>
      </c>
      <c r="P377" s="4">
        <v>0</v>
      </c>
      <c r="Q377" s="2">
        <f t="shared" si="49"/>
        <v>55.6</v>
      </c>
      <c r="R377" s="9">
        <f t="shared" si="44"/>
        <v>183.23027208041998</v>
      </c>
      <c r="S377" s="8">
        <f t="shared" si="45"/>
        <v>30040.53719741504</v>
      </c>
      <c r="T377">
        <f t="shared" si="48"/>
        <v>0</v>
      </c>
      <c r="U377" s="19">
        <f>IF(S377="","",S377/MAX($S$4:S377)-1)</f>
        <v>0</v>
      </c>
      <c r="V377">
        <f t="shared" si="47"/>
        <v>0</v>
      </c>
      <c r="W377">
        <f t="shared" si="46"/>
        <v>183.23027208041998</v>
      </c>
      <c r="X377">
        <f t="shared" si="43"/>
        <v>0</v>
      </c>
      <c r="Y377" s="26"/>
      <c r="Z377" s="27"/>
      <c r="AA377" s="27"/>
      <c r="AB377" s="27"/>
      <c r="AC377" s="27"/>
      <c r="AD377" s="27"/>
      <c r="AE377" s="28"/>
      <c r="AF377" s="22"/>
      <c r="AG377" s="22"/>
      <c r="AH377" s="22"/>
      <c r="AI377" s="22"/>
      <c r="AJ377" s="2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25"/>
      <c r="BS377" s="25"/>
      <c r="BT377" s="25"/>
      <c r="BU377" s="25"/>
      <c r="BV377" s="25"/>
      <c r="BW377" s="25"/>
      <c r="BX377" s="25"/>
      <c r="BY377" s="25"/>
    </row>
    <row r="378" spans="1:77" s="12" customFormat="1" ht="18" customHeight="1" x14ac:dyDescent="0.25">
      <c r="A378" s="14" t="s">
        <v>386</v>
      </c>
      <c r="B378" s="1">
        <v>43235</v>
      </c>
      <c r="C378" s="15">
        <v>0.54166666666666663</v>
      </c>
      <c r="D378" s="2" t="str">
        <f t="shared" si="42"/>
        <v>martedì</v>
      </c>
      <c r="E378" s="4" t="s">
        <v>534</v>
      </c>
      <c r="F378" s="2" t="s">
        <v>541</v>
      </c>
      <c r="G378" s="2" t="s">
        <v>538</v>
      </c>
      <c r="H378" s="2"/>
      <c r="I378" s="2" t="s">
        <v>547</v>
      </c>
      <c r="J378" s="2" t="s">
        <v>540</v>
      </c>
      <c r="K378" s="2"/>
      <c r="L378" s="2"/>
      <c r="M378" s="49">
        <v>25.8</v>
      </c>
      <c r="N378" s="3">
        <v>0.01</v>
      </c>
      <c r="O378" s="4">
        <v>32.6</v>
      </c>
      <c r="P378" s="4">
        <v>0</v>
      </c>
      <c r="Q378" s="2">
        <f t="shared" si="49"/>
        <v>32.6</v>
      </c>
      <c r="R378" s="9">
        <f t="shared" si="44"/>
        <v>379.58198164175593</v>
      </c>
      <c r="S378" s="8">
        <f t="shared" si="45"/>
        <v>30420.119179056797</v>
      </c>
      <c r="T378">
        <f t="shared" si="48"/>
        <v>0</v>
      </c>
      <c r="U378" s="19">
        <f>IF(S378="","",S378/MAX($S$4:S378)-1)</f>
        <v>0</v>
      </c>
      <c r="V378">
        <f t="shared" si="47"/>
        <v>0</v>
      </c>
      <c r="W378">
        <f t="shared" si="46"/>
        <v>379.58198164175593</v>
      </c>
      <c r="X378">
        <f t="shared" si="43"/>
        <v>0</v>
      </c>
      <c r="Y378" s="26"/>
      <c r="Z378" s="27"/>
      <c r="AA378" s="27"/>
      <c r="AB378" s="27"/>
      <c r="AC378" s="27"/>
      <c r="AD378" s="27"/>
      <c r="AE378" s="28"/>
      <c r="AF378" s="22"/>
      <c r="AG378" s="22"/>
      <c r="AH378" s="22"/>
      <c r="AI378" s="22"/>
      <c r="AJ378" s="2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25"/>
      <c r="BS378" s="25"/>
      <c r="BT378" s="25"/>
      <c r="BU378" s="25"/>
      <c r="BV378" s="25"/>
      <c r="BW378" s="25"/>
      <c r="BX378" s="25"/>
      <c r="BY378" s="25"/>
    </row>
    <row r="379" spans="1:77" s="12" customFormat="1" ht="18" customHeight="1" x14ac:dyDescent="0.25">
      <c r="A379" s="14" t="s">
        <v>387</v>
      </c>
      <c r="B379" s="1">
        <v>43236</v>
      </c>
      <c r="C379" s="15">
        <v>0.45833333333333331</v>
      </c>
      <c r="D379" s="2" t="str">
        <f t="shared" si="42"/>
        <v>mercoledì</v>
      </c>
      <c r="E379" s="4" t="s">
        <v>527</v>
      </c>
      <c r="F379" s="2" t="s">
        <v>542</v>
      </c>
      <c r="G379" s="2" t="s">
        <v>538</v>
      </c>
      <c r="H379" s="2"/>
      <c r="I379" s="2" t="s">
        <v>544</v>
      </c>
      <c r="J379" s="2" t="s">
        <v>540</v>
      </c>
      <c r="K379" s="2"/>
      <c r="L379" s="2"/>
      <c r="M379" s="49">
        <v>37.5</v>
      </c>
      <c r="N379" s="3">
        <v>5.0000000000000001E-3</v>
      </c>
      <c r="O379" s="4">
        <v>-37.5</v>
      </c>
      <c r="P379" s="4">
        <v>-37.5</v>
      </c>
      <c r="Q379" s="2">
        <f t="shared" si="49"/>
        <v>-75</v>
      </c>
      <c r="R379" s="9">
        <f t="shared" si="44"/>
        <v>-304.20119179056798</v>
      </c>
      <c r="S379" s="8">
        <f t="shared" si="45"/>
        <v>30115.917987266228</v>
      </c>
      <c r="T379">
        <f t="shared" si="48"/>
        <v>-75</v>
      </c>
      <c r="U379" s="19">
        <f>IF(S379="","",S379/MAX($S$4:S379)-1)</f>
        <v>-1.0000000000000009E-2</v>
      </c>
      <c r="V379">
        <f t="shared" si="47"/>
        <v>-304.20119179056798</v>
      </c>
      <c r="W379">
        <f t="shared" si="46"/>
        <v>0</v>
      </c>
      <c r="X379">
        <f t="shared" si="43"/>
        <v>-304.20119179056798</v>
      </c>
      <c r="Y379" s="26"/>
      <c r="Z379" s="27"/>
      <c r="AA379" s="27"/>
      <c r="AB379" s="27"/>
      <c r="AC379" s="27"/>
      <c r="AD379" s="27"/>
      <c r="AE379" s="28"/>
      <c r="AF379" s="22"/>
      <c r="AG379" s="22"/>
      <c r="AH379" s="22"/>
      <c r="AI379" s="22"/>
      <c r="AJ379" s="2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  <c r="BO379" s="52"/>
      <c r="BP379" s="52"/>
      <c r="BQ379" s="52"/>
      <c r="BR379" s="25"/>
      <c r="BS379" s="25"/>
      <c r="BT379" s="25"/>
      <c r="BU379" s="25"/>
      <c r="BV379" s="25"/>
      <c r="BW379" s="25"/>
      <c r="BX379" s="25"/>
      <c r="BY379" s="25"/>
    </row>
    <row r="380" spans="1:77" s="12" customFormat="1" ht="18" customHeight="1" x14ac:dyDescent="0.25">
      <c r="A380" s="14" t="s">
        <v>388</v>
      </c>
      <c r="B380" s="1">
        <v>43243</v>
      </c>
      <c r="C380" s="15">
        <v>0.125</v>
      </c>
      <c r="D380" s="2" t="str">
        <f t="shared" si="42"/>
        <v>mercoledì</v>
      </c>
      <c r="E380" s="4" t="s">
        <v>527</v>
      </c>
      <c r="F380" s="2" t="s">
        <v>542</v>
      </c>
      <c r="G380" s="2" t="s">
        <v>538</v>
      </c>
      <c r="H380" s="2"/>
      <c r="I380" s="2" t="s">
        <v>546</v>
      </c>
      <c r="J380" s="2" t="s">
        <v>540</v>
      </c>
      <c r="K380" s="2"/>
      <c r="L380" s="2"/>
      <c r="M380" s="49">
        <v>49.3</v>
      </c>
      <c r="N380" s="3">
        <v>5.0000000000000001E-3</v>
      </c>
      <c r="O380" s="4">
        <v>-49.3</v>
      </c>
      <c r="P380" s="4">
        <v>-49.3</v>
      </c>
      <c r="Q380" s="2">
        <f t="shared" si="49"/>
        <v>-98.6</v>
      </c>
      <c r="R380" s="9">
        <f t="shared" si="44"/>
        <v>-301.15917987266226</v>
      </c>
      <c r="S380" s="8">
        <f t="shared" si="45"/>
        <v>29814.758807393566</v>
      </c>
      <c r="T380">
        <f t="shared" si="48"/>
        <v>-173.6</v>
      </c>
      <c r="U380" s="19">
        <f>IF(S380="","",S380/MAX($S$4:S380)-1)</f>
        <v>-1.9900000000000029E-2</v>
      </c>
      <c r="V380">
        <f t="shared" si="47"/>
        <v>-605.36037166323024</v>
      </c>
      <c r="W380">
        <f t="shared" si="46"/>
        <v>0</v>
      </c>
      <c r="X380">
        <f t="shared" si="43"/>
        <v>-301.15917987266226</v>
      </c>
      <c r="Y380" s="26"/>
      <c r="Z380" s="27"/>
      <c r="AA380" s="27"/>
      <c r="AB380" s="27"/>
      <c r="AC380" s="27"/>
      <c r="AD380" s="27"/>
      <c r="AE380" s="28"/>
      <c r="AF380" s="22"/>
      <c r="AG380" s="22"/>
      <c r="AH380" s="22"/>
      <c r="AI380" s="22"/>
      <c r="AJ380" s="2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25"/>
      <c r="BS380" s="25"/>
      <c r="BT380" s="25"/>
      <c r="BU380" s="25"/>
      <c r="BV380" s="25"/>
      <c r="BW380" s="25"/>
      <c r="BX380" s="25"/>
      <c r="BY380" s="25"/>
    </row>
    <row r="381" spans="1:77" s="12" customFormat="1" ht="18" customHeight="1" x14ac:dyDescent="0.25">
      <c r="A381" s="14" t="s">
        <v>389</v>
      </c>
      <c r="B381" s="1">
        <v>43243</v>
      </c>
      <c r="C381" s="15">
        <v>0.125</v>
      </c>
      <c r="D381" s="2" t="str">
        <f t="shared" si="42"/>
        <v>mercoledì</v>
      </c>
      <c r="E381" s="4" t="s">
        <v>527</v>
      </c>
      <c r="F381" s="2" t="s">
        <v>542</v>
      </c>
      <c r="G381" s="2" t="s">
        <v>538</v>
      </c>
      <c r="H381" s="2"/>
      <c r="I381" s="2" t="s">
        <v>546</v>
      </c>
      <c r="J381" s="2" t="s">
        <v>540</v>
      </c>
      <c r="K381" s="2"/>
      <c r="L381" s="2"/>
      <c r="M381" s="49">
        <v>49.3</v>
      </c>
      <c r="N381" s="3">
        <v>5.0000000000000001E-3</v>
      </c>
      <c r="O381" s="4">
        <v>-49.3</v>
      </c>
      <c r="P381" s="4">
        <v>-49.3</v>
      </c>
      <c r="Q381" s="2">
        <f t="shared" si="49"/>
        <v>-98.6</v>
      </c>
      <c r="R381" s="9">
        <f t="shared" si="44"/>
        <v>-298.14758807393565</v>
      </c>
      <c r="S381" s="8">
        <f t="shared" si="45"/>
        <v>29516.611219319631</v>
      </c>
      <c r="T381">
        <f t="shared" si="48"/>
        <v>-272.2</v>
      </c>
      <c r="U381" s="19">
        <f>IF(S381="","",S381/MAX($S$4:S381)-1)</f>
        <v>-2.9700999999999977E-2</v>
      </c>
      <c r="V381">
        <f t="shared" si="47"/>
        <v>-903.50795973716595</v>
      </c>
      <c r="W381">
        <f t="shared" si="46"/>
        <v>0</v>
      </c>
      <c r="X381">
        <f t="shared" si="43"/>
        <v>-298.14758807393565</v>
      </c>
      <c r="Y381" s="26"/>
      <c r="Z381" s="27"/>
      <c r="AA381" s="27"/>
      <c r="AB381" s="27"/>
      <c r="AC381" s="27"/>
      <c r="AD381" s="27"/>
      <c r="AE381" s="28"/>
      <c r="AF381" s="22"/>
      <c r="AG381" s="22"/>
      <c r="AH381" s="22"/>
      <c r="AI381" s="22"/>
      <c r="AJ381" s="2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25"/>
      <c r="BS381" s="25"/>
      <c r="BT381" s="25"/>
      <c r="BU381" s="25"/>
      <c r="BV381" s="25"/>
      <c r="BW381" s="25"/>
      <c r="BX381" s="25"/>
      <c r="BY381" s="25"/>
    </row>
    <row r="382" spans="1:77" s="12" customFormat="1" ht="18" customHeight="1" x14ac:dyDescent="0.25">
      <c r="A382" s="14" t="s">
        <v>390</v>
      </c>
      <c r="B382" s="1">
        <v>43249</v>
      </c>
      <c r="C382" s="15">
        <v>0.79166666666666663</v>
      </c>
      <c r="D382" s="2" t="str">
        <f t="shared" si="42"/>
        <v>martedì</v>
      </c>
      <c r="E382" s="4" t="s">
        <v>527</v>
      </c>
      <c r="F382" s="2" t="s">
        <v>542</v>
      </c>
      <c r="G382" s="2" t="s">
        <v>538</v>
      </c>
      <c r="H382" s="2"/>
      <c r="I382" s="2" t="s">
        <v>539</v>
      </c>
      <c r="J382" s="2" t="s">
        <v>540</v>
      </c>
      <c r="K382" s="2"/>
      <c r="L382" s="2"/>
      <c r="M382" s="49">
        <v>27.6</v>
      </c>
      <c r="N382" s="3">
        <v>5.0000000000000001E-3</v>
      </c>
      <c r="O382" s="4">
        <v>24.9</v>
      </c>
      <c r="P382" s="4">
        <v>55.5</v>
      </c>
      <c r="Q382" s="2">
        <f t="shared" si="49"/>
        <v>80.400000000000006</v>
      </c>
      <c r="R382" s="9">
        <f t="shared" si="44"/>
        <v>429.91585906400337</v>
      </c>
      <c r="S382" s="8">
        <f t="shared" si="45"/>
        <v>29946.527078383635</v>
      </c>
      <c r="T382">
        <f t="shared" si="48"/>
        <v>0</v>
      </c>
      <c r="U382" s="19">
        <f>IF(S382="","",S382/MAX($S$4:S382)-1)</f>
        <v>-1.556838413043482E-2</v>
      </c>
      <c r="V382">
        <f t="shared" si="47"/>
        <v>0</v>
      </c>
      <c r="W382">
        <f t="shared" si="46"/>
        <v>429.91585906400337</v>
      </c>
      <c r="X382">
        <f t="shared" si="43"/>
        <v>0</v>
      </c>
      <c r="Y382" s="26"/>
      <c r="Z382" s="27"/>
      <c r="AA382" s="27"/>
      <c r="AB382" s="27"/>
      <c r="AC382" s="27"/>
      <c r="AD382" s="27"/>
      <c r="AE382" s="28"/>
      <c r="AF382" s="22"/>
      <c r="AG382" s="22"/>
      <c r="AH382" s="22"/>
      <c r="AI382" s="22"/>
      <c r="AJ382" s="2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  <c r="BP382" s="52"/>
      <c r="BQ382" s="52"/>
      <c r="BR382" s="25"/>
      <c r="BS382" s="25"/>
      <c r="BT382" s="25"/>
      <c r="BU382" s="25"/>
      <c r="BV382" s="25"/>
      <c r="BW382" s="25"/>
      <c r="BX382" s="25"/>
      <c r="BY382" s="25"/>
    </row>
    <row r="383" spans="1:77" s="12" customFormat="1" ht="18" customHeight="1" x14ac:dyDescent="0.25">
      <c r="A383" s="14" t="s">
        <v>391</v>
      </c>
      <c r="B383" s="1">
        <v>43214</v>
      </c>
      <c r="C383" s="15">
        <v>0.125</v>
      </c>
      <c r="D383" s="2" t="str">
        <f t="shared" si="42"/>
        <v>martedì</v>
      </c>
      <c r="E383" s="4" t="s">
        <v>527</v>
      </c>
      <c r="F383" s="2" t="s">
        <v>526</v>
      </c>
      <c r="G383" s="2" t="s">
        <v>528</v>
      </c>
      <c r="H383" s="2"/>
      <c r="I383" s="2" t="s">
        <v>550</v>
      </c>
      <c r="J383" s="2" t="s">
        <v>525</v>
      </c>
      <c r="K383" s="2"/>
      <c r="L383" s="2"/>
      <c r="M383" s="49">
        <v>54</v>
      </c>
      <c r="N383" s="3">
        <v>0.01</v>
      </c>
      <c r="O383" s="4">
        <v>-54</v>
      </c>
      <c r="P383" s="2">
        <v>0</v>
      </c>
      <c r="Q383" s="2">
        <f t="shared" si="49"/>
        <v>-54</v>
      </c>
      <c r="R383" s="9">
        <f t="shared" si="44"/>
        <v>-299.46527078383633</v>
      </c>
      <c r="S383" s="8">
        <f t="shared" si="45"/>
        <v>29647.061807599799</v>
      </c>
      <c r="T383">
        <f t="shared" si="48"/>
        <v>-54</v>
      </c>
      <c r="U383" s="19">
        <f>IF(S383="","",S383/MAX($S$4:S383)-1)</f>
        <v>-2.5412700289130452E-2</v>
      </c>
      <c r="V383">
        <f t="shared" si="47"/>
        <v>-299.46527078383633</v>
      </c>
      <c r="W383">
        <f t="shared" si="46"/>
        <v>0</v>
      </c>
      <c r="X383">
        <f t="shared" si="43"/>
        <v>-299.46527078383633</v>
      </c>
      <c r="Y383" s="26"/>
      <c r="Z383" s="27"/>
      <c r="AA383" s="27"/>
      <c r="AB383" s="27"/>
      <c r="AC383" s="27"/>
      <c r="AD383" s="27"/>
      <c r="AE383" s="28"/>
      <c r="AF383" s="22"/>
      <c r="AG383" s="22"/>
      <c r="AH383" s="22"/>
      <c r="AI383" s="22"/>
      <c r="AJ383" s="2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25"/>
      <c r="BS383" s="25"/>
      <c r="BT383" s="25"/>
      <c r="BU383" s="25"/>
      <c r="BV383" s="25"/>
      <c r="BW383" s="25"/>
      <c r="BX383" s="25"/>
      <c r="BY383" s="25"/>
    </row>
    <row r="384" spans="1:77" s="12" customFormat="1" ht="18" customHeight="1" x14ac:dyDescent="0.25">
      <c r="A384" s="14" t="s">
        <v>392</v>
      </c>
      <c r="B384" s="1">
        <v>43222</v>
      </c>
      <c r="C384" s="15">
        <v>0.125</v>
      </c>
      <c r="D384" s="2" t="str">
        <f t="shared" si="42"/>
        <v>mercoledì</v>
      </c>
      <c r="E384" s="4" t="s">
        <v>527</v>
      </c>
      <c r="F384" s="2" t="s">
        <v>526</v>
      </c>
      <c r="G384" s="2" t="s">
        <v>528</v>
      </c>
      <c r="H384" s="2"/>
      <c r="I384" s="2" t="s">
        <v>524</v>
      </c>
      <c r="J384" s="2" t="s">
        <v>525</v>
      </c>
      <c r="K384" s="2"/>
      <c r="L384" s="2"/>
      <c r="M384" s="49">
        <v>45</v>
      </c>
      <c r="N384" s="3">
        <v>0.01</v>
      </c>
      <c r="O384" s="4">
        <v>45</v>
      </c>
      <c r="P384" s="2">
        <v>0</v>
      </c>
      <c r="Q384" s="2">
        <f t="shared" si="49"/>
        <v>45</v>
      </c>
      <c r="R384" s="9">
        <f t="shared" si="44"/>
        <v>296.470618075998</v>
      </c>
      <c r="S384" s="8">
        <f t="shared" si="45"/>
        <v>29943.532425675796</v>
      </c>
      <c r="T384">
        <f t="shared" si="48"/>
        <v>0</v>
      </c>
      <c r="U384" s="19">
        <f>IF(S384="","",S384/MAX($S$4:S384)-1)</f>
        <v>-1.5666827292021734E-2</v>
      </c>
      <c r="V384">
        <f t="shared" si="47"/>
        <v>0</v>
      </c>
      <c r="W384">
        <f t="shared" si="46"/>
        <v>296.470618075998</v>
      </c>
      <c r="X384">
        <f t="shared" si="43"/>
        <v>0</v>
      </c>
      <c r="Y384" s="26"/>
      <c r="Z384" s="27"/>
      <c r="AA384" s="27"/>
      <c r="AB384" s="27"/>
      <c r="AC384" s="27"/>
      <c r="AD384" s="27"/>
      <c r="AE384" s="28"/>
      <c r="AF384" s="22"/>
      <c r="AG384" s="22"/>
      <c r="AH384" s="22"/>
      <c r="AI384" s="22"/>
      <c r="AJ384" s="2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25"/>
      <c r="BS384" s="25"/>
      <c r="BT384" s="25"/>
      <c r="BU384" s="25"/>
      <c r="BV384" s="25"/>
      <c r="BW384" s="25"/>
      <c r="BX384" s="25"/>
      <c r="BY384" s="25"/>
    </row>
    <row r="385" spans="1:77" s="12" customFormat="1" ht="18" customHeight="1" x14ac:dyDescent="0.25">
      <c r="A385" s="14" t="s">
        <v>393</v>
      </c>
      <c r="B385" s="1">
        <v>43230</v>
      </c>
      <c r="C385" s="15">
        <v>0.45833333333333331</v>
      </c>
      <c r="D385" s="2" t="str">
        <f t="shared" si="42"/>
        <v>giovedì</v>
      </c>
      <c r="E385" s="4" t="s">
        <v>527</v>
      </c>
      <c r="F385" s="2" t="s">
        <v>526</v>
      </c>
      <c r="G385" s="2" t="s">
        <v>528</v>
      </c>
      <c r="H385" s="2"/>
      <c r="I385" s="2" t="s">
        <v>524</v>
      </c>
      <c r="J385" s="2" t="s">
        <v>525</v>
      </c>
      <c r="K385" s="2"/>
      <c r="L385" s="2"/>
      <c r="M385" s="49">
        <v>89</v>
      </c>
      <c r="N385" s="3">
        <v>0.01</v>
      </c>
      <c r="O385" s="4">
        <v>89</v>
      </c>
      <c r="P385" s="2">
        <v>0</v>
      </c>
      <c r="Q385" s="2">
        <f t="shared" si="49"/>
        <v>89</v>
      </c>
      <c r="R385" s="9">
        <f t="shared" si="44"/>
        <v>299.43532425675795</v>
      </c>
      <c r="S385" s="8">
        <f t="shared" si="45"/>
        <v>30242.967749932555</v>
      </c>
      <c r="T385">
        <f t="shared" si="48"/>
        <v>0</v>
      </c>
      <c r="U385" s="19">
        <f>IF(S385="","",S385/MAX($S$4:S385)-1)</f>
        <v>-5.8234955649418829E-3</v>
      </c>
      <c r="V385">
        <f t="shared" si="47"/>
        <v>0</v>
      </c>
      <c r="W385">
        <f t="shared" si="46"/>
        <v>299.43532425675795</v>
      </c>
      <c r="X385">
        <f t="shared" si="43"/>
        <v>0</v>
      </c>
      <c r="Y385" s="26"/>
      <c r="Z385" s="27"/>
      <c r="AA385" s="27"/>
      <c r="AB385" s="27"/>
      <c r="AC385" s="27"/>
      <c r="AD385" s="27"/>
      <c r="AE385" s="28"/>
      <c r="AF385" s="22"/>
      <c r="AG385" s="22"/>
      <c r="AH385" s="22"/>
      <c r="AI385" s="22"/>
      <c r="AJ385" s="2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25"/>
      <c r="BS385" s="25"/>
      <c r="BT385" s="25"/>
      <c r="BU385" s="25"/>
      <c r="BV385" s="25"/>
      <c r="BW385" s="25"/>
      <c r="BX385" s="25"/>
      <c r="BY385" s="25"/>
    </row>
    <row r="386" spans="1:77" s="12" customFormat="1" ht="18" customHeight="1" x14ac:dyDescent="0.25">
      <c r="A386" s="14" t="s">
        <v>394</v>
      </c>
      <c r="B386" s="1">
        <v>43249</v>
      </c>
      <c r="C386" s="15">
        <v>0.5</v>
      </c>
      <c r="D386" s="2" t="str">
        <f t="shared" si="42"/>
        <v>martedì</v>
      </c>
      <c r="E386" s="4" t="s">
        <v>534</v>
      </c>
      <c r="F386" s="2" t="s">
        <v>537</v>
      </c>
      <c r="G386" s="2" t="s">
        <v>538</v>
      </c>
      <c r="H386" s="2"/>
      <c r="I386" s="2" t="s">
        <v>547</v>
      </c>
      <c r="J386" s="2" t="s">
        <v>540</v>
      </c>
      <c r="K386" s="2"/>
      <c r="L386" s="2"/>
      <c r="M386" s="49">
        <v>22.6</v>
      </c>
      <c r="N386" s="3">
        <v>5.0000000000000001E-3</v>
      </c>
      <c r="O386" s="4">
        <v>21.5</v>
      </c>
      <c r="P386" s="4">
        <v>44.6</v>
      </c>
      <c r="Q386" s="2">
        <f t="shared" si="49"/>
        <v>66.099999999999994</v>
      </c>
      <c r="R386" s="9">
        <f t="shared" si="44"/>
        <v>442.2699487324208</v>
      </c>
      <c r="S386" s="8">
        <f t="shared" si="45"/>
        <v>30685.237698664976</v>
      </c>
      <c r="T386">
        <f t="shared" si="48"/>
        <v>0</v>
      </c>
      <c r="U386" s="19">
        <f>IF(S386="","",S386/MAX($S$4:S386)-1)</f>
        <v>0</v>
      </c>
      <c r="V386">
        <f t="shared" si="47"/>
        <v>0</v>
      </c>
      <c r="W386">
        <f t="shared" si="46"/>
        <v>442.2699487324208</v>
      </c>
      <c r="X386">
        <f t="shared" si="43"/>
        <v>0</v>
      </c>
      <c r="Y386" s="26"/>
      <c r="Z386" s="27"/>
      <c r="AA386" s="27"/>
      <c r="AB386" s="27"/>
      <c r="AC386" s="27"/>
      <c r="AD386" s="27"/>
      <c r="AE386" s="28"/>
      <c r="AF386" s="22"/>
      <c r="AG386" s="22"/>
      <c r="AH386" s="22"/>
      <c r="AI386" s="22"/>
      <c r="AJ386" s="2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25"/>
      <c r="BS386" s="25"/>
      <c r="BT386" s="25"/>
      <c r="BU386" s="25"/>
      <c r="BV386" s="25"/>
      <c r="BW386" s="25"/>
      <c r="BX386" s="25"/>
      <c r="BY386" s="25"/>
    </row>
    <row r="387" spans="1:77" s="12" customFormat="1" ht="18" customHeight="1" x14ac:dyDescent="0.25">
      <c r="A387" s="14" t="s">
        <v>395</v>
      </c>
      <c r="B387" s="1">
        <v>43251</v>
      </c>
      <c r="C387" s="15">
        <v>0.70833333333333337</v>
      </c>
      <c r="D387" s="2" t="str">
        <f t="shared" si="42"/>
        <v>giovedì</v>
      </c>
      <c r="E387" s="4" t="s">
        <v>534</v>
      </c>
      <c r="F387" s="2" t="s">
        <v>541</v>
      </c>
      <c r="G387" s="2" t="s">
        <v>538</v>
      </c>
      <c r="H387" s="2"/>
      <c r="I387" s="2" t="s">
        <v>544</v>
      </c>
      <c r="J387" s="2" t="s">
        <v>540</v>
      </c>
      <c r="K387" s="2"/>
      <c r="L387" s="2"/>
      <c r="M387" s="49">
        <v>97</v>
      </c>
      <c r="N387" s="3">
        <v>0.01</v>
      </c>
      <c r="O387" s="4">
        <v>0</v>
      </c>
      <c r="P387" s="4">
        <v>-97</v>
      </c>
      <c r="Q387" s="2">
        <f t="shared" si="49"/>
        <v>-97</v>
      </c>
      <c r="R387" s="9">
        <f t="shared" si="44"/>
        <v>-306.85237698664974</v>
      </c>
      <c r="S387" s="8">
        <f t="shared" si="45"/>
        <v>30378.385321678325</v>
      </c>
      <c r="T387">
        <f t="shared" si="48"/>
        <v>-97</v>
      </c>
      <c r="U387" s="19">
        <f>IF(S387="","",S387/MAX($S$4:S387)-1)</f>
        <v>-1.0000000000000009E-2</v>
      </c>
      <c r="V387">
        <f t="shared" si="47"/>
        <v>-306.85237698664974</v>
      </c>
      <c r="W387">
        <f t="shared" si="46"/>
        <v>0</v>
      </c>
      <c r="X387">
        <f t="shared" si="43"/>
        <v>-306.85237698664974</v>
      </c>
      <c r="Y387" s="26"/>
      <c r="Z387" s="27"/>
      <c r="AA387" s="27"/>
      <c r="AB387" s="27"/>
      <c r="AC387" s="27"/>
      <c r="AD387" s="27"/>
      <c r="AE387" s="28"/>
      <c r="AF387" s="22"/>
      <c r="AG387" s="22"/>
      <c r="AH387" s="22"/>
      <c r="AI387" s="22"/>
      <c r="AJ387" s="2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25"/>
      <c r="BS387" s="25"/>
      <c r="BT387" s="25"/>
      <c r="BU387" s="25"/>
      <c r="BV387" s="25"/>
      <c r="BW387" s="25"/>
      <c r="BX387" s="25"/>
      <c r="BY387" s="25"/>
    </row>
    <row r="388" spans="1:77" s="12" customFormat="1" ht="18" customHeight="1" x14ac:dyDescent="0.25">
      <c r="A388" s="14" t="s">
        <v>396</v>
      </c>
      <c r="B388" s="1">
        <v>43252</v>
      </c>
      <c r="C388" s="15">
        <v>0.33333333333333331</v>
      </c>
      <c r="D388" s="2" t="str">
        <f t="shared" si="42"/>
        <v>venerdì</v>
      </c>
      <c r="E388" s="4" t="s">
        <v>534</v>
      </c>
      <c r="F388" s="2" t="s">
        <v>537</v>
      </c>
      <c r="G388" s="2" t="s">
        <v>538</v>
      </c>
      <c r="H388" s="2"/>
      <c r="I388" s="2" t="s">
        <v>547</v>
      </c>
      <c r="J388" s="2" t="s">
        <v>543</v>
      </c>
      <c r="K388" s="2"/>
      <c r="L388" s="2"/>
      <c r="M388" s="49">
        <v>15.6</v>
      </c>
      <c r="N388" s="3">
        <v>5.0000000000000001E-3</v>
      </c>
      <c r="O388" s="4">
        <v>16.5</v>
      </c>
      <c r="P388" s="4">
        <v>31.9</v>
      </c>
      <c r="Q388" s="2">
        <f t="shared" si="49"/>
        <v>48.4</v>
      </c>
      <c r="R388" s="9">
        <f t="shared" si="44"/>
        <v>471.25443896449707</v>
      </c>
      <c r="S388" s="8">
        <f t="shared" si="45"/>
        <v>30849.639760642822</v>
      </c>
      <c r="T388">
        <f t="shared" si="48"/>
        <v>0</v>
      </c>
      <c r="U388" s="19">
        <f>IF(S388="","",S388/MAX($S$4:S388)-1)</f>
        <v>0</v>
      </c>
      <c r="V388">
        <f t="shared" si="47"/>
        <v>0</v>
      </c>
      <c r="W388">
        <f t="shared" si="46"/>
        <v>471.25443896449707</v>
      </c>
      <c r="X388">
        <f t="shared" si="43"/>
        <v>0</v>
      </c>
      <c r="Y388" s="26"/>
      <c r="Z388" s="27"/>
      <c r="AA388" s="27"/>
      <c r="AB388" s="27"/>
      <c r="AC388" s="27"/>
      <c r="AD388" s="27"/>
      <c r="AE388" s="28"/>
      <c r="AF388" s="22"/>
      <c r="AG388" s="22"/>
      <c r="AH388" s="22"/>
      <c r="AI388" s="22"/>
      <c r="AJ388" s="2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25"/>
      <c r="BS388" s="25"/>
      <c r="BT388" s="25"/>
      <c r="BU388" s="25"/>
      <c r="BV388" s="25"/>
      <c r="BW388" s="25"/>
      <c r="BX388" s="25"/>
      <c r="BY388" s="25"/>
    </row>
    <row r="389" spans="1:77" s="12" customFormat="1" ht="18" customHeight="1" x14ac:dyDescent="0.25">
      <c r="A389" s="14" t="s">
        <v>397</v>
      </c>
      <c r="B389" s="1">
        <v>43241</v>
      </c>
      <c r="C389" s="15">
        <v>0.79166666666666663</v>
      </c>
      <c r="D389" s="2" t="str">
        <f t="shared" si="42"/>
        <v>lunedì</v>
      </c>
      <c r="E389" s="4" t="s">
        <v>534</v>
      </c>
      <c r="F389" s="2" t="s">
        <v>526</v>
      </c>
      <c r="G389" s="2" t="s">
        <v>549</v>
      </c>
      <c r="H389" s="2"/>
      <c r="I389" s="2" t="s">
        <v>524</v>
      </c>
      <c r="J389" s="2" t="s">
        <v>525</v>
      </c>
      <c r="K389" s="2"/>
      <c r="L389" s="2"/>
      <c r="M389" s="49">
        <v>44</v>
      </c>
      <c r="N389" s="3">
        <v>0.01</v>
      </c>
      <c r="O389" s="4">
        <v>-44</v>
      </c>
      <c r="P389" s="2">
        <v>0</v>
      </c>
      <c r="Q389" s="2">
        <f t="shared" si="49"/>
        <v>-44</v>
      </c>
      <c r="R389" s="9">
        <f t="shared" si="44"/>
        <v>-308.49639760642822</v>
      </c>
      <c r="S389" s="8">
        <f t="shared" si="45"/>
        <v>30541.143363036394</v>
      </c>
      <c r="T389">
        <f t="shared" si="48"/>
        <v>-44</v>
      </c>
      <c r="U389" s="19">
        <f>IF(S389="","",S389/MAX($S$4:S389)-1)</f>
        <v>-1.0000000000000009E-2</v>
      </c>
      <c r="V389">
        <f t="shared" si="47"/>
        <v>-308.49639760642822</v>
      </c>
      <c r="W389">
        <f t="shared" si="46"/>
        <v>0</v>
      </c>
      <c r="X389">
        <f t="shared" si="43"/>
        <v>-308.49639760642822</v>
      </c>
      <c r="Y389" s="26"/>
      <c r="Z389" s="27"/>
      <c r="AA389" s="27"/>
      <c r="AB389" s="27"/>
      <c r="AC389" s="27"/>
      <c r="AD389" s="27"/>
      <c r="AE389" s="28"/>
      <c r="AF389" s="22"/>
      <c r="AG389" s="22"/>
      <c r="AH389" s="22"/>
      <c r="AI389" s="22"/>
      <c r="AJ389" s="2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25"/>
      <c r="BS389" s="25"/>
      <c r="BT389" s="25"/>
      <c r="BU389" s="25"/>
      <c r="BV389" s="25"/>
      <c r="BW389" s="25"/>
      <c r="BX389" s="25"/>
      <c r="BY389" s="25"/>
    </row>
    <row r="390" spans="1:77" s="12" customFormat="1" ht="18" customHeight="1" x14ac:dyDescent="0.25">
      <c r="A390" s="14" t="s">
        <v>398</v>
      </c>
      <c r="B390" s="1">
        <v>43255</v>
      </c>
      <c r="C390" s="15">
        <v>4.1666666666666664E-2</v>
      </c>
      <c r="D390" s="2" t="str">
        <f t="shared" si="42"/>
        <v>lunedì</v>
      </c>
      <c r="E390" s="4" t="s">
        <v>534</v>
      </c>
      <c r="F390" s="2" t="s">
        <v>537</v>
      </c>
      <c r="G390" s="2" t="s">
        <v>538</v>
      </c>
      <c r="H390" s="2"/>
      <c r="I390" s="2" t="s">
        <v>546</v>
      </c>
      <c r="J390" s="2" t="s">
        <v>540</v>
      </c>
      <c r="K390" s="2"/>
      <c r="L390" s="2"/>
      <c r="M390" s="49">
        <v>86</v>
      </c>
      <c r="N390" s="3">
        <v>5.0000000000000001E-3</v>
      </c>
      <c r="O390" s="4">
        <v>-86</v>
      </c>
      <c r="P390" s="4">
        <v>-86</v>
      </c>
      <c r="Q390" s="2">
        <f t="shared" si="49"/>
        <v>-172</v>
      </c>
      <c r="R390" s="9">
        <f t="shared" si="44"/>
        <v>-305.41143363036394</v>
      </c>
      <c r="S390" s="8">
        <f t="shared" si="45"/>
        <v>30235.731929406029</v>
      </c>
      <c r="T390">
        <f t="shared" si="48"/>
        <v>-216</v>
      </c>
      <c r="U390" s="19">
        <f>IF(S390="","",S390/MAX($S$4:S390)-1)</f>
        <v>-1.9900000000000029E-2</v>
      </c>
      <c r="V390">
        <f t="shared" si="47"/>
        <v>-613.90783123679216</v>
      </c>
      <c r="W390">
        <f t="shared" si="46"/>
        <v>0</v>
      </c>
      <c r="X390">
        <f t="shared" si="43"/>
        <v>-305.41143363036394</v>
      </c>
      <c r="Y390" s="26"/>
      <c r="Z390" s="27"/>
      <c r="AA390" s="27"/>
      <c r="AB390" s="27"/>
      <c r="AC390" s="27"/>
      <c r="AD390" s="27"/>
      <c r="AE390" s="28"/>
      <c r="AF390" s="22"/>
      <c r="AG390" s="22"/>
      <c r="AH390" s="22"/>
      <c r="AI390" s="22"/>
      <c r="AJ390" s="2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25"/>
      <c r="BS390" s="25"/>
      <c r="BT390" s="25"/>
      <c r="BU390" s="25"/>
      <c r="BV390" s="25"/>
      <c r="BW390" s="25"/>
      <c r="BX390" s="25"/>
      <c r="BY390" s="25"/>
    </row>
    <row r="391" spans="1:77" s="12" customFormat="1" ht="18" customHeight="1" x14ac:dyDescent="0.25">
      <c r="A391" s="14" t="s">
        <v>399</v>
      </c>
      <c r="B391" s="1">
        <v>43255</v>
      </c>
      <c r="C391" s="15">
        <v>4.1666666666666664E-2</v>
      </c>
      <c r="D391" s="2" t="str">
        <f t="shared" ref="D391:D411" si="50">CHOOSE(WEEKDAY(B391), "domenica", "lunedì", "martedì", "mercoledì", "giovedì", "venerdì","sabato")</f>
        <v>lunedì</v>
      </c>
      <c r="E391" s="4" t="s">
        <v>534</v>
      </c>
      <c r="F391" s="2" t="s">
        <v>537</v>
      </c>
      <c r="G391" s="2" t="s">
        <v>538</v>
      </c>
      <c r="H391" s="2"/>
      <c r="I391" s="2" t="s">
        <v>546</v>
      </c>
      <c r="J391" s="2" t="s">
        <v>540</v>
      </c>
      <c r="K391" s="2"/>
      <c r="L391" s="2"/>
      <c r="M391" s="49">
        <v>86</v>
      </c>
      <c r="N391" s="3">
        <v>5.0000000000000001E-3</v>
      </c>
      <c r="O391" s="4">
        <v>-86</v>
      </c>
      <c r="P391" s="4">
        <v>-86</v>
      </c>
      <c r="Q391" s="2">
        <f t="shared" si="49"/>
        <v>-172</v>
      </c>
      <c r="R391" s="9">
        <f t="shared" si="44"/>
        <v>-302.35731929406029</v>
      </c>
      <c r="S391" s="8">
        <f t="shared" si="45"/>
        <v>29933.374610111969</v>
      </c>
      <c r="T391">
        <f t="shared" si="48"/>
        <v>-388</v>
      </c>
      <c r="U391" s="19">
        <f>IF(S391="","",S391/MAX($S$4:S391)-1)</f>
        <v>-2.9700999999999977E-2</v>
      </c>
      <c r="V391">
        <f t="shared" si="47"/>
        <v>-916.26515053085245</v>
      </c>
      <c r="W391">
        <f t="shared" si="46"/>
        <v>0</v>
      </c>
      <c r="X391">
        <f t="shared" ref="X391:X454" si="51">IF(R391&lt;0,R391,0)</f>
        <v>-302.35731929406029</v>
      </c>
      <c r="Y391" s="26"/>
      <c r="Z391" s="27"/>
      <c r="AA391" s="27"/>
      <c r="AB391" s="27"/>
      <c r="AC391" s="27"/>
      <c r="AD391" s="27"/>
      <c r="AE391" s="28"/>
      <c r="AF391" s="22"/>
      <c r="AG391" s="22"/>
      <c r="AH391" s="22"/>
      <c r="AI391" s="22"/>
      <c r="AJ391" s="2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25"/>
      <c r="BS391" s="25"/>
      <c r="BT391" s="25"/>
      <c r="BU391" s="25"/>
      <c r="BV391" s="25"/>
      <c r="BW391" s="25"/>
      <c r="BX391" s="25"/>
      <c r="BY391" s="25"/>
    </row>
    <row r="392" spans="1:77" s="12" customFormat="1" ht="18" customHeight="1" x14ac:dyDescent="0.25">
      <c r="A392" s="14" t="s">
        <v>400</v>
      </c>
      <c r="B392" s="1">
        <v>43257</v>
      </c>
      <c r="C392" s="15">
        <v>0.125</v>
      </c>
      <c r="D392" s="2" t="str">
        <f t="shared" si="50"/>
        <v>mercoledì</v>
      </c>
      <c r="E392" s="4" t="s">
        <v>534</v>
      </c>
      <c r="F392" s="2" t="s">
        <v>537</v>
      </c>
      <c r="G392" s="2" t="s">
        <v>538</v>
      </c>
      <c r="H392" s="2"/>
      <c r="I392" s="2" t="s">
        <v>539</v>
      </c>
      <c r="J392" s="2" t="s">
        <v>543</v>
      </c>
      <c r="K392" s="2"/>
      <c r="L392" s="2"/>
      <c r="M392" s="49">
        <v>13.2</v>
      </c>
      <c r="N392" s="3">
        <v>5.0000000000000001E-3</v>
      </c>
      <c r="O392" s="4">
        <v>-13.2</v>
      </c>
      <c r="P392" s="4">
        <v>-13.2</v>
      </c>
      <c r="Q392" s="2">
        <f t="shared" si="49"/>
        <v>-26.4</v>
      </c>
      <c r="R392" s="9">
        <f t="shared" ref="R392:R411" si="52">S391*N392/M392*(O392+P392)</f>
        <v>-299.33374610111969</v>
      </c>
      <c r="S392" s="8">
        <f t="shared" ref="S392:S411" si="53">S391+R392</f>
        <v>29634.040864010851</v>
      </c>
      <c r="T392">
        <f t="shared" si="48"/>
        <v>-414.4</v>
      </c>
      <c r="U392" s="19">
        <f>IF(S392="","",S392/MAX($S$4:S392)-1)</f>
        <v>-3.9403989999999944E-2</v>
      </c>
      <c r="V392">
        <f t="shared" si="47"/>
        <v>-1215.5988966319721</v>
      </c>
      <c r="W392">
        <f t="shared" ref="W392:W403" si="54">IF(R392&gt;0,R392,0)</f>
        <v>0</v>
      </c>
      <c r="X392">
        <f t="shared" si="51"/>
        <v>-299.33374610111969</v>
      </c>
      <c r="Y392" s="26"/>
      <c r="Z392" s="27"/>
      <c r="AA392" s="27"/>
      <c r="AB392" s="27"/>
      <c r="AC392" s="27"/>
      <c r="AD392" s="27"/>
      <c r="AE392" s="28"/>
      <c r="AF392" s="22"/>
      <c r="AG392" s="22"/>
      <c r="AH392" s="22"/>
      <c r="AI392" s="22"/>
      <c r="AJ392" s="2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25"/>
      <c r="BS392" s="25"/>
      <c r="BT392" s="25"/>
      <c r="BU392" s="25"/>
      <c r="BV392" s="25"/>
      <c r="BW392" s="25"/>
      <c r="BX392" s="25"/>
      <c r="BY392" s="25"/>
    </row>
    <row r="393" spans="1:77" s="12" customFormat="1" ht="18" customHeight="1" x14ac:dyDescent="0.25">
      <c r="A393" s="14" t="s">
        <v>401</v>
      </c>
      <c r="B393" s="1">
        <v>43265</v>
      </c>
      <c r="C393" s="15">
        <v>0.625</v>
      </c>
      <c r="D393" s="2" t="str">
        <f t="shared" si="50"/>
        <v>giovedì</v>
      </c>
      <c r="E393" s="4" t="s">
        <v>527</v>
      </c>
      <c r="F393" s="2" t="s">
        <v>542</v>
      </c>
      <c r="G393" s="2" t="s">
        <v>538</v>
      </c>
      <c r="H393" s="2"/>
      <c r="I393" s="2" t="s">
        <v>544</v>
      </c>
      <c r="J393" s="2" t="s">
        <v>540</v>
      </c>
      <c r="K393" s="2"/>
      <c r="L393" s="2"/>
      <c r="M393" s="49">
        <v>64.8</v>
      </c>
      <c r="N393" s="3">
        <v>5.0000000000000001E-3</v>
      </c>
      <c r="O393" s="4">
        <v>46.9</v>
      </c>
      <c r="P393" s="4">
        <v>0</v>
      </c>
      <c r="Q393" s="2">
        <f t="shared" si="49"/>
        <v>46.9</v>
      </c>
      <c r="R393" s="9">
        <f t="shared" si="52"/>
        <v>107.24047195386643</v>
      </c>
      <c r="S393" s="8">
        <f t="shared" si="53"/>
        <v>29741.281335964719</v>
      </c>
      <c r="T393">
        <f t="shared" si="48"/>
        <v>0</v>
      </c>
      <c r="U393" s="19">
        <f>IF(S393="","",S393/MAX($S$4:S393)-1)</f>
        <v>-3.5927759068749898E-2</v>
      </c>
      <c r="V393">
        <f t="shared" si="47"/>
        <v>0</v>
      </c>
      <c r="W393">
        <f t="shared" si="54"/>
        <v>107.24047195386643</v>
      </c>
      <c r="X393">
        <f t="shared" si="51"/>
        <v>0</v>
      </c>
      <c r="Y393" s="26"/>
      <c r="Z393" s="27"/>
      <c r="AA393" s="27"/>
      <c r="AB393" s="27"/>
      <c r="AC393" s="27"/>
      <c r="AD393" s="27"/>
      <c r="AE393" s="28"/>
      <c r="AF393" s="22"/>
      <c r="AG393" s="22"/>
      <c r="AH393" s="22"/>
      <c r="AI393" s="22"/>
      <c r="AJ393" s="2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25"/>
      <c r="BS393" s="25"/>
      <c r="BT393" s="25"/>
      <c r="BU393" s="25"/>
      <c r="BV393" s="25"/>
      <c r="BW393" s="25"/>
      <c r="BX393" s="25"/>
      <c r="BY393" s="25"/>
    </row>
    <row r="394" spans="1:77" s="12" customFormat="1" ht="18" customHeight="1" x14ac:dyDescent="0.25">
      <c r="A394" s="14" t="s">
        <v>402</v>
      </c>
      <c r="B394" s="1">
        <v>43272</v>
      </c>
      <c r="C394" s="15">
        <v>0.54166666666666663</v>
      </c>
      <c r="D394" s="2" t="str">
        <f t="shared" si="50"/>
        <v>giovedì</v>
      </c>
      <c r="E394" s="4" t="s">
        <v>534</v>
      </c>
      <c r="F394" s="2" t="s">
        <v>542</v>
      </c>
      <c r="G394" s="2" t="s">
        <v>538</v>
      </c>
      <c r="H394" s="2"/>
      <c r="I394" s="2" t="s">
        <v>546</v>
      </c>
      <c r="J394" s="2" t="s">
        <v>540</v>
      </c>
      <c r="K394" s="2"/>
      <c r="L394" s="2"/>
      <c r="M394" s="49">
        <v>70</v>
      </c>
      <c r="N394" s="3">
        <v>5.0000000000000001E-3</v>
      </c>
      <c r="O394" s="4">
        <v>53.1</v>
      </c>
      <c r="P394" s="4">
        <v>0</v>
      </c>
      <c r="Q394" s="2">
        <f t="shared" si="49"/>
        <v>53.1</v>
      </c>
      <c r="R394" s="9">
        <f t="shared" si="52"/>
        <v>112.80443135283763</v>
      </c>
      <c r="S394" s="8">
        <f t="shared" si="53"/>
        <v>29854.085767317556</v>
      </c>
      <c r="T394">
        <f t="shared" si="48"/>
        <v>0</v>
      </c>
      <c r="U394" s="19">
        <f>IF(S394="","",S394/MAX($S$4:S394)-1)</f>
        <v>-3.22711707835035E-2</v>
      </c>
      <c r="V394">
        <f t="shared" ref="V394:V457" si="55">IF(R394&lt;0,V393+R394,0)</f>
        <v>0</v>
      </c>
      <c r="W394">
        <f t="shared" si="54"/>
        <v>112.80443135283763</v>
      </c>
      <c r="X394">
        <f t="shared" si="51"/>
        <v>0</v>
      </c>
      <c r="Y394" s="26"/>
      <c r="Z394" s="27"/>
      <c r="AA394" s="27"/>
      <c r="AB394" s="27"/>
      <c r="AC394" s="27"/>
      <c r="AD394" s="27"/>
      <c r="AE394" s="28"/>
      <c r="AF394" s="22"/>
      <c r="AG394" s="22"/>
      <c r="AH394" s="22"/>
      <c r="AI394" s="22"/>
      <c r="AJ394" s="2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25"/>
      <c r="BS394" s="25"/>
      <c r="BT394" s="25"/>
      <c r="BU394" s="25"/>
      <c r="BV394" s="25"/>
      <c r="BW394" s="25"/>
      <c r="BX394" s="25"/>
      <c r="BY394" s="25"/>
    </row>
    <row r="395" spans="1:77" s="12" customFormat="1" ht="18" customHeight="1" x14ac:dyDescent="0.25">
      <c r="A395" s="14" t="s">
        <v>403</v>
      </c>
      <c r="B395" s="1">
        <v>43258</v>
      </c>
      <c r="C395" s="15">
        <v>0.625</v>
      </c>
      <c r="D395" s="2" t="str">
        <f t="shared" si="50"/>
        <v>giovedì</v>
      </c>
      <c r="E395" s="4" t="s">
        <v>534</v>
      </c>
      <c r="F395" s="2" t="s">
        <v>526</v>
      </c>
      <c r="G395" s="2" t="s">
        <v>549</v>
      </c>
      <c r="H395" s="2"/>
      <c r="I395" s="2" t="s">
        <v>550</v>
      </c>
      <c r="J395" s="2" t="s">
        <v>525</v>
      </c>
      <c r="K395" s="2"/>
      <c r="L395" s="2"/>
      <c r="M395" s="49">
        <v>66</v>
      </c>
      <c r="N395" s="3">
        <v>0.01</v>
      </c>
      <c r="O395" s="4">
        <v>66</v>
      </c>
      <c r="P395" s="2">
        <v>0</v>
      </c>
      <c r="Q395" s="2">
        <f t="shared" si="49"/>
        <v>66</v>
      </c>
      <c r="R395" s="9">
        <f t="shared" si="52"/>
        <v>298.54085767317559</v>
      </c>
      <c r="S395" s="8">
        <f t="shared" si="53"/>
        <v>30152.626624990731</v>
      </c>
      <c r="T395">
        <f t="shared" si="48"/>
        <v>0</v>
      </c>
      <c r="U395" s="19">
        <f>IF(S395="","",S395/MAX($S$4:S395)-1)</f>
        <v>-2.2593882491338535E-2</v>
      </c>
      <c r="V395">
        <f t="shared" si="55"/>
        <v>0</v>
      </c>
      <c r="W395">
        <f t="shared" si="54"/>
        <v>298.54085767317559</v>
      </c>
      <c r="X395">
        <f t="shared" si="51"/>
        <v>0</v>
      </c>
      <c r="Y395" s="26"/>
      <c r="Z395" s="27"/>
      <c r="AA395" s="27"/>
      <c r="AB395" s="27"/>
      <c r="AC395" s="27"/>
      <c r="AD395" s="27"/>
      <c r="AE395" s="28"/>
      <c r="AF395" s="22"/>
      <c r="AG395" s="22"/>
      <c r="AH395" s="22"/>
      <c r="AI395" s="22"/>
      <c r="AJ395" s="2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  <c r="BP395" s="52"/>
      <c r="BQ395" s="52"/>
      <c r="BR395" s="25"/>
      <c r="BS395" s="25"/>
      <c r="BT395" s="25"/>
      <c r="BU395" s="25"/>
      <c r="BV395" s="25"/>
      <c r="BW395" s="25"/>
      <c r="BX395" s="25"/>
      <c r="BY395" s="25"/>
    </row>
    <row r="396" spans="1:77" s="12" customFormat="1" ht="18" customHeight="1" x14ac:dyDescent="0.25">
      <c r="A396" s="14" t="s">
        <v>404</v>
      </c>
      <c r="B396" s="1">
        <v>43272</v>
      </c>
      <c r="C396" s="15">
        <v>0.54166666666666663</v>
      </c>
      <c r="D396" s="2" t="str">
        <f t="shared" si="50"/>
        <v>giovedì</v>
      </c>
      <c r="E396" s="4" t="s">
        <v>534</v>
      </c>
      <c r="F396" s="2" t="s">
        <v>542</v>
      </c>
      <c r="G396" s="2" t="s">
        <v>538</v>
      </c>
      <c r="H396" s="2"/>
      <c r="I396" s="2" t="s">
        <v>546</v>
      </c>
      <c r="J396" s="2" t="s">
        <v>540</v>
      </c>
      <c r="K396" s="2"/>
      <c r="L396" s="2"/>
      <c r="M396" s="49">
        <v>70</v>
      </c>
      <c r="N396" s="3">
        <v>5.0000000000000001E-3</v>
      </c>
      <c r="O396" s="4">
        <v>53.1</v>
      </c>
      <c r="P396" s="4">
        <v>0</v>
      </c>
      <c r="Q396" s="2">
        <f t="shared" si="49"/>
        <v>53.1</v>
      </c>
      <c r="R396" s="9">
        <f t="shared" si="52"/>
        <v>114.36460527050058</v>
      </c>
      <c r="S396" s="8">
        <f t="shared" si="53"/>
        <v>30266.991230261232</v>
      </c>
      <c r="T396">
        <f t="shared" si="48"/>
        <v>0</v>
      </c>
      <c r="U396" s="19">
        <f>IF(S396="","",S396/MAX($S$4:S396)-1)</f>
        <v>-1.8886720717073535E-2</v>
      </c>
      <c r="V396">
        <f t="shared" si="55"/>
        <v>0</v>
      </c>
      <c r="W396">
        <f t="shared" si="54"/>
        <v>114.36460527050058</v>
      </c>
      <c r="X396">
        <f t="shared" si="51"/>
        <v>0</v>
      </c>
      <c r="Y396" s="26"/>
      <c r="Z396" s="27"/>
      <c r="AA396" s="27"/>
      <c r="AB396" s="27"/>
      <c r="AC396" s="27"/>
      <c r="AD396" s="27"/>
      <c r="AE396" s="28"/>
      <c r="AF396" s="22"/>
      <c r="AG396" s="22"/>
      <c r="AH396" s="22"/>
      <c r="AI396" s="22"/>
      <c r="AJ396" s="2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25"/>
      <c r="BS396" s="25"/>
      <c r="BT396" s="25"/>
      <c r="BU396" s="25"/>
      <c r="BV396" s="25"/>
      <c r="BW396" s="25"/>
      <c r="BX396" s="25"/>
      <c r="BY396" s="25"/>
    </row>
    <row r="397" spans="1:77" s="12" customFormat="1" ht="18" customHeight="1" x14ac:dyDescent="0.25">
      <c r="A397" s="14" t="s">
        <v>405</v>
      </c>
      <c r="B397" s="1">
        <v>43277</v>
      </c>
      <c r="C397" s="15">
        <v>0.29166666666666669</v>
      </c>
      <c r="D397" s="2" t="str">
        <f t="shared" si="50"/>
        <v>martedì</v>
      </c>
      <c r="E397" s="4" t="s">
        <v>534</v>
      </c>
      <c r="F397" s="2" t="s">
        <v>526</v>
      </c>
      <c r="G397" s="2" t="s">
        <v>549</v>
      </c>
      <c r="H397" s="2"/>
      <c r="I397" s="2" t="s">
        <v>550</v>
      </c>
      <c r="J397" s="2" t="s">
        <v>525</v>
      </c>
      <c r="K397" s="2"/>
      <c r="L397" s="2"/>
      <c r="M397" s="49">
        <v>80</v>
      </c>
      <c r="N397" s="3">
        <v>0.01</v>
      </c>
      <c r="O397" s="4">
        <v>80</v>
      </c>
      <c r="P397" s="2">
        <v>0</v>
      </c>
      <c r="Q397" s="2">
        <f t="shared" si="49"/>
        <v>80</v>
      </c>
      <c r="R397" s="9">
        <f t="shared" si="52"/>
        <v>302.66991230261232</v>
      </c>
      <c r="S397" s="8">
        <f t="shared" si="53"/>
        <v>30569.661142563844</v>
      </c>
      <c r="T397">
        <f t="shared" si="48"/>
        <v>0</v>
      </c>
      <c r="U397" s="19">
        <f>IF(S397="","",S397/MAX($S$4:S397)-1)</f>
        <v>-9.0755879242443438E-3</v>
      </c>
      <c r="V397">
        <f t="shared" si="55"/>
        <v>0</v>
      </c>
      <c r="W397">
        <f t="shared" si="54"/>
        <v>302.66991230261232</v>
      </c>
      <c r="X397">
        <f t="shared" si="51"/>
        <v>0</v>
      </c>
      <c r="Y397" s="26"/>
      <c r="Z397" s="27"/>
      <c r="AA397" s="27"/>
      <c r="AB397" s="27"/>
      <c r="AC397" s="27"/>
      <c r="AD397" s="27"/>
      <c r="AE397" s="28"/>
      <c r="AF397" s="22"/>
      <c r="AG397" s="22"/>
      <c r="AH397" s="22"/>
      <c r="AI397" s="22"/>
      <c r="AJ397" s="2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25"/>
      <c r="BS397" s="25"/>
      <c r="BT397" s="25"/>
      <c r="BU397" s="25"/>
      <c r="BV397" s="25"/>
      <c r="BW397" s="25"/>
      <c r="BX397" s="25"/>
      <c r="BY397" s="25"/>
    </row>
    <row r="398" spans="1:77" s="12" customFormat="1" ht="18" customHeight="1" x14ac:dyDescent="0.25">
      <c r="A398" s="14" t="s">
        <v>406</v>
      </c>
      <c r="B398" s="1">
        <v>43280</v>
      </c>
      <c r="C398" s="15">
        <v>0.125</v>
      </c>
      <c r="D398" s="2" t="str">
        <f t="shared" si="50"/>
        <v>venerdì</v>
      </c>
      <c r="E398" s="4" t="s">
        <v>527</v>
      </c>
      <c r="F398" s="2" t="s">
        <v>526</v>
      </c>
      <c r="G398" s="2" t="s">
        <v>528</v>
      </c>
      <c r="H398" s="2"/>
      <c r="I398" s="2" t="s">
        <v>524</v>
      </c>
      <c r="J398" s="2" t="s">
        <v>525</v>
      </c>
      <c r="K398" s="2"/>
      <c r="L398" s="2"/>
      <c r="M398" s="49">
        <v>69</v>
      </c>
      <c r="N398" s="3">
        <v>0.01</v>
      </c>
      <c r="O398" s="4">
        <v>-69</v>
      </c>
      <c r="P398" s="2">
        <v>0</v>
      </c>
      <c r="Q398" s="2">
        <f t="shared" si="49"/>
        <v>-69</v>
      </c>
      <c r="R398" s="9">
        <f t="shared" si="52"/>
        <v>-305.69661142563842</v>
      </c>
      <c r="S398" s="8">
        <f t="shared" si="53"/>
        <v>30263.964531138205</v>
      </c>
      <c r="T398">
        <f t="shared" ref="T398:T461" si="56">IF(Q398&lt;0,T397+Q398,0)</f>
        <v>-69</v>
      </c>
      <c r="U398" s="19">
        <f>IF(S398="","",S398/MAX($S$4:S398)-1)</f>
        <v>-1.8984832045001898E-2</v>
      </c>
      <c r="V398">
        <f t="shared" si="55"/>
        <v>-305.69661142563842</v>
      </c>
      <c r="W398">
        <f t="shared" si="54"/>
        <v>0</v>
      </c>
      <c r="X398">
        <f t="shared" si="51"/>
        <v>-305.69661142563842</v>
      </c>
      <c r="Y398" s="26"/>
      <c r="Z398" s="27"/>
      <c r="AA398" s="27"/>
      <c r="AB398" s="27"/>
      <c r="AC398" s="27"/>
      <c r="AD398" s="27"/>
      <c r="AE398" s="28"/>
      <c r="AF398" s="22"/>
      <c r="AG398" s="22"/>
      <c r="AH398" s="22"/>
      <c r="AI398" s="22"/>
      <c r="AJ398" s="2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25"/>
      <c r="BS398" s="25"/>
      <c r="BT398" s="25"/>
      <c r="BU398" s="25"/>
      <c r="BV398" s="25"/>
      <c r="BW398" s="25"/>
      <c r="BX398" s="25"/>
      <c r="BY398" s="25"/>
    </row>
    <row r="399" spans="1:77" s="12" customFormat="1" ht="18" customHeight="1" x14ac:dyDescent="0.25">
      <c r="A399" s="14" t="s">
        <v>407</v>
      </c>
      <c r="B399" s="1">
        <v>43283</v>
      </c>
      <c r="C399" s="15">
        <v>0.58333333333333337</v>
      </c>
      <c r="D399" s="2" t="str">
        <f t="shared" si="50"/>
        <v>lunedì</v>
      </c>
      <c r="E399" s="4" t="s">
        <v>534</v>
      </c>
      <c r="F399" s="2" t="s">
        <v>537</v>
      </c>
      <c r="G399" s="2" t="s">
        <v>538</v>
      </c>
      <c r="H399" s="2"/>
      <c r="I399" s="2" t="s">
        <v>547</v>
      </c>
      <c r="J399" s="2" t="s">
        <v>543</v>
      </c>
      <c r="K399" s="2"/>
      <c r="L399" s="2"/>
      <c r="M399" s="49">
        <v>15.6</v>
      </c>
      <c r="N399" s="3">
        <v>5.0000000000000001E-3</v>
      </c>
      <c r="O399" s="4">
        <v>-15.6</v>
      </c>
      <c r="P399" s="4">
        <v>-15.6</v>
      </c>
      <c r="Q399" s="2">
        <f t="shared" si="49"/>
        <v>-31.2</v>
      </c>
      <c r="R399" s="9">
        <f t="shared" si="52"/>
        <v>-302.63964531138203</v>
      </c>
      <c r="S399" s="8">
        <f t="shared" si="53"/>
        <v>29961.324885826823</v>
      </c>
      <c r="T399">
        <f t="shared" si="56"/>
        <v>-100.2</v>
      </c>
      <c r="U399" s="19">
        <f>IF(S399="","",S399/MAX($S$4:S399)-1)</f>
        <v>-2.8794983724551915E-2</v>
      </c>
      <c r="V399">
        <f t="shared" si="55"/>
        <v>-608.33625673702045</v>
      </c>
      <c r="W399">
        <f t="shared" si="54"/>
        <v>0</v>
      </c>
      <c r="X399">
        <f t="shared" si="51"/>
        <v>-302.63964531138203</v>
      </c>
      <c r="Y399" s="26"/>
      <c r="Z399" s="27"/>
      <c r="AA399" s="27"/>
      <c r="AB399" s="27"/>
      <c r="AC399" s="27"/>
      <c r="AD399" s="27"/>
      <c r="AE399" s="28"/>
      <c r="AF399" s="22"/>
      <c r="AG399" s="22"/>
      <c r="AH399" s="22"/>
      <c r="AI399" s="22"/>
      <c r="AJ399" s="2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25"/>
      <c r="BS399" s="25"/>
      <c r="BT399" s="25"/>
      <c r="BU399" s="25"/>
      <c r="BV399" s="25"/>
      <c r="BW399" s="25"/>
      <c r="BX399" s="25"/>
      <c r="BY399" s="25"/>
    </row>
    <row r="400" spans="1:77" s="12" customFormat="1" ht="18" customHeight="1" x14ac:dyDescent="0.25">
      <c r="A400" s="14" t="s">
        <v>408</v>
      </c>
      <c r="B400" s="1">
        <v>43290</v>
      </c>
      <c r="C400" s="15">
        <v>0.625</v>
      </c>
      <c r="D400" s="2" t="str">
        <f t="shared" si="50"/>
        <v>lunedì</v>
      </c>
      <c r="E400" s="4" t="s">
        <v>534</v>
      </c>
      <c r="F400" s="2" t="s">
        <v>526</v>
      </c>
      <c r="G400" s="2" t="s">
        <v>549</v>
      </c>
      <c r="H400" s="2"/>
      <c r="I400" s="2" t="s">
        <v>550</v>
      </c>
      <c r="J400" s="2" t="s">
        <v>525</v>
      </c>
      <c r="K400" s="2"/>
      <c r="L400" s="2"/>
      <c r="M400" s="49">
        <v>75</v>
      </c>
      <c r="N400" s="3">
        <v>0.01</v>
      </c>
      <c r="O400" s="4">
        <v>75</v>
      </c>
      <c r="P400" s="2">
        <v>0</v>
      </c>
      <c r="Q400" s="2">
        <f t="shared" si="49"/>
        <v>75</v>
      </c>
      <c r="R400" s="9">
        <f t="shared" si="52"/>
        <v>299.61324885826826</v>
      </c>
      <c r="S400" s="8">
        <f t="shared" si="53"/>
        <v>30260.938134685093</v>
      </c>
      <c r="T400">
        <f t="shared" si="56"/>
        <v>0</v>
      </c>
      <c r="U400" s="19">
        <f>IF(S400="","",S400/MAX($S$4:S400)-1)</f>
        <v>-1.9082933561797355E-2</v>
      </c>
      <c r="V400">
        <f t="shared" si="55"/>
        <v>0</v>
      </c>
      <c r="W400">
        <f t="shared" si="54"/>
        <v>299.61324885826826</v>
      </c>
      <c r="X400">
        <f t="shared" si="51"/>
        <v>0</v>
      </c>
      <c r="Y400" s="26"/>
      <c r="Z400" s="27"/>
      <c r="AA400" s="27"/>
      <c r="AB400" s="27"/>
      <c r="AC400" s="27"/>
      <c r="AD400" s="27"/>
      <c r="AE400" s="28"/>
      <c r="AF400" s="22"/>
      <c r="AG400" s="22"/>
      <c r="AH400" s="22"/>
      <c r="AI400" s="22"/>
      <c r="AJ400" s="2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25"/>
      <c r="BS400" s="25"/>
      <c r="BT400" s="25"/>
      <c r="BU400" s="25"/>
      <c r="BV400" s="25"/>
      <c r="BW400" s="25"/>
      <c r="BX400" s="25"/>
      <c r="BY400" s="25"/>
    </row>
    <row r="401" spans="1:77" s="12" customFormat="1" ht="18" customHeight="1" x14ac:dyDescent="0.25">
      <c r="A401" s="14" t="s">
        <v>409</v>
      </c>
      <c r="B401" s="1">
        <v>43315</v>
      </c>
      <c r="C401" s="15">
        <v>0.45833333333333331</v>
      </c>
      <c r="D401" s="2" t="str">
        <f t="shared" si="50"/>
        <v>venerdì</v>
      </c>
      <c r="E401" s="4" t="s">
        <v>527</v>
      </c>
      <c r="F401" s="2" t="s">
        <v>526</v>
      </c>
      <c r="G401" s="2" t="s">
        <v>528</v>
      </c>
      <c r="H401" s="2"/>
      <c r="I401" s="2" t="s">
        <v>550</v>
      </c>
      <c r="J401" s="2" t="s">
        <v>525</v>
      </c>
      <c r="K401" s="2"/>
      <c r="L401" s="2"/>
      <c r="M401" s="49">
        <v>58</v>
      </c>
      <c r="N401" s="3">
        <v>0.01</v>
      </c>
      <c r="O401" s="4">
        <v>-58</v>
      </c>
      <c r="P401" s="2">
        <v>0</v>
      </c>
      <c r="Q401" s="2">
        <f t="shared" si="49"/>
        <v>-58</v>
      </c>
      <c r="R401" s="9">
        <f t="shared" si="52"/>
        <v>-302.60938134685097</v>
      </c>
      <c r="S401" s="8">
        <f t="shared" si="53"/>
        <v>29958.328753338243</v>
      </c>
      <c r="T401">
        <f t="shared" si="56"/>
        <v>-58</v>
      </c>
      <c r="U401" s="19">
        <f>IF(S401="","",S401/MAX($S$4:S401)-1)</f>
        <v>-2.8892104226179383E-2</v>
      </c>
      <c r="V401">
        <f t="shared" si="55"/>
        <v>-302.60938134685097</v>
      </c>
      <c r="W401">
        <f t="shared" si="54"/>
        <v>0</v>
      </c>
      <c r="X401">
        <f t="shared" si="51"/>
        <v>-302.60938134685097</v>
      </c>
      <c r="Y401" s="26"/>
      <c r="Z401" s="27"/>
      <c r="AA401" s="27"/>
      <c r="AB401" s="27"/>
      <c r="AC401" s="27"/>
      <c r="AD401" s="27"/>
      <c r="AE401" s="28"/>
      <c r="AF401" s="22"/>
      <c r="AG401" s="22"/>
      <c r="AH401" s="22"/>
      <c r="AI401" s="22"/>
      <c r="AJ401" s="2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25"/>
      <c r="BS401" s="25"/>
      <c r="BT401" s="25"/>
      <c r="BU401" s="25"/>
      <c r="BV401" s="25"/>
      <c r="BW401" s="25"/>
      <c r="BX401" s="25"/>
      <c r="BY401" s="25"/>
    </row>
    <row r="402" spans="1:77" s="12" customFormat="1" ht="18" customHeight="1" x14ac:dyDescent="0.25">
      <c r="A402" s="14" t="s">
        <v>410</v>
      </c>
      <c r="B402" s="1">
        <v>43322</v>
      </c>
      <c r="C402" s="15">
        <v>0.625</v>
      </c>
      <c r="D402" s="2" t="str">
        <f t="shared" si="50"/>
        <v>venerdì</v>
      </c>
      <c r="E402" s="4" t="s">
        <v>527</v>
      </c>
      <c r="F402" s="2" t="s">
        <v>526</v>
      </c>
      <c r="G402" s="2" t="s">
        <v>528</v>
      </c>
      <c r="H402" s="2"/>
      <c r="I402" s="2" t="s">
        <v>524</v>
      </c>
      <c r="J402" s="2" t="s">
        <v>525</v>
      </c>
      <c r="K402" s="2"/>
      <c r="L402" s="2"/>
      <c r="M402" s="49">
        <v>100</v>
      </c>
      <c r="N402" s="3">
        <v>0.01</v>
      </c>
      <c r="O402" s="4">
        <v>-100</v>
      </c>
      <c r="P402" s="2">
        <v>0</v>
      </c>
      <c r="Q402" s="2">
        <f t="shared" si="49"/>
        <v>-100</v>
      </c>
      <c r="R402" s="9">
        <f t="shared" si="52"/>
        <v>-299.58328753338242</v>
      </c>
      <c r="S402" s="8">
        <f t="shared" si="53"/>
        <v>29658.745465804859</v>
      </c>
      <c r="T402">
        <f t="shared" si="56"/>
        <v>-158</v>
      </c>
      <c r="U402" s="19">
        <f>IF(S402="","",S402/MAX($S$4:S402)-1)</f>
        <v>-3.8603183183917644E-2</v>
      </c>
      <c r="V402">
        <f t="shared" si="55"/>
        <v>-602.19266888023344</v>
      </c>
      <c r="W402">
        <f t="shared" si="54"/>
        <v>0</v>
      </c>
      <c r="X402">
        <f t="shared" si="51"/>
        <v>-299.58328753338242</v>
      </c>
      <c r="Y402" s="26"/>
      <c r="Z402" s="27"/>
      <c r="AA402" s="27"/>
      <c r="AB402" s="27"/>
      <c r="AC402" s="27"/>
      <c r="AD402" s="27"/>
      <c r="AE402" s="28"/>
      <c r="AF402" s="22"/>
      <c r="AG402" s="22"/>
      <c r="AH402" s="22"/>
      <c r="AI402" s="22"/>
      <c r="AJ402" s="2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25"/>
      <c r="BS402" s="25"/>
      <c r="BT402" s="25"/>
      <c r="BU402" s="25"/>
      <c r="BV402" s="25"/>
      <c r="BW402" s="25"/>
      <c r="BX402" s="25"/>
      <c r="BY402" s="25"/>
    </row>
    <row r="403" spans="1:77" s="12" customFormat="1" ht="18" customHeight="1" x14ac:dyDescent="0.25">
      <c r="A403" s="14" t="s">
        <v>411</v>
      </c>
      <c r="B403" s="1">
        <v>43327</v>
      </c>
      <c r="C403" s="15">
        <v>0.29166666666666669</v>
      </c>
      <c r="D403" s="2" t="str">
        <f t="shared" si="50"/>
        <v>mercoledì</v>
      </c>
      <c r="E403" s="4" t="s">
        <v>527</v>
      </c>
      <c r="F403" s="2" t="s">
        <v>526</v>
      </c>
      <c r="G403" s="2" t="s">
        <v>528</v>
      </c>
      <c r="H403" s="2"/>
      <c r="I403" s="2" t="s">
        <v>524</v>
      </c>
      <c r="J403" s="2" t="s">
        <v>525</v>
      </c>
      <c r="K403" s="2"/>
      <c r="L403" s="2"/>
      <c r="M403" s="49">
        <v>60</v>
      </c>
      <c r="N403" s="3">
        <v>0.01</v>
      </c>
      <c r="O403" s="4">
        <v>60</v>
      </c>
      <c r="P403" s="4">
        <v>0</v>
      </c>
      <c r="Q403" s="2">
        <f t="shared" si="49"/>
        <v>60</v>
      </c>
      <c r="R403" s="9">
        <f t="shared" si="52"/>
        <v>296.58745465804861</v>
      </c>
      <c r="S403" s="8">
        <f t="shared" si="53"/>
        <v>29955.332920462908</v>
      </c>
      <c r="T403">
        <f t="shared" si="56"/>
        <v>0</v>
      </c>
      <c r="U403" s="19">
        <f>IF(S403="","",S403/MAX($S$4:S403)-1)</f>
        <v>-2.8989215015756797E-2</v>
      </c>
      <c r="V403">
        <f t="shared" si="55"/>
        <v>0</v>
      </c>
      <c r="W403">
        <f t="shared" si="54"/>
        <v>296.58745465804861</v>
      </c>
      <c r="X403">
        <f t="shared" si="51"/>
        <v>0</v>
      </c>
      <c r="Y403" s="26"/>
      <c r="Z403" s="27"/>
      <c r="AA403" s="27"/>
      <c r="AB403" s="27"/>
      <c r="AC403" s="27"/>
      <c r="AD403" s="27"/>
      <c r="AE403" s="28"/>
      <c r="AF403" s="22"/>
      <c r="AG403" s="22"/>
      <c r="AH403" s="22"/>
      <c r="AI403" s="22"/>
      <c r="AJ403" s="2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25"/>
      <c r="BS403" s="25"/>
      <c r="BT403" s="25"/>
      <c r="BU403" s="25"/>
      <c r="BV403" s="25"/>
      <c r="BW403" s="25"/>
      <c r="BX403" s="25"/>
      <c r="BY403" s="25"/>
    </row>
    <row r="404" spans="1:77" s="12" customFormat="1" ht="18" customHeight="1" x14ac:dyDescent="0.25">
      <c r="A404" s="14" t="s">
        <v>412</v>
      </c>
      <c r="B404" s="1">
        <v>43327</v>
      </c>
      <c r="C404" s="15">
        <v>0.625</v>
      </c>
      <c r="D404" s="2" t="str">
        <f t="shared" si="50"/>
        <v>mercoledì</v>
      </c>
      <c r="E404" s="4" t="s">
        <v>527</v>
      </c>
      <c r="F404" s="2" t="s">
        <v>526</v>
      </c>
      <c r="G404" s="2" t="s">
        <v>528</v>
      </c>
      <c r="H404" s="2"/>
      <c r="I404" s="2" t="s">
        <v>550</v>
      </c>
      <c r="J404" s="2" t="s">
        <v>525</v>
      </c>
      <c r="K404" s="2"/>
      <c r="L404" s="2"/>
      <c r="M404" s="49">
        <v>76</v>
      </c>
      <c r="N404" s="3">
        <v>0.01</v>
      </c>
      <c r="O404" s="4">
        <v>76</v>
      </c>
      <c r="P404" s="2">
        <v>0</v>
      </c>
      <c r="Q404" s="2">
        <f t="shared" si="49"/>
        <v>76</v>
      </c>
      <c r="R404" s="9">
        <f t="shared" si="52"/>
        <v>299.55332920462911</v>
      </c>
      <c r="S404" s="8">
        <f t="shared" si="53"/>
        <v>30254.886249667536</v>
      </c>
      <c r="T404">
        <f t="shared" si="56"/>
        <v>0</v>
      </c>
      <c r="U404" s="19">
        <f>IF(S404="","",S404/MAX($S$4:S404)-1)</f>
        <v>-1.9279107165914411E-2</v>
      </c>
      <c r="V404">
        <f t="shared" si="55"/>
        <v>0</v>
      </c>
      <c r="W404"/>
      <c r="X404">
        <f t="shared" si="51"/>
        <v>0</v>
      </c>
      <c r="Y404" s="26"/>
      <c r="Z404" s="27"/>
      <c r="AA404" s="27"/>
      <c r="AB404" s="27"/>
      <c r="AC404" s="27"/>
      <c r="AD404" s="27"/>
      <c r="AE404" s="28"/>
      <c r="AF404" s="22"/>
      <c r="AG404" s="22"/>
      <c r="AH404" s="22"/>
      <c r="AI404" s="22"/>
      <c r="AJ404" s="2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  <c r="BP404" s="52"/>
      <c r="BQ404" s="52"/>
      <c r="BR404" s="25"/>
      <c r="BS404" s="25"/>
      <c r="BT404" s="25"/>
      <c r="BU404" s="25"/>
      <c r="BV404" s="25"/>
      <c r="BW404" s="25"/>
      <c r="BX404" s="25"/>
      <c r="BY404" s="25"/>
    </row>
    <row r="405" spans="1:77" s="12" customFormat="1" ht="18" customHeight="1" x14ac:dyDescent="0.25">
      <c r="A405" s="14" t="s">
        <v>413</v>
      </c>
      <c r="B405" s="1">
        <v>43347</v>
      </c>
      <c r="C405" s="15">
        <v>0.625</v>
      </c>
      <c r="D405" s="2" t="str">
        <f t="shared" si="50"/>
        <v>martedì</v>
      </c>
      <c r="E405" s="4" t="s">
        <v>527</v>
      </c>
      <c r="F405" s="2" t="s">
        <v>526</v>
      </c>
      <c r="G405" s="2" t="s">
        <v>528</v>
      </c>
      <c r="H405" s="2"/>
      <c r="I405" s="2" t="s">
        <v>550</v>
      </c>
      <c r="J405" s="2" t="s">
        <v>525</v>
      </c>
      <c r="K405" s="2"/>
      <c r="L405" s="2"/>
      <c r="M405" s="49">
        <v>80</v>
      </c>
      <c r="N405" s="3">
        <v>0.01</v>
      </c>
      <c r="O405" s="4">
        <v>80</v>
      </c>
      <c r="P405" s="4">
        <v>0</v>
      </c>
      <c r="Q405" s="2">
        <f t="shared" si="49"/>
        <v>80</v>
      </c>
      <c r="R405" s="9">
        <f t="shared" si="52"/>
        <v>302.54886249667538</v>
      </c>
      <c r="S405" s="8">
        <f t="shared" si="53"/>
        <v>30557.43511216421</v>
      </c>
      <c r="T405">
        <f t="shared" si="56"/>
        <v>0</v>
      </c>
      <c r="U405" s="19">
        <f>IF(S405="","",S405/MAX($S$4:S405)-1)</f>
        <v>-9.4718982375735505E-3</v>
      </c>
      <c r="V405">
        <f t="shared" si="55"/>
        <v>0</v>
      </c>
      <c r="W405"/>
      <c r="X405">
        <f t="shared" si="51"/>
        <v>0</v>
      </c>
      <c r="Y405" s="26"/>
      <c r="Z405" s="27"/>
      <c r="AA405" s="27"/>
      <c r="AB405" s="27"/>
      <c r="AC405" s="27"/>
      <c r="AD405" s="27"/>
      <c r="AE405" s="28"/>
      <c r="AF405" s="22"/>
      <c r="AG405" s="22"/>
      <c r="AH405" s="22"/>
      <c r="AI405" s="22"/>
      <c r="AJ405" s="2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  <c r="BP405" s="52"/>
      <c r="BQ405" s="52"/>
      <c r="BR405" s="25"/>
      <c r="BS405" s="25"/>
      <c r="BT405" s="25"/>
      <c r="BU405" s="25"/>
      <c r="BV405" s="25"/>
      <c r="BW405" s="25"/>
      <c r="BX405" s="25"/>
      <c r="BY405" s="25"/>
    </row>
    <row r="406" spans="1:77" s="12" customFormat="1" ht="18" customHeight="1" x14ac:dyDescent="0.25">
      <c r="A406" s="14" t="s">
        <v>414</v>
      </c>
      <c r="B406" s="1">
        <v>43349</v>
      </c>
      <c r="C406" s="15">
        <v>0.45833333333333331</v>
      </c>
      <c r="D406" s="2" t="str">
        <f t="shared" si="50"/>
        <v>giovedì</v>
      </c>
      <c r="E406" s="4" t="s">
        <v>534</v>
      </c>
      <c r="F406" s="2" t="s">
        <v>541</v>
      </c>
      <c r="G406" s="2" t="s">
        <v>538</v>
      </c>
      <c r="H406" s="2"/>
      <c r="I406" s="2" t="s">
        <v>551</v>
      </c>
      <c r="J406" s="2" t="s">
        <v>540</v>
      </c>
      <c r="K406" s="2"/>
      <c r="L406" s="2"/>
      <c r="M406" s="49">
        <v>6.6</v>
      </c>
      <c r="N406" s="3">
        <v>0.01</v>
      </c>
      <c r="O406" s="4">
        <v>8.4</v>
      </c>
      <c r="P406" s="4">
        <v>0</v>
      </c>
      <c r="Q406" s="2">
        <f t="shared" si="49"/>
        <v>8.4</v>
      </c>
      <c r="R406" s="9">
        <f t="shared" si="52"/>
        <v>388.91281051845363</v>
      </c>
      <c r="S406" s="8">
        <f t="shared" si="53"/>
        <v>30946.347922682664</v>
      </c>
      <c r="T406">
        <f t="shared" si="56"/>
        <v>0</v>
      </c>
      <c r="U406" s="19">
        <f>IF(S406="","",S406/MAX($S$4:S406)-1)</f>
        <v>0</v>
      </c>
      <c r="V406">
        <f t="shared" si="55"/>
        <v>0</v>
      </c>
      <c r="W406"/>
      <c r="X406">
        <f t="shared" si="51"/>
        <v>0</v>
      </c>
      <c r="Y406" s="26"/>
      <c r="Z406" s="27"/>
      <c r="AA406" s="27"/>
      <c r="AB406" s="27"/>
      <c r="AC406" s="27"/>
      <c r="AD406" s="27"/>
      <c r="AE406" s="28"/>
      <c r="AF406" s="22"/>
      <c r="AG406" s="22"/>
      <c r="AH406" s="22"/>
      <c r="AI406" s="22"/>
      <c r="AJ406" s="2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  <c r="BP406" s="52"/>
      <c r="BQ406" s="52"/>
      <c r="BR406" s="25"/>
      <c r="BS406" s="25"/>
      <c r="BT406" s="25"/>
      <c r="BU406" s="25"/>
      <c r="BV406" s="25"/>
      <c r="BW406" s="25"/>
      <c r="BX406" s="25"/>
      <c r="BY406" s="25"/>
    </row>
    <row r="407" spans="1:77" s="12" customFormat="1" ht="18" customHeight="1" x14ac:dyDescent="0.25">
      <c r="A407" s="14" t="s">
        <v>415</v>
      </c>
      <c r="B407" s="1">
        <v>43355</v>
      </c>
      <c r="C407" s="15">
        <v>0.29166666666666669</v>
      </c>
      <c r="D407" s="2" t="str">
        <f t="shared" si="50"/>
        <v>mercoledì</v>
      </c>
      <c r="E407" s="4" t="s">
        <v>527</v>
      </c>
      <c r="F407" s="2" t="s">
        <v>526</v>
      </c>
      <c r="G407" s="2" t="s">
        <v>528</v>
      </c>
      <c r="H407" s="2"/>
      <c r="I407" s="2" t="s">
        <v>524</v>
      </c>
      <c r="J407" s="2" t="s">
        <v>525</v>
      </c>
      <c r="K407" s="2"/>
      <c r="L407" s="2"/>
      <c r="M407" s="49">
        <v>53</v>
      </c>
      <c r="N407" s="3">
        <v>0.01</v>
      </c>
      <c r="O407" s="4">
        <v>53</v>
      </c>
      <c r="P407" s="4">
        <v>0</v>
      </c>
      <c r="Q407" s="2">
        <f t="shared" si="49"/>
        <v>53</v>
      </c>
      <c r="R407" s="9">
        <f t="shared" si="52"/>
        <v>309.46347922682662</v>
      </c>
      <c r="S407" s="8">
        <f t="shared" si="53"/>
        <v>31255.81140190949</v>
      </c>
      <c r="T407">
        <f t="shared" si="56"/>
        <v>0</v>
      </c>
      <c r="U407" s="19">
        <f>IF(S407="","",S407/MAX($S$4:S407)-1)</f>
        <v>0</v>
      </c>
      <c r="V407">
        <f t="shared" si="55"/>
        <v>0</v>
      </c>
      <c r="W407"/>
      <c r="X407">
        <f t="shared" si="51"/>
        <v>0</v>
      </c>
      <c r="Y407" s="26"/>
      <c r="Z407" s="27"/>
      <c r="AA407" s="27"/>
      <c r="AB407" s="27"/>
      <c r="AC407" s="27"/>
      <c r="AD407" s="27"/>
      <c r="AE407" s="28"/>
      <c r="AF407" s="22"/>
      <c r="AG407" s="22"/>
      <c r="AH407" s="22"/>
      <c r="AI407" s="22"/>
      <c r="AJ407" s="2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  <c r="BO407" s="52"/>
      <c r="BP407" s="52"/>
      <c r="BQ407" s="52"/>
      <c r="BR407" s="25"/>
      <c r="BS407" s="25"/>
      <c r="BT407" s="25"/>
      <c r="BU407" s="25"/>
      <c r="BV407" s="25"/>
      <c r="BW407" s="25"/>
      <c r="BX407" s="25"/>
      <c r="BY407" s="25"/>
    </row>
    <row r="408" spans="1:77" s="12" customFormat="1" ht="18" customHeight="1" x14ac:dyDescent="0.25">
      <c r="A408" s="14" t="s">
        <v>416</v>
      </c>
      <c r="B408" s="1">
        <v>43355</v>
      </c>
      <c r="C408" s="15">
        <v>0.79166666666666663</v>
      </c>
      <c r="D408" s="2" t="str">
        <f t="shared" si="50"/>
        <v>mercoledì</v>
      </c>
      <c r="E408" s="4" t="s">
        <v>534</v>
      </c>
      <c r="F408" s="2" t="s">
        <v>537</v>
      </c>
      <c r="G408" s="2" t="s">
        <v>538</v>
      </c>
      <c r="H408" s="2"/>
      <c r="I408" s="2" t="s">
        <v>551</v>
      </c>
      <c r="J408" s="2" t="s">
        <v>540</v>
      </c>
      <c r="K408" s="2"/>
      <c r="L408" s="2"/>
      <c r="M408" s="49">
        <v>4.6900000000000004</v>
      </c>
      <c r="N408" s="3">
        <v>5.0000000000000001E-3</v>
      </c>
      <c r="O408" s="4">
        <v>-4.6900000000000004</v>
      </c>
      <c r="P408" s="4">
        <v>-4.6900000000000004</v>
      </c>
      <c r="Q408" s="2">
        <f t="shared" si="49"/>
        <v>-9.3800000000000008</v>
      </c>
      <c r="R408" s="9">
        <f t="shared" si="52"/>
        <v>-312.55811401909489</v>
      </c>
      <c r="S408" s="8">
        <f t="shared" si="53"/>
        <v>30943.253287890395</v>
      </c>
      <c r="T408">
        <f t="shared" si="56"/>
        <v>-9.3800000000000008</v>
      </c>
      <c r="U408" s="19">
        <f>IF(S408="","",S408/MAX($S$4:S408)-1)</f>
        <v>-1.0000000000000009E-2</v>
      </c>
      <c r="V408">
        <f t="shared" si="55"/>
        <v>-312.55811401909489</v>
      </c>
      <c r="W408"/>
      <c r="X408">
        <f t="shared" si="51"/>
        <v>-312.55811401909489</v>
      </c>
      <c r="Y408" s="26"/>
      <c r="Z408" s="27"/>
      <c r="AA408" s="27"/>
      <c r="AB408" s="27"/>
      <c r="AC408" s="27"/>
      <c r="AD408" s="27"/>
      <c r="AE408" s="28"/>
      <c r="AF408" s="22"/>
      <c r="AG408" s="22"/>
      <c r="AH408" s="22"/>
      <c r="AI408" s="22"/>
      <c r="AJ408" s="2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  <c r="BO408" s="52"/>
      <c r="BP408" s="52"/>
      <c r="BQ408" s="52"/>
      <c r="BR408" s="25"/>
      <c r="BS408" s="25"/>
      <c r="BT408" s="25"/>
      <c r="BU408" s="25"/>
      <c r="BV408" s="25"/>
      <c r="BW408" s="25"/>
      <c r="BX408" s="25"/>
      <c r="BY408" s="25"/>
    </row>
    <row r="409" spans="1:77" s="12" customFormat="1" ht="18" customHeight="1" x14ac:dyDescent="0.25">
      <c r="A409" s="14" t="s">
        <v>417</v>
      </c>
      <c r="B409" s="1">
        <v>43357</v>
      </c>
      <c r="C409" s="15">
        <v>0.70833333333333337</v>
      </c>
      <c r="D409" s="2" t="str">
        <f t="shared" si="50"/>
        <v>venerdì</v>
      </c>
      <c r="E409" s="4" t="s">
        <v>527</v>
      </c>
      <c r="F409" s="2" t="s">
        <v>542</v>
      </c>
      <c r="G409" s="2" t="s">
        <v>538</v>
      </c>
      <c r="H409" s="2"/>
      <c r="I409" s="2" t="s">
        <v>551</v>
      </c>
      <c r="J409" s="2" t="s">
        <v>540</v>
      </c>
      <c r="K409" s="2"/>
      <c r="L409" s="2"/>
      <c r="M409" s="49">
        <v>6.63</v>
      </c>
      <c r="N409" s="3">
        <v>5.0000000000000001E-3</v>
      </c>
      <c r="O409" s="4">
        <v>3.7</v>
      </c>
      <c r="P409" s="4">
        <v>8.4</v>
      </c>
      <c r="Q409" s="2">
        <f t="shared" si="49"/>
        <v>12.100000000000001</v>
      </c>
      <c r="R409" s="9">
        <f t="shared" si="52"/>
        <v>282.36302019869817</v>
      </c>
      <c r="S409" s="8">
        <f t="shared" si="53"/>
        <v>31225.616308089095</v>
      </c>
      <c r="T409">
        <f t="shared" si="56"/>
        <v>0</v>
      </c>
      <c r="U409" s="19">
        <f>IF(S409="","",S409/MAX($S$4:S409)-1)</f>
        <v>-9.6606334841620178E-4</v>
      </c>
      <c r="V409">
        <f t="shared" si="55"/>
        <v>0</v>
      </c>
      <c r="W409"/>
      <c r="X409">
        <f t="shared" si="51"/>
        <v>0</v>
      </c>
      <c r="Y409" s="26"/>
      <c r="Z409" s="27"/>
      <c r="AA409" s="27"/>
      <c r="AB409" s="27"/>
      <c r="AC409" s="27"/>
      <c r="AD409" s="27"/>
      <c r="AE409" s="28"/>
      <c r="AF409" s="22"/>
      <c r="AG409" s="22"/>
      <c r="AH409" s="22"/>
      <c r="AI409" s="22"/>
      <c r="AJ409" s="2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2"/>
      <c r="BI409" s="52"/>
      <c r="BJ409" s="52"/>
      <c r="BK409" s="52"/>
      <c r="BL409" s="52"/>
      <c r="BM409" s="52"/>
      <c r="BN409" s="52"/>
      <c r="BO409" s="52"/>
      <c r="BP409" s="52"/>
      <c r="BQ409" s="52"/>
      <c r="BR409" s="25"/>
      <c r="BS409" s="25"/>
      <c r="BT409" s="25"/>
      <c r="BU409" s="25"/>
      <c r="BV409" s="25"/>
      <c r="BW409" s="25"/>
      <c r="BX409" s="25"/>
      <c r="BY409" s="25"/>
    </row>
    <row r="410" spans="1:77" s="12" customFormat="1" ht="18" customHeight="1" x14ac:dyDescent="0.25">
      <c r="A410" s="14" t="s">
        <v>418</v>
      </c>
      <c r="B410" s="1">
        <v>43370</v>
      </c>
      <c r="C410" s="15">
        <v>0.45833333333333331</v>
      </c>
      <c r="D410" s="2" t="str">
        <f t="shared" si="50"/>
        <v>giovedì</v>
      </c>
      <c r="E410" s="4" t="s">
        <v>534</v>
      </c>
      <c r="F410" s="2" t="s">
        <v>541</v>
      </c>
      <c r="G410" s="2" t="s">
        <v>538</v>
      </c>
      <c r="H410" s="2"/>
      <c r="I410" s="4" t="s">
        <v>547</v>
      </c>
      <c r="J410" s="2" t="s">
        <v>525</v>
      </c>
      <c r="K410" s="2"/>
      <c r="L410" s="2"/>
      <c r="M410" s="49">
        <v>67.5</v>
      </c>
      <c r="N410" s="3">
        <v>0.01</v>
      </c>
      <c r="O410" s="4">
        <v>-67.5</v>
      </c>
      <c r="P410" s="4">
        <v>0</v>
      </c>
      <c r="Q410" s="2">
        <f t="shared" si="49"/>
        <v>-67.5</v>
      </c>
      <c r="R410" s="9">
        <f t="shared" si="52"/>
        <v>-312.25616308089093</v>
      </c>
      <c r="S410" s="8">
        <f t="shared" si="53"/>
        <v>30913.360145008202</v>
      </c>
      <c r="T410">
        <f t="shared" si="56"/>
        <v>-67.5</v>
      </c>
      <c r="U410" s="19">
        <f>IF(S410="","",S410/MAX($S$4:S410)-1)</f>
        <v>-1.0956402714932145E-2</v>
      </c>
      <c r="V410">
        <f t="shared" si="55"/>
        <v>-312.25616308089093</v>
      </c>
      <c r="W410"/>
      <c r="X410">
        <f t="shared" si="51"/>
        <v>-312.25616308089093</v>
      </c>
      <c r="Y410" s="26"/>
      <c r="Z410" s="27"/>
      <c r="AA410" s="27"/>
      <c r="AB410" s="27"/>
      <c r="AC410" s="27"/>
      <c r="AD410" s="27"/>
      <c r="AE410" s="28"/>
      <c r="AF410" s="22"/>
      <c r="AG410" s="22"/>
      <c r="AH410" s="22"/>
      <c r="AI410" s="22"/>
      <c r="AJ410" s="2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  <c r="BO410" s="52"/>
      <c r="BP410" s="52"/>
      <c r="BQ410" s="52"/>
      <c r="BR410" s="25"/>
      <c r="BS410" s="25"/>
      <c r="BT410" s="25"/>
      <c r="BU410" s="25"/>
      <c r="BV410" s="25"/>
      <c r="BW410" s="25"/>
      <c r="BX410" s="25"/>
      <c r="BY410" s="25"/>
    </row>
    <row r="411" spans="1:77" s="12" customFormat="1" ht="18" customHeight="1" x14ac:dyDescent="0.25">
      <c r="A411" s="14" t="s">
        <v>419</v>
      </c>
      <c r="B411" s="1">
        <v>43375</v>
      </c>
      <c r="C411" s="15">
        <v>0.625</v>
      </c>
      <c r="D411" s="2" t="str">
        <f t="shared" si="50"/>
        <v>martedì</v>
      </c>
      <c r="E411" s="4" t="s">
        <v>534</v>
      </c>
      <c r="F411" s="2" t="s">
        <v>537</v>
      </c>
      <c r="G411" s="2" t="s">
        <v>538</v>
      </c>
      <c r="H411" s="2"/>
      <c r="I411" s="2" t="s">
        <v>551</v>
      </c>
      <c r="J411" s="2" t="s">
        <v>540</v>
      </c>
      <c r="K411" s="2"/>
      <c r="L411" s="2"/>
      <c r="M411" s="49">
        <v>5.5</v>
      </c>
      <c r="N411" s="3">
        <v>5.0000000000000001E-3</v>
      </c>
      <c r="O411" s="4">
        <v>-5.5</v>
      </c>
      <c r="P411" s="4">
        <v>-5.5</v>
      </c>
      <c r="Q411" s="2">
        <f t="shared" si="49"/>
        <v>-11</v>
      </c>
      <c r="R411" s="9">
        <f t="shared" si="52"/>
        <v>-309.13360145008204</v>
      </c>
      <c r="S411" s="8">
        <f t="shared" si="53"/>
        <v>30604.226543558121</v>
      </c>
      <c r="T411">
        <f t="shared" si="56"/>
        <v>-78.5</v>
      </c>
      <c r="U411" s="19">
        <f>IF(S411="","",S411/MAX($S$4:S411)-1)</f>
        <v>-2.0846838687782809E-2</v>
      </c>
      <c r="V411">
        <f t="shared" si="55"/>
        <v>-621.38976453097303</v>
      </c>
      <c r="W411"/>
      <c r="X411">
        <f t="shared" si="51"/>
        <v>-309.13360145008204</v>
      </c>
      <c r="Y411" s="26"/>
      <c r="Z411" s="27"/>
      <c r="AA411" s="27"/>
      <c r="AB411" s="27"/>
      <c r="AC411" s="27"/>
      <c r="AD411" s="27"/>
      <c r="AE411" s="28"/>
      <c r="AF411" s="22"/>
      <c r="AG411" s="22"/>
      <c r="AH411" s="22"/>
      <c r="AI411" s="22"/>
      <c r="AJ411" s="2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2"/>
      <c r="BI411" s="52"/>
      <c r="BJ411" s="52"/>
      <c r="BK411" s="52"/>
      <c r="BL411" s="52"/>
      <c r="BM411" s="52"/>
      <c r="BN411" s="52"/>
      <c r="BO411" s="52"/>
      <c r="BP411" s="52"/>
      <c r="BQ411" s="52"/>
      <c r="BR411" s="25"/>
      <c r="BS411" s="25"/>
      <c r="BT411" s="25"/>
      <c r="BU411" s="25"/>
      <c r="BV411" s="25"/>
      <c r="BW411" s="25"/>
      <c r="BX411" s="25"/>
      <c r="BY411" s="25"/>
    </row>
    <row r="412" spans="1:77" s="12" customFormat="1" ht="18" customHeight="1" x14ac:dyDescent="0.25">
      <c r="A412" s="14" t="s">
        <v>420</v>
      </c>
      <c r="B412" s="1"/>
      <c r="C412" s="15"/>
      <c r="D412" s="2"/>
      <c r="E412" s="4"/>
      <c r="F412" s="2"/>
      <c r="G412" s="2"/>
      <c r="H412" s="2"/>
      <c r="I412" s="2"/>
      <c r="J412" s="2"/>
      <c r="K412" s="2"/>
      <c r="L412" s="2"/>
      <c r="M412" s="49"/>
      <c r="N412" s="3"/>
      <c r="O412" s="4"/>
      <c r="P412" s="4"/>
      <c r="Q412" s="2"/>
      <c r="R412" s="7"/>
      <c r="S412" s="8"/>
      <c r="T412">
        <f t="shared" si="56"/>
        <v>0</v>
      </c>
      <c r="U412" s="19" t="str">
        <f>IF(S412="","",S412/MAX($S$4:S412)-1)</f>
        <v/>
      </c>
      <c r="V412">
        <f t="shared" si="55"/>
        <v>0</v>
      </c>
      <c r="W412"/>
      <c r="X412">
        <f t="shared" si="51"/>
        <v>0</v>
      </c>
      <c r="Y412" s="26"/>
      <c r="Z412" s="27"/>
      <c r="AA412" s="27"/>
      <c r="AB412" s="27"/>
      <c r="AC412" s="27"/>
      <c r="AD412" s="27"/>
      <c r="AE412" s="28"/>
      <c r="AF412" s="22"/>
      <c r="AG412" s="22"/>
      <c r="AH412" s="22"/>
      <c r="AI412" s="22"/>
      <c r="AJ412" s="2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  <c r="BO412" s="52"/>
      <c r="BP412" s="52"/>
      <c r="BQ412" s="52"/>
      <c r="BR412" s="25"/>
      <c r="BS412" s="25"/>
      <c r="BT412" s="25"/>
      <c r="BU412" s="25"/>
      <c r="BV412" s="25"/>
      <c r="BW412" s="25"/>
      <c r="BX412" s="25"/>
      <c r="BY412" s="25"/>
    </row>
    <row r="413" spans="1:77" s="12" customFormat="1" ht="18" customHeight="1" x14ac:dyDescent="0.25">
      <c r="A413" s="14" t="s">
        <v>421</v>
      </c>
      <c r="B413" s="1"/>
      <c r="C413" s="15"/>
      <c r="D413" s="2"/>
      <c r="E413" s="4"/>
      <c r="F413" s="2"/>
      <c r="G413" s="2"/>
      <c r="H413" s="2"/>
      <c r="I413" s="2"/>
      <c r="J413" s="2"/>
      <c r="K413" s="2"/>
      <c r="L413" s="2"/>
      <c r="M413" s="49"/>
      <c r="N413" s="3"/>
      <c r="O413" s="4"/>
      <c r="P413" s="4"/>
      <c r="Q413" s="2"/>
      <c r="R413" s="7"/>
      <c r="S413" s="8"/>
      <c r="T413">
        <f t="shared" si="56"/>
        <v>0</v>
      </c>
      <c r="U413" s="19" t="str">
        <f>IF(S413="","",S413/MAX($S$4:S413)-1)</f>
        <v/>
      </c>
      <c r="V413">
        <f t="shared" si="55"/>
        <v>0</v>
      </c>
      <c r="W413"/>
      <c r="X413">
        <f t="shared" si="51"/>
        <v>0</v>
      </c>
      <c r="Y413" s="26"/>
      <c r="Z413" s="27"/>
      <c r="AA413" s="27"/>
      <c r="AB413" s="27"/>
      <c r="AC413" s="27"/>
      <c r="AD413" s="27"/>
      <c r="AE413" s="28"/>
      <c r="AF413" s="22"/>
      <c r="AG413" s="22"/>
      <c r="AH413" s="22"/>
      <c r="AI413" s="22"/>
      <c r="AJ413" s="2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2"/>
      <c r="BI413" s="52"/>
      <c r="BJ413" s="52"/>
      <c r="BK413" s="52"/>
      <c r="BL413" s="52"/>
      <c r="BM413" s="52"/>
      <c r="BN413" s="52"/>
      <c r="BO413" s="52"/>
      <c r="BP413" s="52"/>
      <c r="BQ413" s="52"/>
      <c r="BR413" s="25"/>
      <c r="BS413" s="25"/>
      <c r="BT413" s="25"/>
      <c r="BU413" s="25"/>
      <c r="BV413" s="25"/>
      <c r="BW413" s="25"/>
      <c r="BX413" s="25"/>
      <c r="BY413" s="25"/>
    </row>
    <row r="414" spans="1:77" s="12" customFormat="1" ht="18" customHeight="1" x14ac:dyDescent="0.25">
      <c r="A414" s="14" t="s">
        <v>422</v>
      </c>
      <c r="B414" s="1"/>
      <c r="C414" s="15"/>
      <c r="D414" s="2"/>
      <c r="E414" s="4"/>
      <c r="F414" s="2"/>
      <c r="G414" s="2"/>
      <c r="H414" s="2"/>
      <c r="I414" s="2"/>
      <c r="J414" s="2"/>
      <c r="K414" s="2"/>
      <c r="L414" s="2"/>
      <c r="M414" s="49"/>
      <c r="N414" s="3"/>
      <c r="O414" s="4"/>
      <c r="P414" s="4"/>
      <c r="Q414" s="2"/>
      <c r="R414" s="7"/>
      <c r="S414" s="8"/>
      <c r="T414">
        <f t="shared" si="56"/>
        <v>0</v>
      </c>
      <c r="U414" s="19" t="str">
        <f>IF(S414="","",S414/MAX($S$4:S414)-1)</f>
        <v/>
      </c>
      <c r="V414">
        <f t="shared" si="55"/>
        <v>0</v>
      </c>
      <c r="W414"/>
      <c r="X414">
        <f t="shared" si="51"/>
        <v>0</v>
      </c>
      <c r="Y414" s="26"/>
      <c r="Z414" s="27"/>
      <c r="AA414" s="27"/>
      <c r="AB414" s="27"/>
      <c r="AC414" s="27"/>
      <c r="AD414" s="27"/>
      <c r="AE414" s="28"/>
      <c r="AF414" s="22"/>
      <c r="AG414" s="22"/>
      <c r="AH414" s="22"/>
      <c r="AI414" s="22"/>
      <c r="AJ414" s="2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  <c r="BO414" s="52"/>
      <c r="BP414" s="52"/>
      <c r="BQ414" s="52"/>
      <c r="BR414" s="25"/>
      <c r="BS414" s="25"/>
      <c r="BT414" s="25"/>
      <c r="BU414" s="25"/>
      <c r="BV414" s="25"/>
      <c r="BW414" s="25"/>
      <c r="BX414" s="25"/>
      <c r="BY414" s="25"/>
    </row>
    <row r="415" spans="1:77" s="12" customFormat="1" ht="18" customHeight="1" x14ac:dyDescent="0.25">
      <c r="A415" s="14" t="s">
        <v>423</v>
      </c>
      <c r="B415" s="1"/>
      <c r="C415" s="15"/>
      <c r="D415" s="2"/>
      <c r="E415" s="4"/>
      <c r="F415" s="2"/>
      <c r="G415" s="2"/>
      <c r="H415" s="2"/>
      <c r="I415" s="2"/>
      <c r="J415" s="2"/>
      <c r="K415" s="2"/>
      <c r="L415" s="2"/>
      <c r="M415" s="49"/>
      <c r="N415" s="3"/>
      <c r="O415" s="4"/>
      <c r="P415" s="4"/>
      <c r="Q415" s="2"/>
      <c r="R415" s="7"/>
      <c r="S415" s="8"/>
      <c r="T415">
        <f t="shared" si="56"/>
        <v>0</v>
      </c>
      <c r="U415" s="19" t="str">
        <f>IF(S415="","",S415/MAX($S$4:S415)-1)</f>
        <v/>
      </c>
      <c r="V415">
        <f t="shared" si="55"/>
        <v>0</v>
      </c>
      <c r="W415"/>
      <c r="X415">
        <f t="shared" si="51"/>
        <v>0</v>
      </c>
      <c r="Y415" s="26"/>
      <c r="Z415" s="27"/>
      <c r="AA415" s="27"/>
      <c r="AB415" s="27"/>
      <c r="AC415" s="27"/>
      <c r="AD415" s="27"/>
      <c r="AE415" s="28"/>
      <c r="AF415" s="22"/>
      <c r="AG415" s="22"/>
      <c r="AH415" s="22"/>
      <c r="AI415" s="22"/>
      <c r="AJ415" s="2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25"/>
      <c r="BS415" s="25"/>
      <c r="BT415" s="25"/>
      <c r="BU415" s="25"/>
      <c r="BV415" s="25"/>
      <c r="BW415" s="25"/>
      <c r="BX415" s="25"/>
      <c r="BY415" s="25"/>
    </row>
    <row r="416" spans="1:77" s="12" customFormat="1" ht="18" customHeight="1" x14ac:dyDescent="0.25">
      <c r="A416" s="14" t="s">
        <v>424</v>
      </c>
      <c r="B416" s="1"/>
      <c r="C416" s="15"/>
      <c r="D416" s="2"/>
      <c r="E416" s="4"/>
      <c r="F416" s="2"/>
      <c r="G416" s="2"/>
      <c r="H416" s="2"/>
      <c r="I416" s="2"/>
      <c r="J416" s="2"/>
      <c r="K416" s="2"/>
      <c r="L416" s="2"/>
      <c r="M416" s="49"/>
      <c r="N416" s="3"/>
      <c r="O416" s="4"/>
      <c r="P416" s="4"/>
      <c r="Q416" s="2"/>
      <c r="R416" s="7"/>
      <c r="S416" s="8"/>
      <c r="T416">
        <f t="shared" si="56"/>
        <v>0</v>
      </c>
      <c r="U416" s="19" t="str">
        <f>IF(S416="","",S416/MAX($S$4:S416)-1)</f>
        <v/>
      </c>
      <c r="V416">
        <f t="shared" si="55"/>
        <v>0</v>
      </c>
      <c r="W416"/>
      <c r="X416">
        <f t="shared" si="51"/>
        <v>0</v>
      </c>
      <c r="Y416" s="26"/>
      <c r="Z416" s="27"/>
      <c r="AA416" s="27"/>
      <c r="AB416" s="27"/>
      <c r="AC416" s="27"/>
      <c r="AD416" s="27"/>
      <c r="AE416" s="28"/>
      <c r="AF416" s="22"/>
      <c r="AG416" s="22"/>
      <c r="AH416" s="22"/>
      <c r="AI416" s="22"/>
      <c r="AJ416" s="2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  <c r="BP416" s="52"/>
      <c r="BQ416" s="52"/>
      <c r="BR416" s="25"/>
      <c r="BS416" s="25"/>
      <c r="BT416" s="25"/>
      <c r="BU416" s="25"/>
      <c r="BV416" s="25"/>
      <c r="BW416" s="25"/>
      <c r="BX416" s="25"/>
      <c r="BY416" s="25"/>
    </row>
    <row r="417" spans="1:77" s="12" customFormat="1" ht="18" customHeight="1" x14ac:dyDescent="0.25">
      <c r="A417" s="14" t="s">
        <v>425</v>
      </c>
      <c r="B417" s="1"/>
      <c r="C417" s="15"/>
      <c r="D417" s="2"/>
      <c r="E417" s="4"/>
      <c r="F417" s="2"/>
      <c r="G417" s="2"/>
      <c r="H417" s="2"/>
      <c r="I417" s="2"/>
      <c r="J417" s="2"/>
      <c r="K417" s="2"/>
      <c r="L417" s="2"/>
      <c r="M417" s="49"/>
      <c r="N417" s="3"/>
      <c r="O417" s="4"/>
      <c r="P417" s="4"/>
      <c r="Q417" s="2"/>
      <c r="R417" s="7"/>
      <c r="S417" s="8"/>
      <c r="T417">
        <f t="shared" si="56"/>
        <v>0</v>
      </c>
      <c r="U417" s="19" t="str">
        <f>IF(S417="","",S417/MAX($S$4:S417)-1)</f>
        <v/>
      </c>
      <c r="V417">
        <f t="shared" si="55"/>
        <v>0</v>
      </c>
      <c r="W417"/>
      <c r="X417">
        <f t="shared" si="51"/>
        <v>0</v>
      </c>
      <c r="Y417" s="26"/>
      <c r="Z417" s="27"/>
      <c r="AA417" s="27"/>
      <c r="AB417" s="27"/>
      <c r="AC417" s="27"/>
      <c r="AD417" s="27"/>
      <c r="AE417" s="28"/>
      <c r="AF417" s="22"/>
      <c r="AG417" s="22"/>
      <c r="AH417" s="22"/>
      <c r="AI417" s="22"/>
      <c r="AJ417" s="2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  <c r="BP417" s="52"/>
      <c r="BQ417" s="52"/>
      <c r="BR417" s="25"/>
      <c r="BS417" s="25"/>
      <c r="BT417" s="25"/>
      <c r="BU417" s="25"/>
      <c r="BV417" s="25"/>
      <c r="BW417" s="25"/>
      <c r="BX417" s="25"/>
      <c r="BY417" s="25"/>
    </row>
    <row r="418" spans="1:77" s="12" customFormat="1" ht="18" customHeight="1" x14ac:dyDescent="0.25">
      <c r="A418" s="14" t="s">
        <v>426</v>
      </c>
      <c r="B418" s="1"/>
      <c r="C418" s="15"/>
      <c r="D418" s="2"/>
      <c r="E418" s="4"/>
      <c r="F418" s="2"/>
      <c r="G418" s="2"/>
      <c r="H418" s="2"/>
      <c r="I418" s="2"/>
      <c r="J418" s="2"/>
      <c r="K418" s="2"/>
      <c r="L418" s="2"/>
      <c r="M418" s="49"/>
      <c r="N418" s="3"/>
      <c r="O418" s="4"/>
      <c r="P418" s="4"/>
      <c r="Q418" s="2"/>
      <c r="R418" s="7"/>
      <c r="S418" s="8"/>
      <c r="T418">
        <f t="shared" si="56"/>
        <v>0</v>
      </c>
      <c r="U418" s="19" t="str">
        <f>IF(S418="","",S418/MAX($S$4:S418)-1)</f>
        <v/>
      </c>
      <c r="V418">
        <f t="shared" si="55"/>
        <v>0</v>
      </c>
      <c r="W418"/>
      <c r="X418">
        <f t="shared" si="51"/>
        <v>0</v>
      </c>
      <c r="Y418" s="26"/>
      <c r="Z418" s="27"/>
      <c r="AA418" s="27"/>
      <c r="AB418" s="27"/>
      <c r="AC418" s="27"/>
      <c r="AD418" s="27"/>
      <c r="AE418" s="28"/>
      <c r="AF418" s="22"/>
      <c r="AG418" s="22"/>
      <c r="AH418" s="22"/>
      <c r="AI418" s="22"/>
      <c r="AJ418" s="2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  <c r="BO418" s="52"/>
      <c r="BP418" s="52"/>
      <c r="BQ418" s="52"/>
      <c r="BR418" s="25"/>
      <c r="BS418" s="25"/>
      <c r="BT418" s="25"/>
      <c r="BU418" s="25"/>
      <c r="BV418" s="25"/>
      <c r="BW418" s="25"/>
      <c r="BX418" s="25"/>
      <c r="BY418" s="25"/>
    </row>
    <row r="419" spans="1:77" s="12" customFormat="1" ht="18" customHeight="1" x14ac:dyDescent="0.25">
      <c r="A419" s="14" t="s">
        <v>427</v>
      </c>
      <c r="B419" s="1"/>
      <c r="C419" s="2"/>
      <c r="D419" s="2"/>
      <c r="E419" s="4"/>
      <c r="F419" s="2"/>
      <c r="G419" s="2"/>
      <c r="H419" s="2"/>
      <c r="I419" s="4"/>
      <c r="J419" s="2"/>
      <c r="K419" s="2"/>
      <c r="L419" s="2"/>
      <c r="M419" s="49"/>
      <c r="N419" s="3"/>
      <c r="O419" s="4"/>
      <c r="P419" s="4"/>
      <c r="Q419" s="2"/>
      <c r="R419" s="7"/>
      <c r="S419" s="8"/>
      <c r="T419">
        <f t="shared" si="56"/>
        <v>0</v>
      </c>
      <c r="U419" s="19" t="str">
        <f>IF(S419="","",S419/MAX($S$4:S419)-1)</f>
        <v/>
      </c>
      <c r="V419">
        <f t="shared" si="55"/>
        <v>0</v>
      </c>
      <c r="W419"/>
      <c r="X419">
        <f t="shared" si="51"/>
        <v>0</v>
      </c>
      <c r="Y419" s="26"/>
      <c r="Z419" s="27"/>
      <c r="AA419" s="27"/>
      <c r="AB419" s="27"/>
      <c r="AC419" s="27"/>
      <c r="AD419" s="27"/>
      <c r="AE419" s="28"/>
      <c r="AF419" s="22"/>
      <c r="AG419" s="22"/>
      <c r="AH419" s="22"/>
      <c r="AI419" s="22"/>
      <c r="AJ419" s="2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2"/>
      <c r="BI419" s="52"/>
      <c r="BJ419" s="52"/>
      <c r="BK419" s="52"/>
      <c r="BL419" s="52"/>
      <c r="BM419" s="52"/>
      <c r="BN419" s="52"/>
      <c r="BO419" s="52"/>
      <c r="BP419" s="52"/>
      <c r="BQ419" s="52"/>
      <c r="BR419" s="25"/>
      <c r="BS419" s="25"/>
      <c r="BT419" s="25"/>
      <c r="BU419" s="25"/>
      <c r="BV419" s="25"/>
      <c r="BW419" s="25"/>
      <c r="BX419" s="25"/>
      <c r="BY419" s="25"/>
    </row>
    <row r="420" spans="1:77" s="12" customFormat="1" ht="18" customHeight="1" x14ac:dyDescent="0.25">
      <c r="A420" s="14" t="s">
        <v>428</v>
      </c>
      <c r="B420" s="1"/>
      <c r="C420" s="2"/>
      <c r="D420" s="2"/>
      <c r="E420" s="4"/>
      <c r="F420" s="2"/>
      <c r="G420" s="2"/>
      <c r="H420" s="2"/>
      <c r="I420" s="4"/>
      <c r="J420" s="2"/>
      <c r="K420" s="2"/>
      <c r="L420" s="2"/>
      <c r="M420" s="49"/>
      <c r="N420" s="3"/>
      <c r="O420" s="4"/>
      <c r="P420" s="4"/>
      <c r="Q420" s="2"/>
      <c r="R420" s="7"/>
      <c r="S420" s="8"/>
      <c r="T420">
        <f t="shared" si="56"/>
        <v>0</v>
      </c>
      <c r="U420" s="19" t="str">
        <f>IF(S420="","",S420/MAX($S$4:S420)-1)</f>
        <v/>
      </c>
      <c r="V420">
        <f t="shared" si="55"/>
        <v>0</v>
      </c>
      <c r="W420"/>
      <c r="X420">
        <f t="shared" si="51"/>
        <v>0</v>
      </c>
      <c r="Y420" s="26"/>
      <c r="Z420" s="27"/>
      <c r="AA420" s="27"/>
      <c r="AB420" s="27"/>
      <c r="AC420" s="27"/>
      <c r="AD420" s="27"/>
      <c r="AE420" s="28"/>
      <c r="AF420" s="22"/>
      <c r="AG420" s="22"/>
      <c r="AH420" s="22"/>
      <c r="AI420" s="22"/>
      <c r="AJ420" s="2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  <c r="BO420" s="52"/>
      <c r="BP420" s="52"/>
      <c r="BQ420" s="52"/>
      <c r="BR420" s="25"/>
      <c r="BS420" s="25"/>
      <c r="BT420" s="25"/>
      <c r="BU420" s="25"/>
      <c r="BV420" s="25"/>
      <c r="BW420" s="25"/>
      <c r="BX420" s="25"/>
      <c r="BY420" s="25"/>
    </row>
    <row r="421" spans="1:77" s="12" customFormat="1" ht="18" customHeight="1" x14ac:dyDescent="0.25">
      <c r="A421" s="14" t="s">
        <v>429</v>
      </c>
      <c r="B421" s="1"/>
      <c r="C421" s="2"/>
      <c r="D421" s="2"/>
      <c r="E421" s="4"/>
      <c r="F421" s="2"/>
      <c r="G421" s="2"/>
      <c r="H421" s="2"/>
      <c r="I421" s="4"/>
      <c r="J421" s="2"/>
      <c r="K421" s="2"/>
      <c r="L421" s="2"/>
      <c r="M421" s="49"/>
      <c r="N421" s="3"/>
      <c r="O421" s="4"/>
      <c r="P421" s="4"/>
      <c r="Q421" s="2"/>
      <c r="R421" s="7"/>
      <c r="S421" s="8"/>
      <c r="T421">
        <f t="shared" si="56"/>
        <v>0</v>
      </c>
      <c r="U421" s="19" t="str">
        <f>IF(S421="","",S421/MAX($S$4:S421)-1)</f>
        <v/>
      </c>
      <c r="V421">
        <f t="shared" si="55"/>
        <v>0</v>
      </c>
      <c r="W421"/>
      <c r="X421">
        <f t="shared" si="51"/>
        <v>0</v>
      </c>
      <c r="Y421" s="26"/>
      <c r="Z421" s="27"/>
      <c r="AA421" s="27"/>
      <c r="AB421" s="27"/>
      <c r="AC421" s="27"/>
      <c r="AD421" s="27"/>
      <c r="AE421" s="28"/>
      <c r="AF421" s="22"/>
      <c r="AG421" s="22"/>
      <c r="AH421" s="22"/>
      <c r="AI421" s="22"/>
      <c r="AJ421" s="2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  <c r="BO421" s="52"/>
      <c r="BP421" s="52"/>
      <c r="BQ421" s="52"/>
      <c r="BR421" s="25"/>
      <c r="BS421" s="25"/>
      <c r="BT421" s="25"/>
      <c r="BU421" s="25"/>
      <c r="BV421" s="25"/>
      <c r="BW421" s="25"/>
      <c r="BX421" s="25"/>
      <c r="BY421" s="25"/>
    </row>
    <row r="422" spans="1:77" s="12" customFormat="1" ht="18" customHeight="1" x14ac:dyDescent="0.25">
      <c r="A422" s="14" t="s">
        <v>430</v>
      </c>
      <c r="B422" s="1"/>
      <c r="C422" s="2"/>
      <c r="D422" s="2"/>
      <c r="E422" s="4"/>
      <c r="F422" s="2"/>
      <c r="G422" s="2"/>
      <c r="H422" s="2"/>
      <c r="I422" s="4"/>
      <c r="J422" s="2"/>
      <c r="K422" s="2"/>
      <c r="L422" s="2"/>
      <c r="M422" s="49"/>
      <c r="N422" s="3"/>
      <c r="O422" s="4"/>
      <c r="P422" s="4"/>
      <c r="Q422" s="2"/>
      <c r="R422" s="7"/>
      <c r="S422" s="8"/>
      <c r="T422">
        <f t="shared" si="56"/>
        <v>0</v>
      </c>
      <c r="U422" s="19" t="str">
        <f>IF(S422="","",S422/MAX($S$4:S422)-1)</f>
        <v/>
      </c>
      <c r="V422">
        <f t="shared" si="55"/>
        <v>0</v>
      </c>
      <c r="W422"/>
      <c r="X422">
        <f t="shared" si="51"/>
        <v>0</v>
      </c>
      <c r="Y422" s="26"/>
      <c r="Z422" s="27"/>
      <c r="AA422" s="27"/>
      <c r="AB422" s="27"/>
      <c r="AC422" s="27"/>
      <c r="AD422" s="27"/>
      <c r="AE422" s="28"/>
      <c r="AF422" s="22"/>
      <c r="AG422" s="22"/>
      <c r="AH422" s="22"/>
      <c r="AI422" s="22"/>
      <c r="AJ422" s="2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25"/>
      <c r="BS422" s="25"/>
      <c r="BT422" s="25"/>
      <c r="BU422" s="25"/>
      <c r="BV422" s="25"/>
      <c r="BW422" s="25"/>
      <c r="BX422" s="25"/>
      <c r="BY422" s="25"/>
    </row>
    <row r="423" spans="1:77" s="12" customFormat="1" ht="18" customHeight="1" x14ac:dyDescent="0.25">
      <c r="A423" s="14" t="s">
        <v>431</v>
      </c>
      <c r="B423" s="1"/>
      <c r="C423" s="2"/>
      <c r="D423" s="2"/>
      <c r="E423" s="4"/>
      <c r="F423" s="2"/>
      <c r="G423" s="2"/>
      <c r="H423" s="2"/>
      <c r="I423" s="4"/>
      <c r="J423" s="2"/>
      <c r="K423" s="2"/>
      <c r="L423" s="2"/>
      <c r="M423" s="49"/>
      <c r="N423" s="3"/>
      <c r="O423" s="4"/>
      <c r="P423" s="4"/>
      <c r="Q423" s="2"/>
      <c r="R423" s="7"/>
      <c r="S423" s="8"/>
      <c r="T423">
        <f t="shared" si="56"/>
        <v>0</v>
      </c>
      <c r="U423" s="19" t="str">
        <f>IF(S423="","",S423/MAX($S$4:S423)-1)</f>
        <v/>
      </c>
      <c r="V423">
        <f t="shared" si="55"/>
        <v>0</v>
      </c>
      <c r="W423"/>
      <c r="X423">
        <f t="shared" si="51"/>
        <v>0</v>
      </c>
      <c r="Y423" s="26"/>
      <c r="Z423" s="27"/>
      <c r="AA423" s="27"/>
      <c r="AB423" s="27"/>
      <c r="AC423" s="27"/>
      <c r="AD423" s="27"/>
      <c r="AE423" s="28"/>
      <c r="AF423" s="22"/>
      <c r="AG423" s="22"/>
      <c r="AH423" s="22"/>
      <c r="AI423" s="22"/>
      <c r="AJ423" s="2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25"/>
      <c r="BS423" s="25"/>
      <c r="BT423" s="25"/>
      <c r="BU423" s="25"/>
      <c r="BV423" s="25"/>
      <c r="BW423" s="25"/>
      <c r="BX423" s="25"/>
      <c r="BY423" s="25"/>
    </row>
    <row r="424" spans="1:77" s="12" customFormat="1" ht="18" customHeight="1" x14ac:dyDescent="0.25">
      <c r="A424" s="14" t="s">
        <v>432</v>
      </c>
      <c r="B424" s="1"/>
      <c r="C424" s="2"/>
      <c r="D424" s="2"/>
      <c r="E424" s="4"/>
      <c r="F424" s="2"/>
      <c r="G424" s="2"/>
      <c r="H424" s="2"/>
      <c r="I424" s="4"/>
      <c r="J424" s="2"/>
      <c r="K424" s="2"/>
      <c r="L424" s="2"/>
      <c r="M424" s="49"/>
      <c r="N424" s="3"/>
      <c r="O424" s="4"/>
      <c r="P424" s="4"/>
      <c r="Q424" s="2"/>
      <c r="R424" s="7"/>
      <c r="S424" s="8"/>
      <c r="T424">
        <f t="shared" si="56"/>
        <v>0</v>
      </c>
      <c r="U424" s="19" t="str">
        <f>IF(S424="","",S424/MAX($S$4:S424)-1)</f>
        <v/>
      </c>
      <c r="V424">
        <f t="shared" si="55"/>
        <v>0</v>
      </c>
      <c r="W424"/>
      <c r="X424">
        <f t="shared" si="51"/>
        <v>0</v>
      </c>
      <c r="Y424" s="26"/>
      <c r="Z424" s="27"/>
      <c r="AA424" s="27"/>
      <c r="AB424" s="27"/>
      <c r="AC424" s="27"/>
      <c r="AD424" s="27"/>
      <c r="AE424" s="28"/>
      <c r="AF424" s="22"/>
      <c r="AG424" s="22"/>
      <c r="AH424" s="22"/>
      <c r="AI424" s="22"/>
      <c r="AJ424" s="2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25"/>
      <c r="BS424" s="25"/>
      <c r="BT424" s="25"/>
      <c r="BU424" s="25"/>
      <c r="BV424" s="25"/>
      <c r="BW424" s="25"/>
      <c r="BX424" s="25"/>
      <c r="BY424" s="25"/>
    </row>
    <row r="425" spans="1:77" s="12" customFormat="1" ht="18" customHeight="1" x14ac:dyDescent="0.25">
      <c r="A425" s="14" t="s">
        <v>433</v>
      </c>
      <c r="B425" s="1"/>
      <c r="C425" s="2"/>
      <c r="D425" s="2"/>
      <c r="E425" s="4"/>
      <c r="F425" s="2"/>
      <c r="G425" s="2"/>
      <c r="H425" s="2"/>
      <c r="I425" s="4"/>
      <c r="J425" s="2"/>
      <c r="K425" s="2"/>
      <c r="L425" s="2"/>
      <c r="M425" s="49"/>
      <c r="N425" s="3"/>
      <c r="O425" s="4"/>
      <c r="P425" s="4"/>
      <c r="Q425" s="2"/>
      <c r="R425" s="7"/>
      <c r="S425" s="8"/>
      <c r="T425">
        <f t="shared" si="56"/>
        <v>0</v>
      </c>
      <c r="U425" s="19" t="str">
        <f>IF(S425="","",S425/MAX($S$4:S425)-1)</f>
        <v/>
      </c>
      <c r="V425">
        <f t="shared" si="55"/>
        <v>0</v>
      </c>
      <c r="W425"/>
      <c r="X425">
        <f t="shared" si="51"/>
        <v>0</v>
      </c>
      <c r="Y425" s="26"/>
      <c r="Z425" s="27"/>
      <c r="AA425" s="27"/>
      <c r="AB425" s="27"/>
      <c r="AC425" s="27"/>
      <c r="AD425" s="27"/>
      <c r="AE425" s="28"/>
      <c r="AF425" s="22"/>
      <c r="AG425" s="22"/>
      <c r="AH425" s="22"/>
      <c r="AI425" s="22"/>
      <c r="AJ425" s="2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25"/>
      <c r="BS425" s="25"/>
      <c r="BT425" s="25"/>
      <c r="BU425" s="25"/>
      <c r="BV425" s="25"/>
      <c r="BW425" s="25"/>
      <c r="BX425" s="25"/>
      <c r="BY425" s="25"/>
    </row>
    <row r="426" spans="1:77" s="12" customFormat="1" ht="18" customHeight="1" x14ac:dyDescent="0.25">
      <c r="A426" s="14" t="s">
        <v>434</v>
      </c>
      <c r="B426" s="1"/>
      <c r="C426" s="2"/>
      <c r="D426" s="2"/>
      <c r="E426" s="4"/>
      <c r="F426" s="2"/>
      <c r="G426" s="2"/>
      <c r="H426" s="2"/>
      <c r="I426" s="4"/>
      <c r="J426" s="2"/>
      <c r="K426" s="2"/>
      <c r="L426" s="2"/>
      <c r="M426" s="49"/>
      <c r="N426" s="3"/>
      <c r="O426" s="4"/>
      <c r="P426" s="4"/>
      <c r="Q426" s="2"/>
      <c r="R426" s="7"/>
      <c r="S426" s="8"/>
      <c r="T426">
        <f t="shared" si="56"/>
        <v>0</v>
      </c>
      <c r="U426" s="19" t="str">
        <f>IF(S426="","",S426/MAX($S$4:S426)-1)</f>
        <v/>
      </c>
      <c r="V426">
        <f t="shared" si="55"/>
        <v>0</v>
      </c>
      <c r="W426"/>
      <c r="X426">
        <f t="shared" si="51"/>
        <v>0</v>
      </c>
      <c r="Y426" s="26"/>
      <c r="Z426" s="27"/>
      <c r="AA426" s="27"/>
      <c r="AB426" s="27"/>
      <c r="AC426" s="27"/>
      <c r="AD426" s="27"/>
      <c r="AE426" s="28"/>
      <c r="AF426" s="22"/>
      <c r="AG426" s="22"/>
      <c r="AH426" s="22"/>
      <c r="AI426" s="22"/>
      <c r="AJ426" s="2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25"/>
      <c r="BS426" s="25"/>
      <c r="BT426" s="25"/>
      <c r="BU426" s="25"/>
      <c r="BV426" s="25"/>
      <c r="BW426" s="25"/>
      <c r="BX426" s="25"/>
      <c r="BY426" s="25"/>
    </row>
    <row r="427" spans="1:77" s="12" customFormat="1" ht="18" customHeight="1" x14ac:dyDescent="0.25">
      <c r="A427" s="14" t="s">
        <v>435</v>
      </c>
      <c r="B427" s="1"/>
      <c r="C427" s="2"/>
      <c r="D427" s="2"/>
      <c r="E427" s="4"/>
      <c r="F427" s="2"/>
      <c r="G427" s="2"/>
      <c r="H427" s="2"/>
      <c r="I427" s="4"/>
      <c r="J427" s="2"/>
      <c r="K427" s="2"/>
      <c r="L427" s="2"/>
      <c r="M427" s="49"/>
      <c r="N427" s="3"/>
      <c r="O427" s="4"/>
      <c r="P427" s="4"/>
      <c r="Q427" s="2"/>
      <c r="R427" s="7"/>
      <c r="S427" s="8"/>
      <c r="T427">
        <f t="shared" si="56"/>
        <v>0</v>
      </c>
      <c r="U427" s="19" t="str">
        <f>IF(S427="","",S427/MAX($S$4:S427)-1)</f>
        <v/>
      </c>
      <c r="V427">
        <f t="shared" si="55"/>
        <v>0</v>
      </c>
      <c r="W427"/>
      <c r="X427">
        <f t="shared" si="51"/>
        <v>0</v>
      </c>
      <c r="Y427" s="26"/>
      <c r="Z427" s="27"/>
      <c r="AA427" s="27"/>
      <c r="AB427" s="27"/>
      <c r="AC427" s="27"/>
      <c r="AD427" s="27"/>
      <c r="AE427" s="28"/>
      <c r="AF427" s="22"/>
      <c r="AG427" s="22"/>
      <c r="AH427" s="22"/>
      <c r="AI427" s="22"/>
      <c r="AJ427" s="2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2"/>
      <c r="BI427" s="52"/>
      <c r="BJ427" s="52"/>
      <c r="BK427" s="52"/>
      <c r="BL427" s="52"/>
      <c r="BM427" s="52"/>
      <c r="BN427" s="52"/>
      <c r="BO427" s="52"/>
      <c r="BP427" s="52"/>
      <c r="BQ427" s="52"/>
      <c r="BR427" s="25"/>
      <c r="BS427" s="25"/>
      <c r="BT427" s="25"/>
      <c r="BU427" s="25"/>
      <c r="BV427" s="25"/>
      <c r="BW427" s="25"/>
      <c r="BX427" s="25"/>
      <c r="BY427" s="25"/>
    </row>
    <row r="428" spans="1:77" s="12" customFormat="1" ht="18" customHeight="1" x14ac:dyDescent="0.25">
      <c r="A428" s="14" t="s">
        <v>436</v>
      </c>
      <c r="B428" s="1"/>
      <c r="C428" s="2"/>
      <c r="D428" s="2"/>
      <c r="E428" s="4"/>
      <c r="F428" s="2"/>
      <c r="G428" s="2"/>
      <c r="H428" s="2"/>
      <c r="I428" s="4"/>
      <c r="J428" s="2"/>
      <c r="K428" s="2"/>
      <c r="L428" s="2"/>
      <c r="M428" s="49"/>
      <c r="N428" s="3"/>
      <c r="O428" s="4"/>
      <c r="P428" s="4"/>
      <c r="Q428" s="2"/>
      <c r="R428" s="7"/>
      <c r="S428" s="8"/>
      <c r="T428">
        <f t="shared" si="56"/>
        <v>0</v>
      </c>
      <c r="U428" s="19" t="str">
        <f>IF(S428="","",S428/MAX($S$4:S428)-1)</f>
        <v/>
      </c>
      <c r="V428">
        <f t="shared" si="55"/>
        <v>0</v>
      </c>
      <c r="W428"/>
      <c r="X428">
        <f t="shared" si="51"/>
        <v>0</v>
      </c>
      <c r="Y428" s="26"/>
      <c r="Z428" s="27"/>
      <c r="AA428" s="27"/>
      <c r="AB428" s="27"/>
      <c r="AC428" s="27"/>
      <c r="AD428" s="27"/>
      <c r="AE428" s="28"/>
      <c r="AF428" s="22"/>
      <c r="AG428" s="22"/>
      <c r="AH428" s="22"/>
      <c r="AI428" s="22"/>
      <c r="AJ428" s="2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2"/>
      <c r="BI428" s="52"/>
      <c r="BJ428" s="52"/>
      <c r="BK428" s="52"/>
      <c r="BL428" s="52"/>
      <c r="BM428" s="52"/>
      <c r="BN428" s="52"/>
      <c r="BO428" s="52"/>
      <c r="BP428" s="52"/>
      <c r="BQ428" s="52"/>
      <c r="BR428" s="25"/>
      <c r="BS428" s="25"/>
      <c r="BT428" s="25"/>
      <c r="BU428" s="25"/>
      <c r="BV428" s="25"/>
      <c r="BW428" s="25"/>
      <c r="BX428" s="25"/>
      <c r="BY428" s="25"/>
    </row>
    <row r="429" spans="1:77" s="12" customFormat="1" ht="18" customHeight="1" x14ac:dyDescent="0.25">
      <c r="A429" s="14" t="s">
        <v>437</v>
      </c>
      <c r="B429" s="1"/>
      <c r="C429" s="2"/>
      <c r="D429" s="2"/>
      <c r="E429" s="4"/>
      <c r="F429" s="2"/>
      <c r="G429" s="2"/>
      <c r="H429" s="2"/>
      <c r="I429" s="4"/>
      <c r="J429" s="2"/>
      <c r="K429" s="2"/>
      <c r="L429" s="2"/>
      <c r="M429" s="49"/>
      <c r="N429" s="3"/>
      <c r="O429" s="4"/>
      <c r="P429" s="4"/>
      <c r="Q429" s="2"/>
      <c r="R429" s="7"/>
      <c r="S429" s="8"/>
      <c r="T429">
        <f t="shared" si="56"/>
        <v>0</v>
      </c>
      <c r="U429" s="19" t="str">
        <f>IF(S429="","",S429/MAX($S$4:S429)-1)</f>
        <v/>
      </c>
      <c r="V429">
        <f t="shared" si="55"/>
        <v>0</v>
      </c>
      <c r="W429"/>
      <c r="X429">
        <f t="shared" si="51"/>
        <v>0</v>
      </c>
      <c r="Y429" s="26"/>
      <c r="Z429" s="27"/>
      <c r="AA429" s="27"/>
      <c r="AB429" s="27"/>
      <c r="AC429" s="27"/>
      <c r="AD429" s="27"/>
      <c r="AE429" s="28"/>
      <c r="AF429" s="22"/>
      <c r="AG429" s="22"/>
      <c r="AH429" s="22"/>
      <c r="AI429" s="22"/>
      <c r="AJ429" s="2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2"/>
      <c r="BI429" s="52"/>
      <c r="BJ429" s="52"/>
      <c r="BK429" s="52"/>
      <c r="BL429" s="52"/>
      <c r="BM429" s="52"/>
      <c r="BN429" s="52"/>
      <c r="BO429" s="52"/>
      <c r="BP429" s="52"/>
      <c r="BQ429" s="52"/>
      <c r="BR429" s="25"/>
      <c r="BS429" s="25"/>
      <c r="BT429" s="25"/>
      <c r="BU429" s="25"/>
      <c r="BV429" s="25"/>
      <c r="BW429" s="25"/>
      <c r="BX429" s="25"/>
      <c r="BY429" s="25"/>
    </row>
    <row r="430" spans="1:77" s="12" customFormat="1" ht="18" customHeight="1" x14ac:dyDescent="0.25">
      <c r="A430" s="14" t="s">
        <v>438</v>
      </c>
      <c r="B430" s="1"/>
      <c r="C430" s="2"/>
      <c r="D430" s="2"/>
      <c r="E430" s="4"/>
      <c r="F430" s="2"/>
      <c r="G430" s="2"/>
      <c r="H430" s="2"/>
      <c r="I430" s="4"/>
      <c r="J430" s="2"/>
      <c r="K430" s="2"/>
      <c r="L430" s="2"/>
      <c r="M430" s="49"/>
      <c r="N430" s="3"/>
      <c r="O430" s="4"/>
      <c r="P430" s="4"/>
      <c r="Q430" s="2"/>
      <c r="R430" s="7"/>
      <c r="S430" s="8"/>
      <c r="T430">
        <f t="shared" si="56"/>
        <v>0</v>
      </c>
      <c r="U430" s="19" t="str">
        <f>IF(S430="","",S430/MAX($S$4:S430)-1)</f>
        <v/>
      </c>
      <c r="V430">
        <f t="shared" si="55"/>
        <v>0</v>
      </c>
      <c r="W430"/>
      <c r="X430">
        <f t="shared" si="51"/>
        <v>0</v>
      </c>
      <c r="Y430" s="26"/>
      <c r="Z430" s="27"/>
      <c r="AA430" s="27"/>
      <c r="AB430" s="27"/>
      <c r="AC430" s="27"/>
      <c r="AD430" s="27"/>
      <c r="AE430" s="28"/>
      <c r="AF430" s="22"/>
      <c r="AG430" s="22"/>
      <c r="AH430" s="22"/>
      <c r="AI430" s="22"/>
      <c r="AJ430" s="2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2"/>
      <c r="BI430" s="52"/>
      <c r="BJ430" s="52"/>
      <c r="BK430" s="52"/>
      <c r="BL430" s="52"/>
      <c r="BM430" s="52"/>
      <c r="BN430" s="52"/>
      <c r="BO430" s="52"/>
      <c r="BP430" s="52"/>
      <c r="BQ430" s="52"/>
      <c r="BR430" s="25"/>
      <c r="BS430" s="25"/>
      <c r="BT430" s="25"/>
      <c r="BU430" s="25"/>
      <c r="BV430" s="25"/>
      <c r="BW430" s="25"/>
      <c r="BX430" s="25"/>
      <c r="BY430" s="25"/>
    </row>
    <row r="431" spans="1:77" s="12" customFormat="1" ht="18" customHeight="1" x14ac:dyDescent="0.25">
      <c r="A431" s="14" t="s">
        <v>439</v>
      </c>
      <c r="B431" s="1"/>
      <c r="C431" s="2"/>
      <c r="D431" s="2"/>
      <c r="E431" s="4"/>
      <c r="F431" s="2"/>
      <c r="G431" s="2"/>
      <c r="H431" s="2"/>
      <c r="I431" s="4"/>
      <c r="J431" s="2"/>
      <c r="K431" s="2"/>
      <c r="L431" s="2"/>
      <c r="M431" s="49"/>
      <c r="N431" s="3"/>
      <c r="O431" s="4"/>
      <c r="P431" s="4"/>
      <c r="Q431" s="2"/>
      <c r="R431" s="7"/>
      <c r="S431" s="8"/>
      <c r="T431">
        <f t="shared" si="56"/>
        <v>0</v>
      </c>
      <c r="U431" s="19" t="str">
        <f>IF(S431="","",S431/MAX($S$4:S431)-1)</f>
        <v/>
      </c>
      <c r="V431">
        <f t="shared" si="55"/>
        <v>0</v>
      </c>
      <c r="W431"/>
      <c r="X431">
        <f t="shared" si="51"/>
        <v>0</v>
      </c>
      <c r="Y431" s="26"/>
      <c r="Z431" s="27"/>
      <c r="AA431" s="27"/>
      <c r="AB431" s="27"/>
      <c r="AC431" s="27"/>
      <c r="AD431" s="27"/>
      <c r="AE431" s="28"/>
      <c r="AF431" s="22"/>
      <c r="AG431" s="22"/>
      <c r="AH431" s="22"/>
      <c r="AI431" s="22"/>
      <c r="AJ431" s="2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25"/>
      <c r="BS431" s="25"/>
      <c r="BT431" s="25"/>
      <c r="BU431" s="25"/>
      <c r="BV431" s="25"/>
      <c r="BW431" s="25"/>
      <c r="BX431" s="25"/>
      <c r="BY431" s="25"/>
    </row>
    <row r="432" spans="1:77" s="12" customFormat="1" ht="18" customHeight="1" x14ac:dyDescent="0.25">
      <c r="A432" s="14" t="s">
        <v>440</v>
      </c>
      <c r="B432" s="1"/>
      <c r="C432" s="2"/>
      <c r="D432" s="2"/>
      <c r="E432" s="4"/>
      <c r="F432" s="2"/>
      <c r="G432" s="2"/>
      <c r="H432" s="2"/>
      <c r="I432" s="4"/>
      <c r="J432" s="2"/>
      <c r="K432" s="2"/>
      <c r="L432" s="2"/>
      <c r="M432" s="49"/>
      <c r="N432" s="3"/>
      <c r="O432" s="4"/>
      <c r="P432" s="4"/>
      <c r="Q432" s="2"/>
      <c r="R432" s="7"/>
      <c r="S432" s="8"/>
      <c r="T432">
        <f t="shared" si="56"/>
        <v>0</v>
      </c>
      <c r="U432" s="19" t="str">
        <f>IF(S432="","",S432/MAX($S$4:S432)-1)</f>
        <v/>
      </c>
      <c r="V432">
        <f t="shared" si="55"/>
        <v>0</v>
      </c>
      <c r="W432"/>
      <c r="X432">
        <f t="shared" si="51"/>
        <v>0</v>
      </c>
      <c r="Y432" s="26"/>
      <c r="Z432" s="27"/>
      <c r="AA432" s="27"/>
      <c r="AB432" s="27"/>
      <c r="AC432" s="27"/>
      <c r="AD432" s="27"/>
      <c r="AE432" s="28"/>
      <c r="AF432" s="22"/>
      <c r="AG432" s="22"/>
      <c r="AH432" s="22"/>
      <c r="AI432" s="22"/>
      <c r="AJ432" s="2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2"/>
      <c r="BI432" s="52"/>
      <c r="BJ432" s="52"/>
      <c r="BK432" s="52"/>
      <c r="BL432" s="52"/>
      <c r="BM432" s="52"/>
      <c r="BN432" s="52"/>
      <c r="BO432" s="52"/>
      <c r="BP432" s="52"/>
      <c r="BQ432" s="52"/>
      <c r="BR432" s="25"/>
      <c r="BS432" s="25"/>
      <c r="BT432" s="25"/>
      <c r="BU432" s="25"/>
      <c r="BV432" s="25"/>
      <c r="BW432" s="25"/>
      <c r="BX432" s="25"/>
      <c r="BY432" s="25"/>
    </row>
    <row r="433" spans="1:77" s="12" customFormat="1" ht="18" customHeight="1" x14ac:dyDescent="0.25">
      <c r="A433" s="14" t="s">
        <v>441</v>
      </c>
      <c r="B433" s="1"/>
      <c r="C433" s="2"/>
      <c r="D433" s="2"/>
      <c r="E433" s="4"/>
      <c r="F433" s="2"/>
      <c r="G433" s="2"/>
      <c r="H433" s="2"/>
      <c r="I433" s="4"/>
      <c r="J433" s="2"/>
      <c r="K433" s="2"/>
      <c r="L433" s="2"/>
      <c r="M433" s="49"/>
      <c r="N433" s="3"/>
      <c r="O433" s="4"/>
      <c r="P433" s="4"/>
      <c r="Q433" s="2"/>
      <c r="R433" s="7"/>
      <c r="S433" s="8"/>
      <c r="T433">
        <f t="shared" si="56"/>
        <v>0</v>
      </c>
      <c r="U433" s="19" t="str">
        <f>IF(S433="","",S433/MAX($S$4:S433)-1)</f>
        <v/>
      </c>
      <c r="V433">
        <f t="shared" si="55"/>
        <v>0</v>
      </c>
      <c r="W433"/>
      <c r="X433">
        <f t="shared" si="51"/>
        <v>0</v>
      </c>
      <c r="Y433" s="26"/>
      <c r="Z433" s="27"/>
      <c r="AA433" s="27"/>
      <c r="AB433" s="27"/>
      <c r="AC433" s="27"/>
      <c r="AD433" s="27"/>
      <c r="AE433" s="28"/>
      <c r="AF433" s="22"/>
      <c r="AG433" s="22"/>
      <c r="AH433" s="22"/>
      <c r="AI433" s="22"/>
      <c r="AJ433" s="2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2"/>
      <c r="BI433" s="52"/>
      <c r="BJ433" s="52"/>
      <c r="BK433" s="52"/>
      <c r="BL433" s="52"/>
      <c r="BM433" s="52"/>
      <c r="BN433" s="52"/>
      <c r="BO433" s="52"/>
      <c r="BP433" s="52"/>
      <c r="BQ433" s="52"/>
      <c r="BR433" s="25"/>
      <c r="BS433" s="25"/>
      <c r="BT433" s="25"/>
      <c r="BU433" s="25"/>
      <c r="BV433" s="25"/>
      <c r="BW433" s="25"/>
      <c r="BX433" s="25"/>
      <c r="BY433" s="25"/>
    </row>
    <row r="434" spans="1:77" s="12" customFormat="1" ht="18" customHeight="1" x14ac:dyDescent="0.25">
      <c r="A434" s="14" t="s">
        <v>442</v>
      </c>
      <c r="B434" s="1"/>
      <c r="C434" s="2"/>
      <c r="D434" s="2"/>
      <c r="E434" s="4"/>
      <c r="F434" s="2"/>
      <c r="G434" s="2"/>
      <c r="H434" s="2"/>
      <c r="I434" s="4"/>
      <c r="J434" s="2"/>
      <c r="K434" s="2"/>
      <c r="L434" s="2"/>
      <c r="M434" s="49"/>
      <c r="N434" s="3"/>
      <c r="O434" s="4"/>
      <c r="P434" s="4"/>
      <c r="Q434" s="2"/>
      <c r="R434" s="7"/>
      <c r="S434" s="8"/>
      <c r="T434">
        <f t="shared" si="56"/>
        <v>0</v>
      </c>
      <c r="U434" s="19" t="str">
        <f>IF(S434="","",S434/MAX($S$4:S434)-1)</f>
        <v/>
      </c>
      <c r="V434">
        <f t="shared" si="55"/>
        <v>0</v>
      </c>
      <c r="W434"/>
      <c r="X434">
        <f t="shared" si="51"/>
        <v>0</v>
      </c>
      <c r="Y434" s="26"/>
      <c r="Z434" s="27"/>
      <c r="AA434" s="27"/>
      <c r="AB434" s="27"/>
      <c r="AC434" s="27"/>
      <c r="AD434" s="27"/>
      <c r="AE434" s="28"/>
      <c r="AF434" s="22"/>
      <c r="AG434" s="22"/>
      <c r="AH434" s="22"/>
      <c r="AI434" s="22"/>
      <c r="AJ434" s="2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2"/>
      <c r="BI434" s="52"/>
      <c r="BJ434" s="52"/>
      <c r="BK434" s="52"/>
      <c r="BL434" s="52"/>
      <c r="BM434" s="52"/>
      <c r="BN434" s="52"/>
      <c r="BO434" s="52"/>
      <c r="BP434" s="52"/>
      <c r="BQ434" s="52"/>
      <c r="BR434" s="25"/>
      <c r="BS434" s="25"/>
      <c r="BT434" s="25"/>
      <c r="BU434" s="25"/>
      <c r="BV434" s="25"/>
      <c r="BW434" s="25"/>
      <c r="BX434" s="25"/>
      <c r="BY434" s="25"/>
    </row>
    <row r="435" spans="1:77" s="12" customFormat="1" ht="18" customHeight="1" x14ac:dyDescent="0.25">
      <c r="A435" s="14" t="s">
        <v>443</v>
      </c>
      <c r="B435" s="1"/>
      <c r="C435" s="2"/>
      <c r="D435" s="2"/>
      <c r="E435" s="4"/>
      <c r="F435" s="2"/>
      <c r="G435" s="2"/>
      <c r="H435" s="2"/>
      <c r="I435" s="4"/>
      <c r="J435" s="2"/>
      <c r="K435" s="2"/>
      <c r="L435" s="2"/>
      <c r="M435" s="49"/>
      <c r="N435" s="3"/>
      <c r="O435" s="4"/>
      <c r="P435" s="4"/>
      <c r="Q435" s="2"/>
      <c r="R435" s="7"/>
      <c r="S435" s="8"/>
      <c r="T435">
        <f t="shared" si="56"/>
        <v>0</v>
      </c>
      <c r="U435" s="19" t="str">
        <f>IF(S435="","",S435/MAX($S$4:S435)-1)</f>
        <v/>
      </c>
      <c r="V435">
        <f t="shared" si="55"/>
        <v>0</v>
      </c>
      <c r="W435"/>
      <c r="X435">
        <f t="shared" si="51"/>
        <v>0</v>
      </c>
      <c r="Y435" s="26"/>
      <c r="Z435" s="27"/>
      <c r="AA435" s="27"/>
      <c r="AB435" s="27"/>
      <c r="AC435" s="27"/>
      <c r="AD435" s="27"/>
      <c r="AE435" s="28"/>
      <c r="AF435" s="22"/>
      <c r="AG435" s="22"/>
      <c r="AH435" s="22"/>
      <c r="AI435" s="22"/>
      <c r="AJ435" s="2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2"/>
      <c r="BI435" s="52"/>
      <c r="BJ435" s="52"/>
      <c r="BK435" s="52"/>
      <c r="BL435" s="52"/>
      <c r="BM435" s="52"/>
      <c r="BN435" s="52"/>
      <c r="BO435" s="52"/>
      <c r="BP435" s="52"/>
      <c r="BQ435" s="52"/>
      <c r="BR435" s="25"/>
      <c r="BS435" s="25"/>
      <c r="BT435" s="25"/>
      <c r="BU435" s="25"/>
      <c r="BV435" s="25"/>
      <c r="BW435" s="25"/>
      <c r="BX435" s="25"/>
      <c r="BY435" s="25"/>
    </row>
    <row r="436" spans="1:77" s="12" customFormat="1" ht="18" customHeight="1" x14ac:dyDescent="0.25">
      <c r="A436" s="14" t="s">
        <v>444</v>
      </c>
      <c r="B436" s="1"/>
      <c r="C436" s="2"/>
      <c r="D436" s="2"/>
      <c r="E436" s="4"/>
      <c r="F436" s="2"/>
      <c r="G436" s="2"/>
      <c r="H436" s="2"/>
      <c r="I436" s="4"/>
      <c r="J436" s="2"/>
      <c r="K436" s="2"/>
      <c r="L436" s="2"/>
      <c r="M436" s="49"/>
      <c r="N436" s="3"/>
      <c r="O436" s="4"/>
      <c r="P436" s="4"/>
      <c r="Q436" s="2"/>
      <c r="R436" s="7"/>
      <c r="S436" s="8"/>
      <c r="T436">
        <f t="shared" si="56"/>
        <v>0</v>
      </c>
      <c r="U436" s="19" t="str">
        <f>IF(S436="","",S436/MAX($S$4:S436)-1)</f>
        <v/>
      </c>
      <c r="V436">
        <f t="shared" si="55"/>
        <v>0</v>
      </c>
      <c r="W436"/>
      <c r="X436">
        <f t="shared" si="51"/>
        <v>0</v>
      </c>
      <c r="Y436" s="26"/>
      <c r="Z436" s="27"/>
      <c r="AA436" s="27"/>
      <c r="AB436" s="27"/>
      <c r="AC436" s="27"/>
      <c r="AD436" s="27"/>
      <c r="AE436" s="28"/>
      <c r="AF436" s="22"/>
      <c r="AG436" s="22"/>
      <c r="AH436" s="22"/>
      <c r="AI436" s="22"/>
      <c r="AJ436" s="2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2"/>
      <c r="BI436" s="52"/>
      <c r="BJ436" s="52"/>
      <c r="BK436" s="52"/>
      <c r="BL436" s="52"/>
      <c r="BM436" s="52"/>
      <c r="BN436" s="52"/>
      <c r="BO436" s="52"/>
      <c r="BP436" s="52"/>
      <c r="BQ436" s="52"/>
      <c r="BR436" s="25"/>
      <c r="BS436" s="25"/>
      <c r="BT436" s="25"/>
      <c r="BU436" s="25"/>
      <c r="BV436" s="25"/>
      <c r="BW436" s="25"/>
      <c r="BX436" s="25"/>
      <c r="BY436" s="25"/>
    </row>
    <row r="437" spans="1:77" s="12" customFormat="1" ht="18" customHeight="1" x14ac:dyDescent="0.25">
      <c r="A437" s="14" t="s">
        <v>445</v>
      </c>
      <c r="B437" s="1"/>
      <c r="C437" s="2"/>
      <c r="D437" s="2"/>
      <c r="E437" s="4"/>
      <c r="F437" s="2"/>
      <c r="G437" s="2"/>
      <c r="H437" s="2"/>
      <c r="I437" s="4"/>
      <c r="J437" s="2"/>
      <c r="K437" s="2"/>
      <c r="L437" s="2"/>
      <c r="M437" s="49"/>
      <c r="N437" s="3"/>
      <c r="O437" s="4"/>
      <c r="P437" s="4"/>
      <c r="Q437" s="2"/>
      <c r="R437" s="7"/>
      <c r="S437" s="8"/>
      <c r="T437">
        <f t="shared" si="56"/>
        <v>0</v>
      </c>
      <c r="U437" s="19" t="str">
        <f>IF(S437="","",S437/MAX($S$4:S437)-1)</f>
        <v/>
      </c>
      <c r="V437">
        <f t="shared" si="55"/>
        <v>0</v>
      </c>
      <c r="W437"/>
      <c r="X437">
        <f t="shared" si="51"/>
        <v>0</v>
      </c>
      <c r="Y437" s="26"/>
      <c r="Z437" s="27"/>
      <c r="AA437" s="27"/>
      <c r="AB437" s="27"/>
      <c r="AC437" s="27"/>
      <c r="AD437" s="27"/>
      <c r="AE437" s="28"/>
      <c r="AF437" s="22"/>
      <c r="AG437" s="22"/>
      <c r="AH437" s="22"/>
      <c r="AI437" s="22"/>
      <c r="AJ437" s="2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2"/>
      <c r="BI437" s="52"/>
      <c r="BJ437" s="52"/>
      <c r="BK437" s="52"/>
      <c r="BL437" s="52"/>
      <c r="BM437" s="52"/>
      <c r="BN437" s="52"/>
      <c r="BO437" s="52"/>
      <c r="BP437" s="52"/>
      <c r="BQ437" s="52"/>
      <c r="BR437" s="25"/>
      <c r="BS437" s="25"/>
      <c r="BT437" s="25"/>
      <c r="BU437" s="25"/>
      <c r="BV437" s="25"/>
      <c r="BW437" s="25"/>
      <c r="BX437" s="25"/>
      <c r="BY437" s="25"/>
    </row>
    <row r="438" spans="1:77" s="12" customFormat="1" ht="18" customHeight="1" x14ac:dyDescent="0.25">
      <c r="A438" s="14" t="s">
        <v>446</v>
      </c>
      <c r="B438" s="1"/>
      <c r="C438" s="2"/>
      <c r="D438" s="2"/>
      <c r="E438" s="4"/>
      <c r="F438" s="2"/>
      <c r="G438" s="2"/>
      <c r="H438" s="2"/>
      <c r="I438" s="4"/>
      <c r="J438" s="2"/>
      <c r="K438" s="2"/>
      <c r="L438" s="2"/>
      <c r="M438" s="49"/>
      <c r="N438" s="3"/>
      <c r="O438" s="4"/>
      <c r="P438" s="4"/>
      <c r="Q438" s="2"/>
      <c r="R438" s="7"/>
      <c r="S438" s="8"/>
      <c r="T438">
        <f t="shared" si="56"/>
        <v>0</v>
      </c>
      <c r="U438" s="19" t="str">
        <f>IF(S438="","",S438/MAX($S$4:S438)-1)</f>
        <v/>
      </c>
      <c r="V438">
        <f t="shared" si="55"/>
        <v>0</v>
      </c>
      <c r="W438"/>
      <c r="X438">
        <f t="shared" si="51"/>
        <v>0</v>
      </c>
      <c r="Y438" s="26"/>
      <c r="Z438" s="27"/>
      <c r="AA438" s="27"/>
      <c r="AB438" s="27"/>
      <c r="AC438" s="27"/>
      <c r="AD438" s="27"/>
      <c r="AE438" s="28"/>
      <c r="AF438" s="22"/>
      <c r="AG438" s="22"/>
      <c r="AH438" s="22"/>
      <c r="AI438" s="22"/>
      <c r="AJ438" s="2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2"/>
      <c r="BI438" s="52"/>
      <c r="BJ438" s="52"/>
      <c r="BK438" s="52"/>
      <c r="BL438" s="52"/>
      <c r="BM438" s="52"/>
      <c r="BN438" s="52"/>
      <c r="BO438" s="52"/>
      <c r="BP438" s="52"/>
      <c r="BQ438" s="52"/>
      <c r="BR438" s="25"/>
      <c r="BS438" s="25"/>
      <c r="BT438" s="25"/>
      <c r="BU438" s="25"/>
      <c r="BV438" s="25"/>
      <c r="BW438" s="25"/>
      <c r="BX438" s="25"/>
      <c r="BY438" s="25"/>
    </row>
    <row r="439" spans="1:77" s="12" customFormat="1" ht="18" customHeight="1" x14ac:dyDescent="0.25">
      <c r="A439" s="14" t="s">
        <v>447</v>
      </c>
      <c r="B439" s="1"/>
      <c r="C439" s="2"/>
      <c r="D439" s="2"/>
      <c r="E439" s="4"/>
      <c r="F439" s="2"/>
      <c r="G439" s="2"/>
      <c r="H439" s="2"/>
      <c r="I439" s="4"/>
      <c r="J439" s="2"/>
      <c r="K439" s="2"/>
      <c r="L439" s="2"/>
      <c r="M439" s="49"/>
      <c r="N439" s="3"/>
      <c r="O439" s="4"/>
      <c r="P439" s="4"/>
      <c r="Q439" s="2"/>
      <c r="R439" s="7"/>
      <c r="S439" s="8"/>
      <c r="T439">
        <f t="shared" si="56"/>
        <v>0</v>
      </c>
      <c r="U439" s="19" t="str">
        <f>IF(S439="","",S439/MAX($S$4:S439)-1)</f>
        <v/>
      </c>
      <c r="V439">
        <f t="shared" si="55"/>
        <v>0</v>
      </c>
      <c r="W439"/>
      <c r="X439">
        <f t="shared" si="51"/>
        <v>0</v>
      </c>
      <c r="Y439" s="26"/>
      <c r="Z439" s="27"/>
      <c r="AA439" s="27"/>
      <c r="AB439" s="27"/>
      <c r="AC439" s="27"/>
      <c r="AD439" s="27"/>
      <c r="AE439" s="28"/>
      <c r="AF439" s="22"/>
      <c r="AG439" s="22"/>
      <c r="AH439" s="22"/>
      <c r="AI439" s="22"/>
      <c r="AJ439" s="2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2"/>
      <c r="BI439" s="52"/>
      <c r="BJ439" s="52"/>
      <c r="BK439" s="52"/>
      <c r="BL439" s="52"/>
      <c r="BM439" s="52"/>
      <c r="BN439" s="52"/>
      <c r="BO439" s="52"/>
      <c r="BP439" s="52"/>
      <c r="BQ439" s="52"/>
      <c r="BR439" s="25"/>
      <c r="BS439" s="25"/>
      <c r="BT439" s="25"/>
      <c r="BU439" s="25"/>
      <c r="BV439" s="25"/>
      <c r="BW439" s="25"/>
      <c r="BX439" s="25"/>
      <c r="BY439" s="25"/>
    </row>
    <row r="440" spans="1:77" s="12" customFormat="1" ht="18" customHeight="1" x14ac:dyDescent="0.25">
      <c r="A440" s="14" t="s">
        <v>448</v>
      </c>
      <c r="B440" s="1"/>
      <c r="C440" s="2"/>
      <c r="D440" s="2"/>
      <c r="E440" s="4"/>
      <c r="F440" s="2"/>
      <c r="G440" s="2"/>
      <c r="H440" s="2"/>
      <c r="I440" s="4"/>
      <c r="J440" s="2"/>
      <c r="K440" s="2"/>
      <c r="L440" s="2"/>
      <c r="M440" s="49"/>
      <c r="N440" s="3"/>
      <c r="O440" s="4"/>
      <c r="P440" s="4"/>
      <c r="Q440" s="2"/>
      <c r="R440" s="7"/>
      <c r="S440" s="8"/>
      <c r="T440">
        <f t="shared" si="56"/>
        <v>0</v>
      </c>
      <c r="U440" s="19" t="str">
        <f>IF(S440="","",S440/MAX($S$4:S440)-1)</f>
        <v/>
      </c>
      <c r="V440">
        <f t="shared" si="55"/>
        <v>0</v>
      </c>
      <c r="W440"/>
      <c r="X440">
        <f t="shared" si="51"/>
        <v>0</v>
      </c>
      <c r="Y440" s="26"/>
      <c r="Z440" s="27"/>
      <c r="AA440" s="27"/>
      <c r="AB440" s="27"/>
      <c r="AC440" s="27"/>
      <c r="AD440" s="27"/>
      <c r="AE440" s="28"/>
      <c r="AF440" s="22"/>
      <c r="AG440" s="22"/>
      <c r="AH440" s="22"/>
      <c r="AI440" s="22"/>
      <c r="AJ440" s="2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2"/>
      <c r="BI440" s="52"/>
      <c r="BJ440" s="52"/>
      <c r="BK440" s="52"/>
      <c r="BL440" s="52"/>
      <c r="BM440" s="52"/>
      <c r="BN440" s="52"/>
      <c r="BO440" s="52"/>
      <c r="BP440" s="52"/>
      <c r="BQ440" s="52"/>
      <c r="BR440" s="25"/>
      <c r="BS440" s="25"/>
      <c r="BT440" s="25"/>
      <c r="BU440" s="25"/>
      <c r="BV440" s="25"/>
      <c r="BW440" s="25"/>
      <c r="BX440" s="25"/>
      <c r="BY440" s="25"/>
    </row>
    <row r="441" spans="1:77" s="12" customFormat="1" ht="18" customHeight="1" x14ac:dyDescent="0.25">
      <c r="A441" s="14" t="s">
        <v>449</v>
      </c>
      <c r="B441" s="1"/>
      <c r="C441" s="2"/>
      <c r="D441" s="2"/>
      <c r="E441" s="4"/>
      <c r="F441" s="2"/>
      <c r="G441" s="2"/>
      <c r="H441" s="2"/>
      <c r="I441" s="4"/>
      <c r="J441" s="2"/>
      <c r="K441" s="2"/>
      <c r="L441" s="2"/>
      <c r="M441" s="49"/>
      <c r="N441" s="3"/>
      <c r="O441" s="4"/>
      <c r="P441" s="4"/>
      <c r="Q441" s="2"/>
      <c r="R441" s="7"/>
      <c r="S441" s="8"/>
      <c r="T441">
        <f t="shared" si="56"/>
        <v>0</v>
      </c>
      <c r="U441" s="19" t="str">
        <f>IF(S441="","",S441/MAX($S$4:S441)-1)</f>
        <v/>
      </c>
      <c r="V441">
        <f t="shared" si="55"/>
        <v>0</v>
      </c>
      <c r="W441"/>
      <c r="X441">
        <f t="shared" si="51"/>
        <v>0</v>
      </c>
      <c r="Y441" s="26"/>
      <c r="Z441" s="27"/>
      <c r="AA441" s="27"/>
      <c r="AB441" s="27"/>
      <c r="AC441" s="27"/>
      <c r="AD441" s="27"/>
      <c r="AE441" s="28"/>
      <c r="AF441" s="22"/>
      <c r="AG441" s="22"/>
      <c r="AH441" s="22"/>
      <c r="AI441" s="22"/>
      <c r="AJ441" s="2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2"/>
      <c r="BI441" s="52"/>
      <c r="BJ441" s="52"/>
      <c r="BK441" s="52"/>
      <c r="BL441" s="52"/>
      <c r="BM441" s="52"/>
      <c r="BN441" s="52"/>
      <c r="BO441" s="52"/>
      <c r="BP441" s="52"/>
      <c r="BQ441" s="52"/>
      <c r="BR441" s="25"/>
      <c r="BS441" s="25"/>
      <c r="BT441" s="25"/>
      <c r="BU441" s="25"/>
      <c r="BV441" s="25"/>
      <c r="BW441" s="25"/>
      <c r="BX441" s="25"/>
      <c r="BY441" s="25"/>
    </row>
    <row r="442" spans="1:77" s="12" customFormat="1" ht="18" customHeight="1" x14ac:dyDescent="0.25">
      <c r="A442" s="14" t="s">
        <v>450</v>
      </c>
      <c r="B442" s="1"/>
      <c r="C442" s="2"/>
      <c r="D442" s="2"/>
      <c r="E442" s="4"/>
      <c r="F442" s="2"/>
      <c r="G442" s="2"/>
      <c r="H442" s="2"/>
      <c r="I442" s="4"/>
      <c r="J442" s="2"/>
      <c r="K442" s="2"/>
      <c r="L442" s="2"/>
      <c r="M442" s="49"/>
      <c r="N442" s="3"/>
      <c r="O442" s="4"/>
      <c r="P442" s="4"/>
      <c r="Q442" s="2"/>
      <c r="R442" s="7"/>
      <c r="S442" s="8"/>
      <c r="T442">
        <f t="shared" si="56"/>
        <v>0</v>
      </c>
      <c r="U442" s="19" t="str">
        <f>IF(S442="","",S442/MAX($S$4:S442)-1)</f>
        <v/>
      </c>
      <c r="V442">
        <f t="shared" si="55"/>
        <v>0</v>
      </c>
      <c r="W442"/>
      <c r="X442">
        <f t="shared" si="51"/>
        <v>0</v>
      </c>
      <c r="Y442" s="26"/>
      <c r="Z442" s="27"/>
      <c r="AA442" s="27"/>
      <c r="AB442" s="27"/>
      <c r="AC442" s="27"/>
      <c r="AD442" s="27"/>
      <c r="AE442" s="28"/>
      <c r="AF442" s="22"/>
      <c r="AG442" s="22"/>
      <c r="AH442" s="22"/>
      <c r="AI442" s="22"/>
      <c r="AJ442" s="2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2"/>
      <c r="BI442" s="52"/>
      <c r="BJ442" s="52"/>
      <c r="BK442" s="52"/>
      <c r="BL442" s="52"/>
      <c r="BM442" s="52"/>
      <c r="BN442" s="52"/>
      <c r="BO442" s="52"/>
      <c r="BP442" s="52"/>
      <c r="BQ442" s="52"/>
      <c r="BR442" s="25"/>
      <c r="BS442" s="25"/>
      <c r="BT442" s="25"/>
      <c r="BU442" s="25"/>
      <c r="BV442" s="25"/>
      <c r="BW442" s="25"/>
      <c r="BX442" s="25"/>
      <c r="BY442" s="25"/>
    </row>
    <row r="443" spans="1:77" s="12" customFormat="1" ht="18" customHeight="1" x14ac:dyDescent="0.25">
      <c r="A443" s="14" t="s">
        <v>451</v>
      </c>
      <c r="B443" s="1"/>
      <c r="C443" s="2"/>
      <c r="D443" s="2"/>
      <c r="E443" s="4"/>
      <c r="F443" s="2"/>
      <c r="G443" s="2"/>
      <c r="H443" s="2"/>
      <c r="I443" s="4"/>
      <c r="J443" s="2"/>
      <c r="K443" s="2"/>
      <c r="L443" s="2"/>
      <c r="M443" s="49"/>
      <c r="N443" s="3"/>
      <c r="O443" s="4"/>
      <c r="P443" s="4"/>
      <c r="Q443" s="2"/>
      <c r="R443" s="7"/>
      <c r="S443" s="8"/>
      <c r="T443">
        <f t="shared" si="56"/>
        <v>0</v>
      </c>
      <c r="U443" s="19" t="str">
        <f>IF(S443="","",S443/MAX($S$4:S443)-1)</f>
        <v/>
      </c>
      <c r="V443">
        <f t="shared" si="55"/>
        <v>0</v>
      </c>
      <c r="W443"/>
      <c r="X443">
        <f t="shared" si="51"/>
        <v>0</v>
      </c>
      <c r="Y443" s="26"/>
      <c r="Z443" s="27"/>
      <c r="AA443" s="27"/>
      <c r="AB443" s="27"/>
      <c r="AC443" s="27"/>
      <c r="AD443" s="27"/>
      <c r="AE443" s="28"/>
      <c r="AF443" s="22"/>
      <c r="AG443" s="22"/>
      <c r="AH443" s="22"/>
      <c r="AI443" s="22"/>
      <c r="AJ443" s="2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2"/>
      <c r="BI443" s="52"/>
      <c r="BJ443" s="52"/>
      <c r="BK443" s="52"/>
      <c r="BL443" s="52"/>
      <c r="BM443" s="52"/>
      <c r="BN443" s="52"/>
      <c r="BO443" s="52"/>
      <c r="BP443" s="52"/>
      <c r="BQ443" s="52"/>
      <c r="BR443" s="25"/>
      <c r="BS443" s="25"/>
      <c r="BT443" s="25"/>
      <c r="BU443" s="25"/>
      <c r="BV443" s="25"/>
      <c r="BW443" s="25"/>
      <c r="BX443" s="25"/>
      <c r="BY443" s="25"/>
    </row>
    <row r="444" spans="1:77" s="12" customFormat="1" ht="18" customHeight="1" x14ac:dyDescent="0.25">
      <c r="A444" s="14" t="s">
        <v>452</v>
      </c>
      <c r="B444" s="1"/>
      <c r="C444" s="2"/>
      <c r="D444" s="2"/>
      <c r="E444" s="4"/>
      <c r="F444" s="2"/>
      <c r="G444" s="2"/>
      <c r="H444" s="2"/>
      <c r="I444" s="4"/>
      <c r="J444" s="2"/>
      <c r="K444" s="2"/>
      <c r="L444" s="2"/>
      <c r="M444" s="49"/>
      <c r="N444" s="3"/>
      <c r="O444" s="4"/>
      <c r="P444" s="4"/>
      <c r="Q444" s="2"/>
      <c r="R444" s="7"/>
      <c r="S444" s="8"/>
      <c r="T444">
        <f t="shared" si="56"/>
        <v>0</v>
      </c>
      <c r="U444" s="19" t="str">
        <f>IF(S444="","",S444/MAX($S$4:S444)-1)</f>
        <v/>
      </c>
      <c r="V444">
        <f t="shared" si="55"/>
        <v>0</v>
      </c>
      <c r="W444"/>
      <c r="X444">
        <f t="shared" si="51"/>
        <v>0</v>
      </c>
      <c r="Y444" s="26"/>
      <c r="Z444" s="27"/>
      <c r="AA444" s="27"/>
      <c r="AB444" s="27"/>
      <c r="AC444" s="27"/>
      <c r="AD444" s="27"/>
      <c r="AE444" s="28"/>
      <c r="AF444" s="22"/>
      <c r="AG444" s="22"/>
      <c r="AH444" s="22"/>
      <c r="AI444" s="22"/>
      <c r="AJ444" s="2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2"/>
      <c r="BI444" s="52"/>
      <c r="BJ444" s="52"/>
      <c r="BK444" s="52"/>
      <c r="BL444" s="52"/>
      <c r="BM444" s="52"/>
      <c r="BN444" s="52"/>
      <c r="BO444" s="52"/>
      <c r="BP444" s="52"/>
      <c r="BQ444" s="52"/>
      <c r="BR444" s="25"/>
      <c r="BS444" s="25"/>
      <c r="BT444" s="25"/>
      <c r="BU444" s="25"/>
      <c r="BV444" s="25"/>
      <c r="BW444" s="25"/>
      <c r="BX444" s="25"/>
      <c r="BY444" s="25"/>
    </row>
    <row r="445" spans="1:77" s="12" customFormat="1" ht="18" customHeight="1" x14ac:dyDescent="0.25">
      <c r="A445" s="14" t="s">
        <v>453</v>
      </c>
      <c r="B445" s="1"/>
      <c r="C445" s="2"/>
      <c r="D445" s="2"/>
      <c r="E445" s="4"/>
      <c r="F445" s="2"/>
      <c r="G445" s="2"/>
      <c r="H445" s="2"/>
      <c r="I445" s="4"/>
      <c r="J445" s="2"/>
      <c r="K445" s="2"/>
      <c r="L445" s="2"/>
      <c r="M445" s="49"/>
      <c r="N445" s="3"/>
      <c r="O445" s="4"/>
      <c r="P445" s="4"/>
      <c r="Q445" s="2"/>
      <c r="R445" s="7"/>
      <c r="S445" s="8"/>
      <c r="T445">
        <f t="shared" si="56"/>
        <v>0</v>
      </c>
      <c r="U445" s="19" t="str">
        <f>IF(S445="","",S445/MAX($S$4:S445)-1)</f>
        <v/>
      </c>
      <c r="V445">
        <f t="shared" si="55"/>
        <v>0</v>
      </c>
      <c r="W445"/>
      <c r="X445">
        <f t="shared" si="51"/>
        <v>0</v>
      </c>
      <c r="Y445" s="26"/>
      <c r="Z445" s="27"/>
      <c r="AA445" s="27"/>
      <c r="AB445" s="27"/>
      <c r="AC445" s="27"/>
      <c r="AD445" s="27"/>
      <c r="AE445" s="28"/>
      <c r="AF445" s="22"/>
      <c r="AG445" s="22"/>
      <c r="AH445" s="22"/>
      <c r="AI445" s="22"/>
      <c r="AJ445" s="2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2"/>
      <c r="BI445" s="52"/>
      <c r="BJ445" s="52"/>
      <c r="BK445" s="52"/>
      <c r="BL445" s="52"/>
      <c r="BM445" s="52"/>
      <c r="BN445" s="52"/>
      <c r="BO445" s="52"/>
      <c r="BP445" s="52"/>
      <c r="BQ445" s="52"/>
      <c r="BR445" s="25"/>
      <c r="BS445" s="25"/>
      <c r="BT445" s="25"/>
      <c r="BU445" s="25"/>
      <c r="BV445" s="25"/>
      <c r="BW445" s="25"/>
      <c r="BX445" s="25"/>
      <c r="BY445" s="25"/>
    </row>
    <row r="446" spans="1:77" s="12" customFormat="1" ht="18" customHeight="1" x14ac:dyDescent="0.25">
      <c r="A446" s="14" t="s">
        <v>454</v>
      </c>
      <c r="B446" s="1"/>
      <c r="C446" s="2"/>
      <c r="D446" s="2"/>
      <c r="E446" s="4"/>
      <c r="F446" s="2"/>
      <c r="G446" s="2"/>
      <c r="H446" s="2"/>
      <c r="I446" s="4"/>
      <c r="J446" s="2"/>
      <c r="K446" s="2"/>
      <c r="L446" s="2"/>
      <c r="M446" s="49"/>
      <c r="N446" s="3"/>
      <c r="O446" s="4"/>
      <c r="P446" s="4"/>
      <c r="Q446" s="2"/>
      <c r="R446" s="7"/>
      <c r="S446" s="8"/>
      <c r="T446">
        <f t="shared" si="56"/>
        <v>0</v>
      </c>
      <c r="U446" s="19" t="str">
        <f>IF(S446="","",S446/MAX($S$4:S446)-1)</f>
        <v/>
      </c>
      <c r="V446">
        <f t="shared" si="55"/>
        <v>0</v>
      </c>
      <c r="W446"/>
      <c r="X446">
        <f t="shared" si="51"/>
        <v>0</v>
      </c>
      <c r="Y446" s="26"/>
      <c r="Z446" s="27"/>
      <c r="AA446" s="27"/>
      <c r="AB446" s="27"/>
      <c r="AC446" s="27"/>
      <c r="AD446" s="27"/>
      <c r="AE446" s="28"/>
      <c r="AF446" s="22"/>
      <c r="AG446" s="22"/>
      <c r="AH446" s="22"/>
      <c r="AI446" s="22"/>
      <c r="AJ446" s="2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2"/>
      <c r="BI446" s="52"/>
      <c r="BJ446" s="52"/>
      <c r="BK446" s="52"/>
      <c r="BL446" s="52"/>
      <c r="BM446" s="52"/>
      <c r="BN446" s="52"/>
      <c r="BO446" s="52"/>
      <c r="BP446" s="52"/>
      <c r="BQ446" s="52"/>
      <c r="BR446" s="25"/>
      <c r="BS446" s="25"/>
      <c r="BT446" s="25"/>
      <c r="BU446" s="25"/>
      <c r="BV446" s="25"/>
      <c r="BW446" s="25"/>
      <c r="BX446" s="25"/>
      <c r="BY446" s="25"/>
    </row>
    <row r="447" spans="1:77" s="12" customFormat="1" ht="18" customHeight="1" x14ac:dyDescent="0.25">
      <c r="A447" s="14" t="s">
        <v>455</v>
      </c>
      <c r="B447" s="1"/>
      <c r="C447" s="2"/>
      <c r="D447" s="2"/>
      <c r="E447" s="4"/>
      <c r="F447" s="2"/>
      <c r="G447" s="2"/>
      <c r="H447" s="2"/>
      <c r="I447" s="4"/>
      <c r="J447" s="2"/>
      <c r="K447" s="2"/>
      <c r="L447" s="2"/>
      <c r="M447" s="49"/>
      <c r="N447" s="3"/>
      <c r="O447" s="4"/>
      <c r="P447" s="4"/>
      <c r="Q447" s="2"/>
      <c r="R447" s="7"/>
      <c r="S447" s="8"/>
      <c r="T447">
        <f t="shared" si="56"/>
        <v>0</v>
      </c>
      <c r="U447" s="19" t="str">
        <f>IF(S447="","",S447/MAX($S$4:S447)-1)</f>
        <v/>
      </c>
      <c r="V447">
        <f t="shared" si="55"/>
        <v>0</v>
      </c>
      <c r="W447"/>
      <c r="X447">
        <f t="shared" si="51"/>
        <v>0</v>
      </c>
      <c r="Y447" s="26"/>
      <c r="Z447" s="27"/>
      <c r="AA447" s="27"/>
      <c r="AB447" s="27"/>
      <c r="AC447" s="27"/>
      <c r="AD447" s="27"/>
      <c r="AE447" s="28"/>
      <c r="AF447" s="22"/>
      <c r="AG447" s="22"/>
      <c r="AH447" s="22"/>
      <c r="AI447" s="22"/>
      <c r="AJ447" s="2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2"/>
      <c r="BI447" s="52"/>
      <c r="BJ447" s="52"/>
      <c r="BK447" s="52"/>
      <c r="BL447" s="52"/>
      <c r="BM447" s="52"/>
      <c r="BN447" s="52"/>
      <c r="BO447" s="52"/>
      <c r="BP447" s="52"/>
      <c r="BQ447" s="52"/>
      <c r="BR447" s="25"/>
      <c r="BS447" s="25"/>
      <c r="BT447" s="25"/>
      <c r="BU447" s="25"/>
      <c r="BV447" s="25"/>
      <c r="BW447" s="25"/>
      <c r="BX447" s="25"/>
      <c r="BY447" s="25"/>
    </row>
    <row r="448" spans="1:77" s="12" customFormat="1" ht="18" customHeight="1" x14ac:dyDescent="0.25">
      <c r="A448" s="14" t="s">
        <v>456</v>
      </c>
      <c r="B448" s="1"/>
      <c r="C448" s="2"/>
      <c r="D448" s="2"/>
      <c r="E448" s="4"/>
      <c r="F448" s="2"/>
      <c r="G448" s="2"/>
      <c r="H448" s="2"/>
      <c r="I448" s="4"/>
      <c r="J448" s="2"/>
      <c r="K448" s="2"/>
      <c r="L448" s="2"/>
      <c r="M448" s="49"/>
      <c r="N448" s="3"/>
      <c r="O448" s="4"/>
      <c r="P448" s="4"/>
      <c r="Q448" s="2"/>
      <c r="R448" s="7"/>
      <c r="S448" s="8"/>
      <c r="T448">
        <f t="shared" si="56"/>
        <v>0</v>
      </c>
      <c r="U448" s="19" t="str">
        <f>IF(S448="","",S448/MAX($S$4:S448)-1)</f>
        <v/>
      </c>
      <c r="V448">
        <f t="shared" si="55"/>
        <v>0</v>
      </c>
      <c r="W448"/>
      <c r="X448">
        <f t="shared" si="51"/>
        <v>0</v>
      </c>
      <c r="Y448" s="26"/>
      <c r="Z448" s="27"/>
      <c r="AA448" s="27"/>
      <c r="AB448" s="27"/>
      <c r="AC448" s="27"/>
      <c r="AD448" s="27"/>
      <c r="AE448" s="28"/>
      <c r="AF448" s="22"/>
      <c r="AG448" s="22"/>
      <c r="AH448" s="22"/>
      <c r="AI448" s="22"/>
      <c r="AJ448" s="2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  <c r="BP448" s="52"/>
      <c r="BQ448" s="52"/>
      <c r="BR448" s="25"/>
      <c r="BS448" s="25"/>
      <c r="BT448" s="25"/>
      <c r="BU448" s="25"/>
      <c r="BV448" s="25"/>
      <c r="BW448" s="25"/>
      <c r="BX448" s="25"/>
      <c r="BY448" s="25"/>
    </row>
    <row r="449" spans="1:77" s="12" customFormat="1" ht="18" customHeight="1" x14ac:dyDescent="0.25">
      <c r="A449" s="14" t="s">
        <v>457</v>
      </c>
      <c r="B449" s="1"/>
      <c r="C449" s="2"/>
      <c r="D449" s="2"/>
      <c r="E449" s="4"/>
      <c r="F449" s="2"/>
      <c r="G449" s="2"/>
      <c r="H449" s="2"/>
      <c r="I449" s="4"/>
      <c r="J449" s="2"/>
      <c r="K449" s="2"/>
      <c r="L449" s="2"/>
      <c r="M449" s="49"/>
      <c r="N449" s="3"/>
      <c r="O449" s="4"/>
      <c r="P449" s="4"/>
      <c r="Q449" s="2"/>
      <c r="R449" s="7"/>
      <c r="S449" s="8"/>
      <c r="T449">
        <f t="shared" si="56"/>
        <v>0</v>
      </c>
      <c r="U449" s="19" t="str">
        <f>IF(S449="","",S449/MAX($S$4:S449)-1)</f>
        <v/>
      </c>
      <c r="V449">
        <f t="shared" si="55"/>
        <v>0</v>
      </c>
      <c r="W449"/>
      <c r="X449">
        <f t="shared" si="51"/>
        <v>0</v>
      </c>
      <c r="Y449" s="26"/>
      <c r="Z449" s="27"/>
      <c r="AA449" s="27"/>
      <c r="AB449" s="27"/>
      <c r="AC449" s="27"/>
      <c r="AD449" s="27"/>
      <c r="AE449" s="28"/>
      <c r="AF449" s="22"/>
      <c r="AG449" s="22"/>
      <c r="AH449" s="22"/>
      <c r="AI449" s="22"/>
      <c r="AJ449" s="2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2"/>
      <c r="BI449" s="52"/>
      <c r="BJ449" s="52"/>
      <c r="BK449" s="52"/>
      <c r="BL449" s="52"/>
      <c r="BM449" s="52"/>
      <c r="BN449" s="52"/>
      <c r="BO449" s="52"/>
      <c r="BP449" s="52"/>
      <c r="BQ449" s="52"/>
      <c r="BR449" s="25"/>
      <c r="BS449" s="25"/>
      <c r="BT449" s="25"/>
      <c r="BU449" s="25"/>
      <c r="BV449" s="25"/>
      <c r="BW449" s="25"/>
      <c r="BX449" s="25"/>
      <c r="BY449" s="25"/>
    </row>
    <row r="450" spans="1:77" s="12" customFormat="1" ht="18" customHeight="1" x14ac:dyDescent="0.25">
      <c r="A450" s="14" t="s">
        <v>458</v>
      </c>
      <c r="B450" s="1"/>
      <c r="C450" s="2"/>
      <c r="D450" s="2"/>
      <c r="E450" s="4"/>
      <c r="F450" s="2"/>
      <c r="G450" s="2"/>
      <c r="H450" s="2"/>
      <c r="I450" s="4"/>
      <c r="J450" s="2"/>
      <c r="K450" s="2"/>
      <c r="L450" s="2"/>
      <c r="M450" s="49"/>
      <c r="N450" s="3"/>
      <c r="O450" s="4"/>
      <c r="P450" s="4"/>
      <c r="Q450" s="2"/>
      <c r="R450" s="7"/>
      <c r="S450" s="8"/>
      <c r="T450">
        <f t="shared" si="56"/>
        <v>0</v>
      </c>
      <c r="U450" s="19" t="str">
        <f>IF(S450="","",S450/MAX($S$4:S450)-1)</f>
        <v/>
      </c>
      <c r="V450">
        <f t="shared" si="55"/>
        <v>0</v>
      </c>
      <c r="W450"/>
      <c r="X450">
        <f t="shared" si="51"/>
        <v>0</v>
      </c>
      <c r="Y450" s="26"/>
      <c r="Z450" s="27"/>
      <c r="AA450" s="27"/>
      <c r="AB450" s="27"/>
      <c r="AC450" s="27"/>
      <c r="AD450" s="27"/>
      <c r="AE450" s="28"/>
      <c r="AF450" s="22"/>
      <c r="AG450" s="22"/>
      <c r="AH450" s="22"/>
      <c r="AI450" s="22"/>
      <c r="AJ450" s="2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2"/>
      <c r="BI450" s="52"/>
      <c r="BJ450" s="52"/>
      <c r="BK450" s="52"/>
      <c r="BL450" s="52"/>
      <c r="BM450" s="52"/>
      <c r="BN450" s="52"/>
      <c r="BO450" s="52"/>
      <c r="BP450" s="52"/>
      <c r="BQ450" s="52"/>
      <c r="BR450" s="25"/>
      <c r="BS450" s="25"/>
      <c r="BT450" s="25"/>
      <c r="BU450" s="25"/>
      <c r="BV450" s="25"/>
      <c r="BW450" s="25"/>
      <c r="BX450" s="25"/>
      <c r="BY450" s="25"/>
    </row>
    <row r="451" spans="1:77" s="12" customFormat="1" ht="18" customHeight="1" x14ac:dyDescent="0.25">
      <c r="A451" s="14" t="s">
        <v>459</v>
      </c>
      <c r="B451" s="1"/>
      <c r="C451" s="2"/>
      <c r="D451" s="2"/>
      <c r="E451" s="4"/>
      <c r="F451" s="2"/>
      <c r="G451" s="2"/>
      <c r="H451" s="2"/>
      <c r="I451" s="4"/>
      <c r="J451" s="2"/>
      <c r="K451" s="2"/>
      <c r="L451" s="2"/>
      <c r="M451" s="49"/>
      <c r="N451" s="3"/>
      <c r="O451" s="4"/>
      <c r="P451" s="4"/>
      <c r="Q451" s="2"/>
      <c r="R451" s="7"/>
      <c r="S451" s="8"/>
      <c r="T451">
        <f t="shared" si="56"/>
        <v>0</v>
      </c>
      <c r="U451" s="19" t="str">
        <f>IF(S451="","",S451/MAX($S$4:S451)-1)</f>
        <v/>
      </c>
      <c r="V451">
        <f t="shared" si="55"/>
        <v>0</v>
      </c>
      <c r="W451"/>
      <c r="X451">
        <f t="shared" si="51"/>
        <v>0</v>
      </c>
      <c r="Y451" s="26"/>
      <c r="Z451" s="27"/>
      <c r="AA451" s="27"/>
      <c r="AB451" s="27"/>
      <c r="AC451" s="27"/>
      <c r="AD451" s="27"/>
      <c r="AE451" s="28"/>
      <c r="AF451" s="22"/>
      <c r="AG451" s="22"/>
      <c r="AH451" s="22"/>
      <c r="AI451" s="22"/>
      <c r="AJ451" s="2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2"/>
      <c r="BI451" s="52"/>
      <c r="BJ451" s="52"/>
      <c r="BK451" s="52"/>
      <c r="BL451" s="52"/>
      <c r="BM451" s="52"/>
      <c r="BN451" s="52"/>
      <c r="BO451" s="52"/>
      <c r="BP451" s="52"/>
      <c r="BQ451" s="52"/>
      <c r="BR451" s="25"/>
      <c r="BS451" s="25"/>
      <c r="BT451" s="25"/>
      <c r="BU451" s="25"/>
      <c r="BV451" s="25"/>
      <c r="BW451" s="25"/>
      <c r="BX451" s="25"/>
      <c r="BY451" s="25"/>
    </row>
    <row r="452" spans="1:77" s="12" customFormat="1" ht="18" customHeight="1" x14ac:dyDescent="0.25">
      <c r="A452" s="14" t="s">
        <v>460</v>
      </c>
      <c r="B452" s="1"/>
      <c r="C452" s="2"/>
      <c r="D452" s="2"/>
      <c r="E452" s="4"/>
      <c r="F452" s="2"/>
      <c r="G452" s="2"/>
      <c r="H452" s="2"/>
      <c r="I452" s="4"/>
      <c r="J452" s="2"/>
      <c r="K452" s="2"/>
      <c r="L452" s="2"/>
      <c r="M452" s="49"/>
      <c r="N452" s="3"/>
      <c r="O452" s="4"/>
      <c r="P452" s="4"/>
      <c r="Q452" s="2"/>
      <c r="R452" s="7"/>
      <c r="S452" s="8"/>
      <c r="T452">
        <f t="shared" si="56"/>
        <v>0</v>
      </c>
      <c r="U452" s="19" t="str">
        <f>IF(S452="","",S452/MAX($S$4:S452)-1)</f>
        <v/>
      </c>
      <c r="V452">
        <f t="shared" si="55"/>
        <v>0</v>
      </c>
      <c r="W452"/>
      <c r="X452">
        <f t="shared" si="51"/>
        <v>0</v>
      </c>
      <c r="Y452" s="26"/>
      <c r="Z452" s="27"/>
      <c r="AA452" s="27"/>
      <c r="AB452" s="27"/>
      <c r="AC452" s="27"/>
      <c r="AD452" s="27"/>
      <c r="AE452" s="28"/>
      <c r="AF452" s="22"/>
      <c r="AG452" s="22"/>
      <c r="AH452" s="22"/>
      <c r="AI452" s="22"/>
      <c r="AJ452" s="2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2"/>
      <c r="BI452" s="52"/>
      <c r="BJ452" s="52"/>
      <c r="BK452" s="52"/>
      <c r="BL452" s="52"/>
      <c r="BM452" s="52"/>
      <c r="BN452" s="52"/>
      <c r="BO452" s="52"/>
      <c r="BP452" s="52"/>
      <c r="BQ452" s="52"/>
      <c r="BR452" s="25"/>
      <c r="BS452" s="25"/>
      <c r="BT452" s="25"/>
      <c r="BU452" s="25"/>
      <c r="BV452" s="25"/>
      <c r="BW452" s="25"/>
      <c r="BX452" s="25"/>
      <c r="BY452" s="25"/>
    </row>
    <row r="453" spans="1:77" s="12" customFormat="1" ht="18" customHeight="1" x14ac:dyDescent="0.25">
      <c r="A453" s="14" t="s">
        <v>461</v>
      </c>
      <c r="B453" s="1"/>
      <c r="C453" s="2"/>
      <c r="D453" s="2"/>
      <c r="E453" s="4"/>
      <c r="F453" s="2"/>
      <c r="G453" s="2"/>
      <c r="H453" s="2"/>
      <c r="I453" s="4"/>
      <c r="J453" s="2"/>
      <c r="K453" s="2"/>
      <c r="L453" s="2"/>
      <c r="M453" s="49"/>
      <c r="N453" s="3"/>
      <c r="O453" s="4"/>
      <c r="P453" s="4"/>
      <c r="Q453" s="2"/>
      <c r="R453" s="7"/>
      <c r="S453" s="8"/>
      <c r="T453">
        <f t="shared" si="56"/>
        <v>0</v>
      </c>
      <c r="U453" s="19" t="str">
        <f>IF(S453="","",S453/MAX($S$4:S453)-1)</f>
        <v/>
      </c>
      <c r="V453">
        <f t="shared" si="55"/>
        <v>0</v>
      </c>
      <c r="W453"/>
      <c r="X453">
        <f t="shared" si="51"/>
        <v>0</v>
      </c>
      <c r="Y453" s="26"/>
      <c r="Z453" s="27"/>
      <c r="AA453" s="27"/>
      <c r="AB453" s="27"/>
      <c r="AC453" s="27"/>
      <c r="AD453" s="27"/>
      <c r="AE453" s="28"/>
      <c r="AF453" s="22"/>
      <c r="AG453" s="22"/>
      <c r="AH453" s="22"/>
      <c r="AI453" s="22"/>
      <c r="AJ453" s="2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2"/>
      <c r="BI453" s="52"/>
      <c r="BJ453" s="52"/>
      <c r="BK453" s="52"/>
      <c r="BL453" s="52"/>
      <c r="BM453" s="52"/>
      <c r="BN453" s="52"/>
      <c r="BO453" s="52"/>
      <c r="BP453" s="52"/>
      <c r="BQ453" s="52"/>
      <c r="BR453" s="25"/>
      <c r="BS453" s="25"/>
      <c r="BT453" s="25"/>
      <c r="BU453" s="25"/>
      <c r="BV453" s="25"/>
      <c r="BW453" s="25"/>
      <c r="BX453" s="25"/>
      <c r="BY453" s="25"/>
    </row>
    <row r="454" spans="1:77" s="12" customFormat="1" ht="18" customHeight="1" x14ac:dyDescent="0.25">
      <c r="A454" s="14" t="s">
        <v>462</v>
      </c>
      <c r="B454" s="1"/>
      <c r="C454" s="2"/>
      <c r="D454" s="2"/>
      <c r="E454" s="4"/>
      <c r="F454" s="2"/>
      <c r="G454" s="2"/>
      <c r="H454" s="2"/>
      <c r="I454" s="4"/>
      <c r="J454" s="2"/>
      <c r="K454" s="2"/>
      <c r="L454" s="2"/>
      <c r="M454" s="49"/>
      <c r="N454" s="3"/>
      <c r="O454" s="4"/>
      <c r="P454" s="4"/>
      <c r="Q454" s="2"/>
      <c r="R454" s="7"/>
      <c r="S454" s="8"/>
      <c r="T454">
        <f t="shared" si="56"/>
        <v>0</v>
      </c>
      <c r="U454" s="19" t="str">
        <f>IF(S454="","",S454/MAX($S$4:S454)-1)</f>
        <v/>
      </c>
      <c r="V454">
        <f t="shared" si="55"/>
        <v>0</v>
      </c>
      <c r="W454"/>
      <c r="X454">
        <f t="shared" si="51"/>
        <v>0</v>
      </c>
      <c r="Y454" s="26"/>
      <c r="Z454" s="27"/>
      <c r="AA454" s="27"/>
      <c r="AB454" s="27"/>
      <c r="AC454" s="27"/>
      <c r="AD454" s="27"/>
      <c r="AE454" s="28"/>
      <c r="AF454" s="22"/>
      <c r="AG454" s="22"/>
      <c r="AH454" s="22"/>
      <c r="AI454" s="22"/>
      <c r="AJ454" s="2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2"/>
      <c r="BI454" s="52"/>
      <c r="BJ454" s="52"/>
      <c r="BK454" s="52"/>
      <c r="BL454" s="52"/>
      <c r="BM454" s="52"/>
      <c r="BN454" s="52"/>
      <c r="BO454" s="52"/>
      <c r="BP454" s="52"/>
      <c r="BQ454" s="52"/>
      <c r="BR454" s="25"/>
      <c r="BS454" s="25"/>
      <c r="BT454" s="25"/>
      <c r="BU454" s="25"/>
      <c r="BV454" s="25"/>
      <c r="BW454" s="25"/>
      <c r="BX454" s="25"/>
      <c r="BY454" s="25"/>
    </row>
    <row r="455" spans="1:77" s="12" customFormat="1" ht="18" customHeight="1" x14ac:dyDescent="0.25">
      <c r="A455" s="14" t="s">
        <v>463</v>
      </c>
      <c r="B455" s="1"/>
      <c r="C455" s="2"/>
      <c r="D455" s="2"/>
      <c r="E455" s="4"/>
      <c r="F455" s="2"/>
      <c r="G455" s="2"/>
      <c r="H455" s="2"/>
      <c r="I455" s="4"/>
      <c r="J455" s="2"/>
      <c r="K455" s="2"/>
      <c r="L455" s="2"/>
      <c r="M455" s="49"/>
      <c r="N455" s="3"/>
      <c r="O455" s="4"/>
      <c r="P455" s="4"/>
      <c r="Q455" s="2"/>
      <c r="R455" s="7"/>
      <c r="S455" s="8"/>
      <c r="T455">
        <f t="shared" si="56"/>
        <v>0</v>
      </c>
      <c r="U455" s="19" t="str">
        <f>IF(S455="","",S455/MAX($S$4:S455)-1)</f>
        <v/>
      </c>
      <c r="V455">
        <f t="shared" si="55"/>
        <v>0</v>
      </c>
      <c r="W455"/>
      <c r="X455">
        <f t="shared" ref="X455:X503" si="57">IF(R455&lt;0,R455,0)</f>
        <v>0</v>
      </c>
      <c r="Y455" s="26"/>
      <c r="Z455" s="27"/>
      <c r="AA455" s="27"/>
      <c r="AB455" s="27"/>
      <c r="AC455" s="27"/>
      <c r="AD455" s="27"/>
      <c r="AE455" s="28"/>
      <c r="AF455" s="22"/>
      <c r="AG455" s="22"/>
      <c r="AH455" s="22"/>
      <c r="AI455" s="22"/>
      <c r="AJ455" s="2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  <c r="BO455" s="52"/>
      <c r="BP455" s="52"/>
      <c r="BQ455" s="52"/>
      <c r="BR455" s="25"/>
      <c r="BS455" s="25"/>
      <c r="BT455" s="25"/>
      <c r="BU455" s="25"/>
      <c r="BV455" s="25"/>
      <c r="BW455" s="25"/>
      <c r="BX455" s="25"/>
      <c r="BY455" s="25"/>
    </row>
    <row r="456" spans="1:77" s="12" customFormat="1" ht="18" customHeight="1" x14ac:dyDescent="0.25">
      <c r="A456" s="14" t="s">
        <v>464</v>
      </c>
      <c r="B456" s="1"/>
      <c r="C456" s="2"/>
      <c r="D456" s="2"/>
      <c r="E456" s="4"/>
      <c r="F456" s="2"/>
      <c r="G456" s="2"/>
      <c r="H456" s="2"/>
      <c r="I456" s="4"/>
      <c r="J456" s="2"/>
      <c r="K456" s="2"/>
      <c r="L456" s="2"/>
      <c r="M456" s="49"/>
      <c r="N456" s="3"/>
      <c r="O456" s="4"/>
      <c r="P456" s="4"/>
      <c r="Q456" s="2"/>
      <c r="R456" s="7"/>
      <c r="S456" s="8"/>
      <c r="T456">
        <f t="shared" si="56"/>
        <v>0</v>
      </c>
      <c r="U456" s="19" t="str">
        <f>IF(S456="","",S456/MAX($S$4:S456)-1)</f>
        <v/>
      </c>
      <c r="V456">
        <f t="shared" si="55"/>
        <v>0</v>
      </c>
      <c r="W456"/>
      <c r="X456">
        <f t="shared" si="57"/>
        <v>0</v>
      </c>
      <c r="Y456" s="26"/>
      <c r="Z456" s="27"/>
      <c r="AA456" s="27"/>
      <c r="AB456" s="27"/>
      <c r="AC456" s="27"/>
      <c r="AD456" s="27"/>
      <c r="AE456" s="28"/>
      <c r="AF456" s="22"/>
      <c r="AG456" s="22"/>
      <c r="AH456" s="22"/>
      <c r="AI456" s="22"/>
      <c r="AJ456" s="2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25"/>
      <c r="BS456" s="25"/>
      <c r="BT456" s="25"/>
      <c r="BU456" s="25"/>
      <c r="BV456" s="25"/>
      <c r="BW456" s="25"/>
      <c r="BX456" s="25"/>
      <c r="BY456" s="25"/>
    </row>
    <row r="457" spans="1:77" s="12" customFormat="1" ht="18" customHeight="1" x14ac:dyDescent="0.25">
      <c r="A457" s="14" t="s">
        <v>465</v>
      </c>
      <c r="B457" s="1"/>
      <c r="C457" s="2"/>
      <c r="D457" s="2"/>
      <c r="E457" s="4"/>
      <c r="F457" s="2"/>
      <c r="G457" s="2"/>
      <c r="H457" s="2"/>
      <c r="I457" s="4"/>
      <c r="J457" s="2"/>
      <c r="K457" s="2"/>
      <c r="L457" s="2"/>
      <c r="M457" s="49"/>
      <c r="N457" s="3"/>
      <c r="O457" s="4"/>
      <c r="P457" s="4"/>
      <c r="Q457" s="2"/>
      <c r="R457" s="7"/>
      <c r="S457" s="8"/>
      <c r="T457">
        <f t="shared" si="56"/>
        <v>0</v>
      </c>
      <c r="U457" s="19" t="str">
        <f>IF(S457="","",S457/MAX($S$4:S457)-1)</f>
        <v/>
      </c>
      <c r="V457">
        <f t="shared" si="55"/>
        <v>0</v>
      </c>
      <c r="W457"/>
      <c r="X457">
        <f t="shared" si="57"/>
        <v>0</v>
      </c>
      <c r="Y457" s="26"/>
      <c r="Z457" s="27"/>
      <c r="AA457" s="27"/>
      <c r="AB457" s="27"/>
      <c r="AC457" s="27"/>
      <c r="AD457" s="27"/>
      <c r="AE457" s="28"/>
      <c r="AF457" s="22"/>
      <c r="AG457" s="22"/>
      <c r="AH457" s="22"/>
      <c r="AI457" s="22"/>
      <c r="AJ457" s="2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  <c r="BO457" s="52"/>
      <c r="BP457" s="52"/>
      <c r="BQ457" s="52"/>
      <c r="BR457" s="25"/>
      <c r="BS457" s="25"/>
      <c r="BT457" s="25"/>
      <c r="BU457" s="25"/>
      <c r="BV457" s="25"/>
      <c r="BW457" s="25"/>
      <c r="BX457" s="25"/>
      <c r="BY457" s="25"/>
    </row>
    <row r="458" spans="1:77" s="12" customFormat="1" ht="18" customHeight="1" x14ac:dyDescent="0.25">
      <c r="A458" s="14" t="s">
        <v>466</v>
      </c>
      <c r="B458" s="1"/>
      <c r="C458" s="2"/>
      <c r="D458" s="2"/>
      <c r="E458" s="4"/>
      <c r="F458" s="2"/>
      <c r="G458" s="2"/>
      <c r="H458" s="2"/>
      <c r="I458" s="4"/>
      <c r="J458" s="2"/>
      <c r="K458" s="2"/>
      <c r="L458" s="2"/>
      <c r="M458" s="5"/>
      <c r="N458" s="3"/>
      <c r="O458" s="4"/>
      <c r="P458" s="4"/>
      <c r="Q458" s="2"/>
      <c r="R458" s="7"/>
      <c r="S458" s="8"/>
      <c r="T458">
        <f t="shared" si="56"/>
        <v>0</v>
      </c>
      <c r="U458" s="19" t="str">
        <f>IF(S458="","",S458/MAX($S$4:S458)-1)</f>
        <v/>
      </c>
      <c r="V458">
        <f t="shared" ref="V458:V503" si="58">IF(R458&lt;0,V457+R458,0)</f>
        <v>0</v>
      </c>
      <c r="W458"/>
      <c r="X458">
        <f t="shared" si="57"/>
        <v>0</v>
      </c>
      <c r="Y458" s="26"/>
      <c r="Z458" s="27"/>
      <c r="AA458" s="27"/>
      <c r="AB458" s="27"/>
      <c r="AC458" s="27"/>
      <c r="AD458" s="27"/>
      <c r="AE458" s="28"/>
      <c r="AF458" s="22"/>
      <c r="AG458" s="22"/>
      <c r="AH458" s="22"/>
      <c r="AI458" s="22"/>
      <c r="AJ458" s="2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25"/>
      <c r="BS458" s="25"/>
      <c r="BT458" s="25"/>
      <c r="BU458" s="25"/>
      <c r="BV458" s="25"/>
      <c r="BW458" s="25"/>
      <c r="BX458" s="25"/>
      <c r="BY458" s="25"/>
    </row>
    <row r="459" spans="1:77" s="12" customFormat="1" ht="18" customHeight="1" x14ac:dyDescent="0.25">
      <c r="A459" s="14" t="s">
        <v>467</v>
      </c>
      <c r="B459" s="1"/>
      <c r="C459" s="2"/>
      <c r="D459" s="2"/>
      <c r="E459" s="4"/>
      <c r="F459" s="2"/>
      <c r="G459" s="2"/>
      <c r="H459" s="2"/>
      <c r="I459" s="4"/>
      <c r="J459" s="2"/>
      <c r="K459" s="2"/>
      <c r="L459" s="2"/>
      <c r="M459" s="5"/>
      <c r="N459" s="3"/>
      <c r="O459" s="4"/>
      <c r="P459" s="4"/>
      <c r="Q459" s="2"/>
      <c r="R459" s="7"/>
      <c r="S459" s="8"/>
      <c r="T459">
        <f t="shared" si="56"/>
        <v>0</v>
      </c>
      <c r="U459" s="19" t="str">
        <f>IF(S459="","",S459/MAX($S$4:S459)-1)</f>
        <v/>
      </c>
      <c r="V459">
        <f t="shared" si="58"/>
        <v>0</v>
      </c>
      <c r="W459"/>
      <c r="X459">
        <f t="shared" si="57"/>
        <v>0</v>
      </c>
      <c r="Y459" s="26"/>
      <c r="Z459" s="27"/>
      <c r="AA459" s="27"/>
      <c r="AB459" s="27"/>
      <c r="AC459" s="27"/>
      <c r="AD459" s="27"/>
      <c r="AE459" s="28"/>
      <c r="AF459" s="22"/>
      <c r="AG459" s="22"/>
      <c r="AH459" s="22"/>
      <c r="AI459" s="22"/>
      <c r="AJ459" s="2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25"/>
      <c r="BS459" s="25"/>
      <c r="BT459" s="25"/>
      <c r="BU459" s="25"/>
      <c r="BV459" s="25"/>
      <c r="BW459" s="25"/>
      <c r="BX459" s="25"/>
      <c r="BY459" s="25"/>
    </row>
    <row r="460" spans="1:77" s="12" customFormat="1" ht="18" customHeight="1" x14ac:dyDescent="0.25">
      <c r="A460" s="14" t="s">
        <v>468</v>
      </c>
      <c r="B460" s="1"/>
      <c r="C460" s="2"/>
      <c r="D460" s="2"/>
      <c r="E460" s="4"/>
      <c r="F460" s="2"/>
      <c r="G460" s="2"/>
      <c r="H460" s="2"/>
      <c r="I460" s="4"/>
      <c r="J460" s="2"/>
      <c r="K460" s="2"/>
      <c r="L460" s="2"/>
      <c r="M460" s="5"/>
      <c r="N460" s="3"/>
      <c r="O460" s="4"/>
      <c r="P460" s="4"/>
      <c r="Q460" s="2"/>
      <c r="R460" s="7"/>
      <c r="S460" s="8"/>
      <c r="T460">
        <f t="shared" si="56"/>
        <v>0</v>
      </c>
      <c r="U460" s="19" t="str">
        <f>IF(S460="","",S460/MAX($S$4:S460)-1)</f>
        <v/>
      </c>
      <c r="V460">
        <f t="shared" si="58"/>
        <v>0</v>
      </c>
      <c r="W460"/>
      <c r="X460">
        <f t="shared" si="57"/>
        <v>0</v>
      </c>
      <c r="Y460" s="26"/>
      <c r="Z460" s="27"/>
      <c r="AA460" s="27"/>
      <c r="AB460" s="27"/>
      <c r="AC460" s="27"/>
      <c r="AD460" s="27"/>
      <c r="AE460" s="28"/>
      <c r="AF460" s="22"/>
      <c r="AG460" s="22"/>
      <c r="AH460" s="22"/>
      <c r="AI460" s="22"/>
      <c r="AJ460" s="2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25"/>
      <c r="BS460" s="25"/>
      <c r="BT460" s="25"/>
      <c r="BU460" s="25"/>
      <c r="BV460" s="25"/>
      <c r="BW460" s="25"/>
      <c r="BX460" s="25"/>
      <c r="BY460" s="25"/>
    </row>
    <row r="461" spans="1:77" s="12" customFormat="1" ht="18" customHeight="1" x14ac:dyDescent="0.25">
      <c r="A461" s="14" t="s">
        <v>469</v>
      </c>
      <c r="B461" s="1"/>
      <c r="C461" s="2"/>
      <c r="D461" s="2"/>
      <c r="E461" s="4"/>
      <c r="F461" s="2"/>
      <c r="G461" s="2"/>
      <c r="H461" s="2"/>
      <c r="I461" s="4"/>
      <c r="J461" s="2"/>
      <c r="K461" s="2"/>
      <c r="L461" s="2"/>
      <c r="M461" s="5"/>
      <c r="N461" s="3"/>
      <c r="O461" s="4"/>
      <c r="P461" s="4"/>
      <c r="Q461" s="2"/>
      <c r="R461" s="7"/>
      <c r="S461" s="8"/>
      <c r="T461">
        <f t="shared" si="56"/>
        <v>0</v>
      </c>
      <c r="U461" s="19" t="str">
        <f>IF(S461="","",S461/MAX($S$4:S461)-1)</f>
        <v/>
      </c>
      <c r="V461">
        <f t="shared" si="58"/>
        <v>0</v>
      </c>
      <c r="W461"/>
      <c r="X461">
        <f t="shared" si="57"/>
        <v>0</v>
      </c>
      <c r="Y461" s="26"/>
      <c r="Z461" s="27"/>
      <c r="AA461" s="27"/>
      <c r="AB461" s="27"/>
      <c r="AC461" s="27"/>
      <c r="AD461" s="27"/>
      <c r="AE461" s="28"/>
      <c r="AF461" s="22"/>
      <c r="AG461" s="22"/>
      <c r="AH461" s="22"/>
      <c r="AI461" s="22"/>
      <c r="AJ461" s="2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25"/>
      <c r="BS461" s="25"/>
      <c r="BT461" s="25"/>
      <c r="BU461" s="25"/>
      <c r="BV461" s="25"/>
      <c r="BW461" s="25"/>
      <c r="BX461" s="25"/>
      <c r="BY461" s="25"/>
    </row>
    <row r="462" spans="1:77" s="12" customFormat="1" ht="18" customHeight="1" x14ac:dyDescent="0.25">
      <c r="A462" s="14" t="s">
        <v>470</v>
      </c>
      <c r="B462" s="1"/>
      <c r="C462" s="2"/>
      <c r="D462" s="2"/>
      <c r="E462" s="4"/>
      <c r="F462" s="2"/>
      <c r="G462" s="2"/>
      <c r="H462" s="2"/>
      <c r="I462" s="4"/>
      <c r="J462" s="2"/>
      <c r="K462" s="2"/>
      <c r="L462" s="2"/>
      <c r="M462" s="5"/>
      <c r="N462" s="3"/>
      <c r="O462" s="4"/>
      <c r="P462" s="4"/>
      <c r="Q462" s="2"/>
      <c r="R462" s="7"/>
      <c r="S462" s="8"/>
      <c r="T462">
        <f t="shared" ref="T462:T503" si="59">IF(Q462&lt;0,T461+Q462,0)</f>
        <v>0</v>
      </c>
      <c r="U462" s="19" t="str">
        <f>IF(S462="","",S462/MAX($S$4:S462)-1)</f>
        <v/>
      </c>
      <c r="V462">
        <f t="shared" si="58"/>
        <v>0</v>
      </c>
      <c r="W462"/>
      <c r="X462">
        <f t="shared" si="57"/>
        <v>0</v>
      </c>
      <c r="Y462" s="26"/>
      <c r="Z462" s="27"/>
      <c r="AA462" s="27"/>
      <c r="AB462" s="27"/>
      <c r="AC462" s="27"/>
      <c r="AD462" s="27"/>
      <c r="AE462" s="28"/>
      <c r="AF462" s="22"/>
      <c r="AG462" s="22"/>
      <c r="AH462" s="22"/>
      <c r="AI462" s="22"/>
      <c r="AJ462" s="2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25"/>
      <c r="BS462" s="25"/>
      <c r="BT462" s="25"/>
      <c r="BU462" s="25"/>
      <c r="BV462" s="25"/>
      <c r="BW462" s="25"/>
      <c r="BX462" s="25"/>
      <c r="BY462" s="25"/>
    </row>
    <row r="463" spans="1:77" s="12" customFormat="1" ht="18" customHeight="1" x14ac:dyDescent="0.25">
      <c r="A463" s="14" t="s">
        <v>471</v>
      </c>
      <c r="B463" s="1"/>
      <c r="C463" s="2"/>
      <c r="D463" s="2"/>
      <c r="E463" s="4"/>
      <c r="F463" s="2"/>
      <c r="G463" s="2"/>
      <c r="H463" s="2"/>
      <c r="I463" s="4"/>
      <c r="J463" s="2"/>
      <c r="K463" s="2"/>
      <c r="L463" s="2"/>
      <c r="M463" s="5"/>
      <c r="N463" s="3"/>
      <c r="O463" s="4"/>
      <c r="P463" s="4"/>
      <c r="Q463" s="2"/>
      <c r="R463" s="7"/>
      <c r="S463" s="8"/>
      <c r="T463">
        <f t="shared" si="59"/>
        <v>0</v>
      </c>
      <c r="U463" s="19" t="str">
        <f>IF(S463="","",S463/MAX($S$4:S463)-1)</f>
        <v/>
      </c>
      <c r="V463">
        <f t="shared" si="58"/>
        <v>0</v>
      </c>
      <c r="W463"/>
      <c r="X463">
        <f t="shared" si="57"/>
        <v>0</v>
      </c>
      <c r="Y463" s="26"/>
      <c r="Z463" s="27"/>
      <c r="AA463" s="27"/>
      <c r="AB463" s="27"/>
      <c r="AC463" s="27"/>
      <c r="AD463" s="27"/>
      <c r="AE463" s="28"/>
      <c r="AF463" s="22"/>
      <c r="AG463" s="22"/>
      <c r="AH463" s="22"/>
      <c r="AI463" s="22"/>
      <c r="AJ463" s="2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25"/>
      <c r="BS463" s="25"/>
      <c r="BT463" s="25"/>
      <c r="BU463" s="25"/>
      <c r="BV463" s="25"/>
      <c r="BW463" s="25"/>
      <c r="BX463" s="25"/>
      <c r="BY463" s="25"/>
    </row>
    <row r="464" spans="1:77" s="12" customFormat="1" ht="18" customHeight="1" x14ac:dyDescent="0.25">
      <c r="A464" s="14" t="s">
        <v>472</v>
      </c>
      <c r="B464" s="1"/>
      <c r="C464" s="2"/>
      <c r="D464" s="2"/>
      <c r="E464" s="4"/>
      <c r="F464" s="2"/>
      <c r="G464" s="2"/>
      <c r="H464" s="2"/>
      <c r="I464" s="4"/>
      <c r="J464" s="2"/>
      <c r="K464" s="2"/>
      <c r="L464" s="2"/>
      <c r="M464" s="5"/>
      <c r="N464" s="3"/>
      <c r="O464" s="4"/>
      <c r="P464" s="4"/>
      <c r="Q464" s="2"/>
      <c r="R464" s="7"/>
      <c r="S464" s="8"/>
      <c r="T464">
        <f t="shared" si="59"/>
        <v>0</v>
      </c>
      <c r="U464" s="19" t="str">
        <f>IF(S464="","",S464/MAX($S$4:S464)-1)</f>
        <v/>
      </c>
      <c r="V464">
        <f t="shared" si="58"/>
        <v>0</v>
      </c>
      <c r="W464"/>
      <c r="X464">
        <f t="shared" si="57"/>
        <v>0</v>
      </c>
      <c r="Y464" s="26"/>
      <c r="Z464" s="27"/>
      <c r="AA464" s="27"/>
      <c r="AB464" s="27"/>
      <c r="AC464" s="27"/>
      <c r="AD464" s="27"/>
      <c r="AE464" s="28"/>
      <c r="AF464" s="22"/>
      <c r="AG464" s="22"/>
      <c r="AH464" s="22"/>
      <c r="AI464" s="22"/>
      <c r="AJ464" s="2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25"/>
      <c r="BS464" s="25"/>
      <c r="BT464" s="25"/>
      <c r="BU464" s="25"/>
      <c r="BV464" s="25"/>
      <c r="BW464" s="25"/>
      <c r="BX464" s="25"/>
      <c r="BY464" s="25"/>
    </row>
    <row r="465" spans="1:77" s="12" customFormat="1" ht="18" customHeight="1" x14ac:dyDescent="0.25">
      <c r="A465" s="14" t="s">
        <v>473</v>
      </c>
      <c r="B465" s="1"/>
      <c r="C465" s="2"/>
      <c r="D465" s="2"/>
      <c r="E465" s="4"/>
      <c r="F465" s="2"/>
      <c r="G465" s="2"/>
      <c r="H465" s="2"/>
      <c r="I465" s="4"/>
      <c r="J465" s="2"/>
      <c r="K465" s="2"/>
      <c r="L465" s="2"/>
      <c r="M465" s="5"/>
      <c r="N465" s="3"/>
      <c r="O465" s="4"/>
      <c r="P465" s="4"/>
      <c r="Q465" s="2"/>
      <c r="R465" s="7"/>
      <c r="S465" s="8"/>
      <c r="T465">
        <f t="shared" si="59"/>
        <v>0</v>
      </c>
      <c r="U465" s="19" t="str">
        <f>IF(S465="","",S465/MAX($S$4:S465)-1)</f>
        <v/>
      </c>
      <c r="V465">
        <f t="shared" si="58"/>
        <v>0</v>
      </c>
      <c r="W465"/>
      <c r="X465">
        <f t="shared" si="57"/>
        <v>0</v>
      </c>
      <c r="Y465" s="26"/>
      <c r="Z465" s="27"/>
      <c r="AA465" s="27"/>
      <c r="AB465" s="27"/>
      <c r="AC465" s="27"/>
      <c r="AD465" s="27"/>
      <c r="AE465" s="28"/>
      <c r="AF465" s="22"/>
      <c r="AG465" s="22"/>
      <c r="AH465" s="22"/>
      <c r="AI465" s="22"/>
      <c r="AJ465" s="2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25"/>
      <c r="BS465" s="25"/>
      <c r="BT465" s="25"/>
      <c r="BU465" s="25"/>
      <c r="BV465" s="25"/>
      <c r="BW465" s="25"/>
      <c r="BX465" s="25"/>
      <c r="BY465" s="25"/>
    </row>
    <row r="466" spans="1:77" s="12" customFormat="1" ht="18" customHeight="1" x14ac:dyDescent="0.25">
      <c r="A466" s="14" t="s">
        <v>474</v>
      </c>
      <c r="B466" s="1"/>
      <c r="C466" s="2"/>
      <c r="D466" s="2"/>
      <c r="E466" s="4"/>
      <c r="F466" s="2"/>
      <c r="G466" s="2"/>
      <c r="H466" s="2"/>
      <c r="I466" s="4"/>
      <c r="J466" s="2"/>
      <c r="K466" s="2"/>
      <c r="L466" s="2"/>
      <c r="M466" s="5"/>
      <c r="N466" s="3"/>
      <c r="O466" s="4"/>
      <c r="P466" s="4"/>
      <c r="Q466" s="2"/>
      <c r="R466" s="7"/>
      <c r="S466" s="8"/>
      <c r="T466">
        <f t="shared" si="59"/>
        <v>0</v>
      </c>
      <c r="U466" s="19" t="str">
        <f>IF(S466="","",S466/MAX($S$4:S466)-1)</f>
        <v/>
      </c>
      <c r="V466">
        <f t="shared" si="58"/>
        <v>0</v>
      </c>
      <c r="W466"/>
      <c r="X466">
        <f t="shared" si="57"/>
        <v>0</v>
      </c>
      <c r="Y466" s="26"/>
      <c r="Z466" s="27"/>
      <c r="AA466" s="27"/>
      <c r="AB466" s="27"/>
      <c r="AC466" s="27"/>
      <c r="AD466" s="27"/>
      <c r="AE466" s="28"/>
      <c r="AF466" s="22"/>
      <c r="AG466" s="22"/>
      <c r="AH466" s="22"/>
      <c r="AI466" s="22"/>
      <c r="AJ466" s="2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25"/>
      <c r="BS466" s="25"/>
      <c r="BT466" s="25"/>
      <c r="BU466" s="25"/>
      <c r="BV466" s="25"/>
      <c r="BW466" s="25"/>
      <c r="BX466" s="25"/>
      <c r="BY466" s="25"/>
    </row>
    <row r="467" spans="1:77" s="12" customFormat="1" ht="18" customHeight="1" x14ac:dyDescent="0.25">
      <c r="A467" s="14" t="s">
        <v>475</v>
      </c>
      <c r="B467" s="1"/>
      <c r="C467" s="2"/>
      <c r="D467" s="2"/>
      <c r="E467" s="4"/>
      <c r="F467" s="2"/>
      <c r="G467" s="2"/>
      <c r="H467" s="2"/>
      <c r="I467" s="4"/>
      <c r="J467" s="2"/>
      <c r="K467" s="2"/>
      <c r="L467" s="2"/>
      <c r="M467" s="5"/>
      <c r="N467" s="3"/>
      <c r="O467" s="4"/>
      <c r="P467" s="4"/>
      <c r="Q467" s="2"/>
      <c r="R467" s="7"/>
      <c r="S467" s="8"/>
      <c r="T467">
        <f t="shared" si="59"/>
        <v>0</v>
      </c>
      <c r="U467" s="19" t="str">
        <f>IF(S467="","",S467/MAX($S$4:S467)-1)</f>
        <v/>
      </c>
      <c r="V467">
        <f t="shared" si="58"/>
        <v>0</v>
      </c>
      <c r="W467"/>
      <c r="X467">
        <f t="shared" si="57"/>
        <v>0</v>
      </c>
      <c r="Y467" s="26"/>
      <c r="Z467" s="27"/>
      <c r="AA467" s="27"/>
      <c r="AB467" s="27"/>
      <c r="AC467" s="27"/>
      <c r="AD467" s="27"/>
      <c r="AE467" s="28"/>
      <c r="AF467" s="22"/>
      <c r="AG467" s="22"/>
      <c r="AH467" s="22"/>
      <c r="AI467" s="22"/>
      <c r="AJ467" s="2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25"/>
      <c r="BS467" s="25"/>
      <c r="BT467" s="25"/>
      <c r="BU467" s="25"/>
      <c r="BV467" s="25"/>
      <c r="BW467" s="25"/>
      <c r="BX467" s="25"/>
      <c r="BY467" s="25"/>
    </row>
    <row r="468" spans="1:77" s="12" customFormat="1" ht="18" customHeight="1" x14ac:dyDescent="0.25">
      <c r="A468" s="14" t="s">
        <v>476</v>
      </c>
      <c r="B468" s="1"/>
      <c r="C468" s="2"/>
      <c r="D468" s="2"/>
      <c r="E468" s="4"/>
      <c r="F468" s="2"/>
      <c r="G468" s="2"/>
      <c r="H468" s="2"/>
      <c r="I468" s="4"/>
      <c r="J468" s="2"/>
      <c r="K468" s="2"/>
      <c r="L468" s="2"/>
      <c r="M468" s="5"/>
      <c r="N468" s="3"/>
      <c r="O468" s="4"/>
      <c r="P468" s="4"/>
      <c r="Q468" s="2"/>
      <c r="R468" s="7"/>
      <c r="S468" s="8"/>
      <c r="T468">
        <f t="shared" si="59"/>
        <v>0</v>
      </c>
      <c r="U468" s="19" t="str">
        <f>IF(S468="","",S468/MAX($S$4:S468)-1)</f>
        <v/>
      </c>
      <c r="V468">
        <f t="shared" si="58"/>
        <v>0</v>
      </c>
      <c r="W468"/>
      <c r="X468">
        <f t="shared" si="57"/>
        <v>0</v>
      </c>
      <c r="Y468" s="26"/>
      <c r="Z468" s="27"/>
      <c r="AA468" s="27"/>
      <c r="AB468" s="27"/>
      <c r="AC468" s="27"/>
      <c r="AD468" s="27"/>
      <c r="AE468" s="28"/>
      <c r="AF468" s="22"/>
      <c r="AG468" s="22"/>
      <c r="AH468" s="22"/>
      <c r="AI468" s="22"/>
      <c r="AJ468" s="2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  <c r="BP468" s="52"/>
      <c r="BQ468" s="52"/>
      <c r="BR468" s="25"/>
      <c r="BS468" s="25"/>
      <c r="BT468" s="25"/>
      <c r="BU468" s="25"/>
      <c r="BV468" s="25"/>
      <c r="BW468" s="25"/>
      <c r="BX468" s="25"/>
      <c r="BY468" s="25"/>
    </row>
    <row r="469" spans="1:77" s="12" customFormat="1" ht="18" customHeight="1" x14ac:dyDescent="0.25">
      <c r="A469" s="14" t="s">
        <v>477</v>
      </c>
      <c r="B469" s="1"/>
      <c r="C469" s="2"/>
      <c r="D469" s="2"/>
      <c r="E469" s="4"/>
      <c r="F469" s="2"/>
      <c r="G469" s="2"/>
      <c r="H469" s="2"/>
      <c r="I469" s="4"/>
      <c r="J469" s="2"/>
      <c r="K469" s="2"/>
      <c r="L469" s="2"/>
      <c r="M469" s="5"/>
      <c r="N469" s="3"/>
      <c r="O469" s="4"/>
      <c r="P469" s="4"/>
      <c r="Q469" s="2"/>
      <c r="R469" s="7"/>
      <c r="S469" s="8"/>
      <c r="T469">
        <f t="shared" si="59"/>
        <v>0</v>
      </c>
      <c r="U469" s="19" t="str">
        <f>IF(S469="","",S469/MAX($S$4:S469)-1)</f>
        <v/>
      </c>
      <c r="V469">
        <f t="shared" si="58"/>
        <v>0</v>
      </c>
      <c r="W469"/>
      <c r="X469">
        <f t="shared" si="57"/>
        <v>0</v>
      </c>
      <c r="Y469" s="26"/>
      <c r="Z469" s="27"/>
      <c r="AA469" s="27"/>
      <c r="AB469" s="27"/>
      <c r="AC469" s="27"/>
      <c r="AD469" s="27"/>
      <c r="AE469" s="28"/>
      <c r="AF469" s="22"/>
      <c r="AG469" s="22"/>
      <c r="AH469" s="22"/>
      <c r="AI469" s="22"/>
      <c r="AJ469" s="2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25"/>
      <c r="BS469" s="25"/>
      <c r="BT469" s="25"/>
      <c r="BU469" s="25"/>
      <c r="BV469" s="25"/>
      <c r="BW469" s="25"/>
      <c r="BX469" s="25"/>
      <c r="BY469" s="25"/>
    </row>
    <row r="470" spans="1:77" s="12" customFormat="1" ht="18" customHeight="1" x14ac:dyDescent="0.25">
      <c r="A470" s="14" t="s">
        <v>478</v>
      </c>
      <c r="B470" s="1"/>
      <c r="C470" s="2"/>
      <c r="D470" s="2"/>
      <c r="E470" s="4"/>
      <c r="F470" s="2"/>
      <c r="G470" s="2"/>
      <c r="H470" s="2"/>
      <c r="I470" s="4"/>
      <c r="J470" s="2"/>
      <c r="K470" s="2"/>
      <c r="L470" s="2"/>
      <c r="M470" s="5"/>
      <c r="N470" s="3"/>
      <c r="O470" s="4"/>
      <c r="P470" s="4"/>
      <c r="Q470" s="2"/>
      <c r="R470" s="7"/>
      <c r="S470" s="8"/>
      <c r="T470">
        <f t="shared" si="59"/>
        <v>0</v>
      </c>
      <c r="U470" s="19" t="str">
        <f>IF(S470="","",S470/MAX($S$4:S470)-1)</f>
        <v/>
      </c>
      <c r="V470">
        <f t="shared" si="58"/>
        <v>0</v>
      </c>
      <c r="W470"/>
      <c r="X470">
        <f t="shared" si="57"/>
        <v>0</v>
      </c>
      <c r="Y470" s="26"/>
      <c r="Z470" s="27"/>
      <c r="AA470" s="27"/>
      <c r="AB470" s="27"/>
      <c r="AC470" s="27"/>
      <c r="AD470" s="27"/>
      <c r="AE470" s="28"/>
      <c r="AF470" s="22"/>
      <c r="AG470" s="22"/>
      <c r="AH470" s="22"/>
      <c r="AI470" s="22"/>
      <c r="AJ470" s="2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25"/>
      <c r="BS470" s="25"/>
      <c r="BT470" s="25"/>
      <c r="BU470" s="25"/>
      <c r="BV470" s="25"/>
      <c r="BW470" s="25"/>
      <c r="BX470" s="25"/>
      <c r="BY470" s="25"/>
    </row>
    <row r="471" spans="1:77" s="12" customFormat="1" ht="18" customHeight="1" x14ac:dyDescent="0.25">
      <c r="A471" s="14" t="s">
        <v>479</v>
      </c>
      <c r="B471" s="1"/>
      <c r="C471" s="2"/>
      <c r="D471" s="2"/>
      <c r="E471" s="4"/>
      <c r="F471" s="2"/>
      <c r="G471" s="2"/>
      <c r="H471" s="2"/>
      <c r="I471" s="4"/>
      <c r="J471" s="2"/>
      <c r="K471" s="2"/>
      <c r="L471" s="2"/>
      <c r="M471" s="5"/>
      <c r="N471" s="3"/>
      <c r="O471" s="4"/>
      <c r="P471" s="4"/>
      <c r="Q471" s="2"/>
      <c r="R471" s="7"/>
      <c r="S471" s="8"/>
      <c r="T471">
        <f t="shared" si="59"/>
        <v>0</v>
      </c>
      <c r="U471" s="19" t="str">
        <f>IF(S471="","",S471/MAX($S$4:S471)-1)</f>
        <v/>
      </c>
      <c r="V471">
        <f t="shared" si="58"/>
        <v>0</v>
      </c>
      <c r="W471"/>
      <c r="X471">
        <f t="shared" si="57"/>
        <v>0</v>
      </c>
      <c r="Y471" s="26"/>
      <c r="Z471" s="27"/>
      <c r="AA471" s="27"/>
      <c r="AB471" s="27"/>
      <c r="AC471" s="27"/>
      <c r="AD471" s="27"/>
      <c r="AE471" s="28"/>
      <c r="AF471" s="22"/>
      <c r="AG471" s="22"/>
      <c r="AH471" s="22"/>
      <c r="AI471" s="22"/>
      <c r="AJ471" s="2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25"/>
      <c r="BS471" s="25"/>
      <c r="BT471" s="25"/>
      <c r="BU471" s="25"/>
      <c r="BV471" s="25"/>
      <c r="BW471" s="25"/>
      <c r="BX471" s="25"/>
      <c r="BY471" s="25"/>
    </row>
    <row r="472" spans="1:77" s="12" customFormat="1" ht="18" customHeight="1" x14ac:dyDescent="0.25">
      <c r="A472" s="14" t="s">
        <v>480</v>
      </c>
      <c r="B472" s="1"/>
      <c r="C472" s="2"/>
      <c r="D472" s="2"/>
      <c r="E472" s="4"/>
      <c r="F472" s="2"/>
      <c r="G472" s="2"/>
      <c r="H472" s="2"/>
      <c r="I472" s="4"/>
      <c r="J472" s="2"/>
      <c r="K472" s="2"/>
      <c r="L472" s="2"/>
      <c r="M472" s="5"/>
      <c r="N472" s="3"/>
      <c r="O472" s="4"/>
      <c r="P472" s="4"/>
      <c r="Q472" s="2"/>
      <c r="R472" s="7"/>
      <c r="S472" s="8"/>
      <c r="T472">
        <f t="shared" si="59"/>
        <v>0</v>
      </c>
      <c r="U472" s="19" t="str">
        <f>IF(S472="","",S472/MAX($S$4:S472)-1)</f>
        <v/>
      </c>
      <c r="V472">
        <f t="shared" si="58"/>
        <v>0</v>
      </c>
      <c r="W472"/>
      <c r="X472">
        <f t="shared" si="57"/>
        <v>0</v>
      </c>
      <c r="Y472" s="26"/>
      <c r="Z472" s="27"/>
      <c r="AA472" s="27"/>
      <c r="AB472" s="27"/>
      <c r="AC472" s="27"/>
      <c r="AD472" s="27"/>
      <c r="AE472" s="28"/>
      <c r="AF472" s="22"/>
      <c r="AG472" s="22"/>
      <c r="AH472" s="22"/>
      <c r="AI472" s="22"/>
      <c r="AJ472" s="2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25"/>
      <c r="BS472" s="25"/>
      <c r="BT472" s="25"/>
      <c r="BU472" s="25"/>
      <c r="BV472" s="25"/>
      <c r="BW472" s="25"/>
      <c r="BX472" s="25"/>
      <c r="BY472" s="25"/>
    </row>
    <row r="473" spans="1:77" s="12" customFormat="1" ht="18" customHeight="1" x14ac:dyDescent="0.25">
      <c r="A473" s="14" t="s">
        <v>481</v>
      </c>
      <c r="B473" s="1"/>
      <c r="C473" s="2"/>
      <c r="D473" s="2"/>
      <c r="E473" s="4"/>
      <c r="F473" s="2"/>
      <c r="G473" s="2"/>
      <c r="H473" s="2"/>
      <c r="I473" s="4"/>
      <c r="J473" s="2"/>
      <c r="K473" s="2"/>
      <c r="L473" s="2"/>
      <c r="M473" s="5"/>
      <c r="N473" s="3"/>
      <c r="O473" s="4"/>
      <c r="P473" s="4"/>
      <c r="Q473" s="2"/>
      <c r="R473" s="7"/>
      <c r="S473" s="8"/>
      <c r="T473">
        <f t="shared" si="59"/>
        <v>0</v>
      </c>
      <c r="U473" s="19" t="str">
        <f>IF(S473="","",S473/MAX($S$4:S473)-1)</f>
        <v/>
      </c>
      <c r="V473">
        <f t="shared" si="58"/>
        <v>0</v>
      </c>
      <c r="W473"/>
      <c r="X473">
        <f t="shared" si="57"/>
        <v>0</v>
      </c>
      <c r="Y473" s="26"/>
      <c r="Z473" s="27"/>
      <c r="AA473" s="27"/>
      <c r="AB473" s="27"/>
      <c r="AC473" s="27"/>
      <c r="AD473" s="27"/>
      <c r="AE473" s="28"/>
      <c r="AF473" s="22"/>
      <c r="AG473" s="22"/>
      <c r="AH473" s="22"/>
      <c r="AI473" s="22"/>
      <c r="AJ473" s="2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25"/>
      <c r="BS473" s="25"/>
      <c r="BT473" s="25"/>
      <c r="BU473" s="25"/>
      <c r="BV473" s="25"/>
      <c r="BW473" s="25"/>
      <c r="BX473" s="25"/>
      <c r="BY473" s="25"/>
    </row>
    <row r="474" spans="1:77" s="12" customFormat="1" ht="18" customHeight="1" x14ac:dyDescent="0.25">
      <c r="A474" s="14" t="s">
        <v>482</v>
      </c>
      <c r="B474" s="1"/>
      <c r="C474" s="2"/>
      <c r="D474" s="2"/>
      <c r="E474" s="4"/>
      <c r="F474" s="2"/>
      <c r="G474" s="2"/>
      <c r="H474" s="2"/>
      <c r="I474" s="4"/>
      <c r="J474" s="2"/>
      <c r="K474" s="2"/>
      <c r="L474" s="2"/>
      <c r="M474" s="5"/>
      <c r="N474" s="3"/>
      <c r="O474" s="4"/>
      <c r="P474" s="4"/>
      <c r="Q474" s="2"/>
      <c r="R474" s="7"/>
      <c r="S474" s="8"/>
      <c r="T474">
        <f t="shared" si="59"/>
        <v>0</v>
      </c>
      <c r="U474" s="19" t="str">
        <f>IF(S474="","",S474/MAX($S$4:S474)-1)</f>
        <v/>
      </c>
      <c r="V474">
        <f t="shared" si="58"/>
        <v>0</v>
      </c>
      <c r="W474"/>
      <c r="X474">
        <f t="shared" si="57"/>
        <v>0</v>
      </c>
      <c r="Y474" s="26"/>
      <c r="Z474" s="27"/>
      <c r="AA474" s="27"/>
      <c r="AB474" s="27"/>
      <c r="AC474" s="27"/>
      <c r="AD474" s="27"/>
      <c r="AE474" s="28"/>
      <c r="AF474" s="22"/>
      <c r="AG474" s="22"/>
      <c r="AH474" s="22"/>
      <c r="AI474" s="22"/>
      <c r="AJ474" s="2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25"/>
      <c r="BS474" s="25"/>
      <c r="BT474" s="25"/>
      <c r="BU474" s="25"/>
      <c r="BV474" s="25"/>
      <c r="BW474" s="25"/>
      <c r="BX474" s="25"/>
      <c r="BY474" s="25"/>
    </row>
    <row r="475" spans="1:77" s="12" customFormat="1" ht="18" customHeight="1" x14ac:dyDescent="0.25">
      <c r="A475" s="14" t="s">
        <v>483</v>
      </c>
      <c r="B475" s="1"/>
      <c r="C475" s="2"/>
      <c r="D475" s="2"/>
      <c r="E475" s="4"/>
      <c r="F475" s="2"/>
      <c r="G475" s="2"/>
      <c r="H475" s="2"/>
      <c r="I475" s="4"/>
      <c r="J475" s="2"/>
      <c r="K475" s="2"/>
      <c r="L475" s="2"/>
      <c r="M475" s="5"/>
      <c r="N475" s="3"/>
      <c r="O475" s="4"/>
      <c r="P475" s="4"/>
      <c r="Q475" s="2"/>
      <c r="R475" s="7"/>
      <c r="S475" s="8"/>
      <c r="T475">
        <f t="shared" si="59"/>
        <v>0</v>
      </c>
      <c r="U475" s="19" t="str">
        <f>IF(S475="","",S475/MAX($S$4:S475)-1)</f>
        <v/>
      </c>
      <c r="V475">
        <f t="shared" si="58"/>
        <v>0</v>
      </c>
      <c r="W475"/>
      <c r="X475">
        <f t="shared" si="57"/>
        <v>0</v>
      </c>
      <c r="Y475" s="26"/>
      <c r="Z475" s="27"/>
      <c r="AA475" s="27"/>
      <c r="AB475" s="27"/>
      <c r="AC475" s="27"/>
      <c r="AD475" s="27"/>
      <c r="AE475" s="28"/>
      <c r="AF475" s="22"/>
      <c r="AG475" s="22"/>
      <c r="AH475" s="22"/>
      <c r="AI475" s="22"/>
      <c r="AJ475" s="2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25"/>
      <c r="BS475" s="25"/>
      <c r="BT475" s="25"/>
      <c r="BU475" s="25"/>
      <c r="BV475" s="25"/>
      <c r="BW475" s="25"/>
      <c r="BX475" s="25"/>
      <c r="BY475" s="25"/>
    </row>
    <row r="476" spans="1:77" s="12" customFormat="1" ht="18" customHeight="1" x14ac:dyDescent="0.25">
      <c r="A476" s="14" t="s">
        <v>484</v>
      </c>
      <c r="B476" s="1"/>
      <c r="C476" s="2"/>
      <c r="D476" s="2"/>
      <c r="E476" s="4"/>
      <c r="F476" s="2"/>
      <c r="G476" s="2"/>
      <c r="H476" s="2"/>
      <c r="I476" s="4"/>
      <c r="J476" s="2"/>
      <c r="K476" s="2"/>
      <c r="L476" s="2"/>
      <c r="M476" s="5"/>
      <c r="N476" s="3"/>
      <c r="O476" s="4"/>
      <c r="P476" s="4"/>
      <c r="Q476" s="2"/>
      <c r="R476" s="7"/>
      <c r="S476" s="8"/>
      <c r="T476">
        <f t="shared" si="59"/>
        <v>0</v>
      </c>
      <c r="U476" s="19" t="str">
        <f>IF(S476="","",S476/MAX($S$4:S476)-1)</f>
        <v/>
      </c>
      <c r="V476">
        <f t="shared" si="58"/>
        <v>0</v>
      </c>
      <c r="W476"/>
      <c r="X476">
        <f t="shared" si="57"/>
        <v>0</v>
      </c>
      <c r="Y476" s="26"/>
      <c r="Z476" s="27"/>
      <c r="AA476" s="27"/>
      <c r="AB476" s="27"/>
      <c r="AC476" s="27"/>
      <c r="AD476" s="27"/>
      <c r="AE476" s="28"/>
      <c r="AF476" s="22"/>
      <c r="AG476" s="22"/>
      <c r="AH476" s="22"/>
      <c r="AI476" s="22"/>
      <c r="AJ476" s="2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25"/>
      <c r="BS476" s="25"/>
      <c r="BT476" s="25"/>
      <c r="BU476" s="25"/>
      <c r="BV476" s="25"/>
      <c r="BW476" s="25"/>
      <c r="BX476" s="25"/>
      <c r="BY476" s="25"/>
    </row>
    <row r="477" spans="1:77" s="12" customFormat="1" ht="18" customHeight="1" x14ac:dyDescent="0.25">
      <c r="A477" s="14" t="s">
        <v>485</v>
      </c>
      <c r="B477" s="1"/>
      <c r="C477" s="2"/>
      <c r="D477" s="2"/>
      <c r="E477" s="4"/>
      <c r="F477" s="2"/>
      <c r="G477" s="2"/>
      <c r="H477" s="2"/>
      <c r="I477" s="4"/>
      <c r="J477" s="2"/>
      <c r="K477" s="2"/>
      <c r="L477" s="2"/>
      <c r="M477" s="5"/>
      <c r="N477" s="3"/>
      <c r="O477" s="4"/>
      <c r="P477" s="4"/>
      <c r="Q477" s="2"/>
      <c r="R477" s="7"/>
      <c r="S477" s="8"/>
      <c r="T477">
        <f t="shared" si="59"/>
        <v>0</v>
      </c>
      <c r="U477" s="19" t="str">
        <f>IF(S477="","",S477/MAX($S$4:S477)-1)</f>
        <v/>
      </c>
      <c r="V477">
        <f t="shared" si="58"/>
        <v>0</v>
      </c>
      <c r="W477"/>
      <c r="X477">
        <f t="shared" si="57"/>
        <v>0</v>
      </c>
      <c r="Y477" s="26"/>
      <c r="Z477" s="27"/>
      <c r="AA477" s="27"/>
      <c r="AB477" s="27"/>
      <c r="AC477" s="27"/>
      <c r="AD477" s="27"/>
      <c r="AE477" s="28"/>
      <c r="AF477" s="22"/>
      <c r="AG477" s="22"/>
      <c r="AH477" s="22"/>
      <c r="AI477" s="22"/>
      <c r="AJ477" s="2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25"/>
      <c r="BS477" s="25"/>
      <c r="BT477" s="25"/>
      <c r="BU477" s="25"/>
      <c r="BV477" s="25"/>
      <c r="BW477" s="25"/>
      <c r="BX477" s="25"/>
      <c r="BY477" s="25"/>
    </row>
    <row r="478" spans="1:77" s="12" customFormat="1" ht="18" customHeight="1" x14ac:dyDescent="0.25">
      <c r="A478" s="14" t="s">
        <v>486</v>
      </c>
      <c r="B478" s="1"/>
      <c r="C478" s="2"/>
      <c r="D478" s="2"/>
      <c r="E478" s="4"/>
      <c r="F478" s="2"/>
      <c r="G478" s="2"/>
      <c r="H478" s="2"/>
      <c r="I478" s="4"/>
      <c r="J478" s="2"/>
      <c r="K478" s="2"/>
      <c r="L478" s="2"/>
      <c r="M478" s="5"/>
      <c r="N478" s="3"/>
      <c r="O478" s="4"/>
      <c r="P478" s="4"/>
      <c r="Q478" s="2"/>
      <c r="R478" s="7"/>
      <c r="S478" s="8"/>
      <c r="T478">
        <f t="shared" si="59"/>
        <v>0</v>
      </c>
      <c r="U478" s="19" t="str">
        <f>IF(S478="","",S478/MAX($S$4:S478)-1)</f>
        <v/>
      </c>
      <c r="V478">
        <f t="shared" si="58"/>
        <v>0</v>
      </c>
      <c r="W478"/>
      <c r="X478">
        <f t="shared" si="57"/>
        <v>0</v>
      </c>
      <c r="Y478" s="26"/>
      <c r="Z478" s="27"/>
      <c r="AA478" s="27"/>
      <c r="AB478" s="27"/>
      <c r="AC478" s="27"/>
      <c r="AD478" s="27"/>
      <c r="AE478" s="28"/>
      <c r="AF478" s="22"/>
      <c r="AG478" s="22"/>
      <c r="AH478" s="22"/>
      <c r="AI478" s="22"/>
      <c r="AJ478" s="2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25"/>
      <c r="BS478" s="25"/>
      <c r="BT478" s="25"/>
      <c r="BU478" s="25"/>
      <c r="BV478" s="25"/>
      <c r="BW478" s="25"/>
      <c r="BX478" s="25"/>
      <c r="BY478" s="25"/>
    </row>
    <row r="479" spans="1:77" s="12" customFormat="1" ht="18" customHeight="1" x14ac:dyDescent="0.25">
      <c r="A479" s="14" t="s">
        <v>487</v>
      </c>
      <c r="B479" s="1"/>
      <c r="C479" s="2"/>
      <c r="D479" s="2"/>
      <c r="E479" s="4"/>
      <c r="F479" s="2"/>
      <c r="G479" s="2"/>
      <c r="H479" s="2"/>
      <c r="I479" s="4"/>
      <c r="J479" s="2"/>
      <c r="K479" s="2"/>
      <c r="L479" s="2"/>
      <c r="M479" s="5"/>
      <c r="N479" s="3"/>
      <c r="O479" s="4"/>
      <c r="P479" s="4"/>
      <c r="Q479" s="2"/>
      <c r="R479" s="7"/>
      <c r="S479" s="8"/>
      <c r="T479">
        <f t="shared" si="59"/>
        <v>0</v>
      </c>
      <c r="U479" s="19" t="str">
        <f>IF(S479="","",S479/MAX($S$4:S479)-1)</f>
        <v/>
      </c>
      <c r="V479">
        <f t="shared" si="58"/>
        <v>0</v>
      </c>
      <c r="W479"/>
      <c r="X479">
        <f t="shared" si="57"/>
        <v>0</v>
      </c>
      <c r="Y479" s="26"/>
      <c r="Z479" s="27"/>
      <c r="AA479" s="27"/>
      <c r="AB479" s="27"/>
      <c r="AC479" s="27"/>
      <c r="AD479" s="27"/>
      <c r="AE479" s="28"/>
      <c r="AF479" s="22"/>
      <c r="AG479" s="22"/>
      <c r="AH479" s="22"/>
      <c r="AI479" s="22"/>
      <c r="AJ479" s="2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25"/>
      <c r="BS479" s="25"/>
      <c r="BT479" s="25"/>
      <c r="BU479" s="25"/>
      <c r="BV479" s="25"/>
      <c r="BW479" s="25"/>
      <c r="BX479" s="25"/>
      <c r="BY479" s="25"/>
    </row>
    <row r="480" spans="1:77" s="12" customFormat="1" ht="18" customHeight="1" x14ac:dyDescent="0.25">
      <c r="A480" s="14" t="s">
        <v>488</v>
      </c>
      <c r="B480" s="1"/>
      <c r="C480" s="2"/>
      <c r="D480" s="2"/>
      <c r="E480" s="4"/>
      <c r="F480" s="2"/>
      <c r="G480" s="2"/>
      <c r="H480" s="2"/>
      <c r="I480" s="4"/>
      <c r="J480" s="2"/>
      <c r="K480" s="2"/>
      <c r="L480" s="2"/>
      <c r="M480" s="5"/>
      <c r="N480" s="3"/>
      <c r="O480" s="4"/>
      <c r="P480" s="4"/>
      <c r="Q480" s="2"/>
      <c r="R480" s="7"/>
      <c r="S480" s="8"/>
      <c r="T480">
        <f t="shared" si="59"/>
        <v>0</v>
      </c>
      <c r="U480" s="19" t="str">
        <f>IF(S480="","",S480/MAX($S$4:S480)-1)</f>
        <v/>
      </c>
      <c r="V480">
        <f t="shared" si="58"/>
        <v>0</v>
      </c>
      <c r="W480"/>
      <c r="X480">
        <f t="shared" si="57"/>
        <v>0</v>
      </c>
      <c r="Y480" s="26"/>
      <c r="Z480" s="27"/>
      <c r="AA480" s="27"/>
      <c r="AB480" s="27"/>
      <c r="AC480" s="27"/>
      <c r="AD480" s="27"/>
      <c r="AE480" s="28"/>
      <c r="AF480" s="22"/>
      <c r="AG480" s="22"/>
      <c r="AH480" s="22"/>
      <c r="AI480" s="22"/>
      <c r="AJ480" s="2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25"/>
      <c r="BS480" s="25"/>
      <c r="BT480" s="25"/>
      <c r="BU480" s="25"/>
      <c r="BV480" s="25"/>
      <c r="BW480" s="25"/>
      <c r="BX480" s="25"/>
      <c r="BY480" s="25"/>
    </row>
    <row r="481" spans="1:77" s="12" customFormat="1" ht="18" customHeight="1" x14ac:dyDescent="0.25">
      <c r="A481" s="14" t="s">
        <v>489</v>
      </c>
      <c r="B481" s="1"/>
      <c r="C481" s="2"/>
      <c r="D481" s="2"/>
      <c r="E481" s="4"/>
      <c r="F481" s="2"/>
      <c r="G481" s="2"/>
      <c r="H481" s="2"/>
      <c r="I481" s="4"/>
      <c r="J481" s="2"/>
      <c r="K481" s="2"/>
      <c r="L481" s="2"/>
      <c r="M481" s="5"/>
      <c r="N481" s="3"/>
      <c r="O481" s="4"/>
      <c r="P481" s="4"/>
      <c r="Q481" s="2"/>
      <c r="R481" s="7"/>
      <c r="S481" s="8"/>
      <c r="T481">
        <f t="shared" si="59"/>
        <v>0</v>
      </c>
      <c r="U481" s="19" t="str">
        <f>IF(S481="","",S481/MAX($S$4:S481)-1)</f>
        <v/>
      </c>
      <c r="V481">
        <f t="shared" si="58"/>
        <v>0</v>
      </c>
      <c r="W481"/>
      <c r="X481">
        <f t="shared" si="57"/>
        <v>0</v>
      </c>
      <c r="Y481" s="26"/>
      <c r="Z481" s="27"/>
      <c r="AA481" s="27"/>
      <c r="AB481" s="27"/>
      <c r="AC481" s="27"/>
      <c r="AD481" s="27"/>
      <c r="AE481" s="28"/>
      <c r="AF481" s="22"/>
      <c r="AG481" s="22"/>
      <c r="AH481" s="22"/>
      <c r="AI481" s="22"/>
      <c r="AJ481" s="2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25"/>
      <c r="BS481" s="25"/>
      <c r="BT481" s="25"/>
      <c r="BU481" s="25"/>
      <c r="BV481" s="25"/>
      <c r="BW481" s="25"/>
      <c r="BX481" s="25"/>
      <c r="BY481" s="25"/>
    </row>
    <row r="482" spans="1:77" s="12" customFormat="1" ht="18" customHeight="1" x14ac:dyDescent="0.25">
      <c r="A482" s="14" t="s">
        <v>490</v>
      </c>
      <c r="B482" s="1"/>
      <c r="C482" s="2"/>
      <c r="D482" s="2"/>
      <c r="E482" s="4"/>
      <c r="F482" s="2"/>
      <c r="G482" s="2"/>
      <c r="H482" s="2"/>
      <c r="I482" s="4"/>
      <c r="J482" s="2"/>
      <c r="K482" s="2"/>
      <c r="L482" s="2"/>
      <c r="M482" s="5"/>
      <c r="N482" s="3"/>
      <c r="O482" s="4"/>
      <c r="P482" s="4"/>
      <c r="Q482" s="2"/>
      <c r="R482" s="7"/>
      <c r="S482" s="8"/>
      <c r="T482">
        <f t="shared" si="59"/>
        <v>0</v>
      </c>
      <c r="U482" s="19" t="str">
        <f>IF(S482="","",S482/MAX($S$4:S482)-1)</f>
        <v/>
      </c>
      <c r="V482">
        <f t="shared" si="58"/>
        <v>0</v>
      </c>
      <c r="W482"/>
      <c r="X482">
        <f t="shared" si="57"/>
        <v>0</v>
      </c>
      <c r="Y482" s="26"/>
      <c r="Z482" s="27"/>
      <c r="AA482" s="27"/>
      <c r="AB482" s="27"/>
      <c r="AC482" s="27"/>
      <c r="AD482" s="27"/>
      <c r="AE482" s="28"/>
      <c r="AF482" s="22"/>
      <c r="AG482" s="22"/>
      <c r="AH482" s="22"/>
      <c r="AI482" s="22"/>
      <c r="AJ482" s="2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25"/>
      <c r="BS482" s="25"/>
      <c r="BT482" s="25"/>
      <c r="BU482" s="25"/>
      <c r="BV482" s="25"/>
      <c r="BW482" s="25"/>
      <c r="BX482" s="25"/>
      <c r="BY482" s="25"/>
    </row>
    <row r="483" spans="1:77" s="12" customFormat="1" ht="18" customHeight="1" x14ac:dyDescent="0.25">
      <c r="A483" s="14" t="s">
        <v>491</v>
      </c>
      <c r="B483" s="1"/>
      <c r="C483" s="2"/>
      <c r="D483" s="2"/>
      <c r="E483" s="4"/>
      <c r="F483" s="2"/>
      <c r="G483" s="2"/>
      <c r="H483" s="2"/>
      <c r="I483" s="4"/>
      <c r="J483" s="2"/>
      <c r="K483" s="2"/>
      <c r="L483" s="2"/>
      <c r="M483" s="5"/>
      <c r="N483" s="3"/>
      <c r="O483" s="4"/>
      <c r="P483" s="4"/>
      <c r="Q483" s="2"/>
      <c r="R483" s="7"/>
      <c r="S483" s="8"/>
      <c r="T483">
        <f t="shared" si="59"/>
        <v>0</v>
      </c>
      <c r="U483" s="19" t="str">
        <f>IF(S483="","",S483/MAX($S$4:S483)-1)</f>
        <v/>
      </c>
      <c r="V483">
        <f t="shared" si="58"/>
        <v>0</v>
      </c>
      <c r="W483"/>
      <c r="X483">
        <f t="shared" si="57"/>
        <v>0</v>
      </c>
      <c r="Y483" s="26"/>
      <c r="Z483" s="27"/>
      <c r="AA483" s="27"/>
      <c r="AB483" s="27"/>
      <c r="AC483" s="27"/>
      <c r="AD483" s="27"/>
      <c r="AE483" s="28"/>
      <c r="AF483" s="22"/>
      <c r="AG483" s="22"/>
      <c r="AH483" s="22"/>
      <c r="AI483" s="22"/>
      <c r="AJ483" s="2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25"/>
      <c r="BS483" s="25"/>
      <c r="BT483" s="25"/>
      <c r="BU483" s="25"/>
      <c r="BV483" s="25"/>
      <c r="BW483" s="25"/>
      <c r="BX483" s="25"/>
      <c r="BY483" s="25"/>
    </row>
    <row r="484" spans="1:77" s="12" customFormat="1" ht="18" customHeight="1" x14ac:dyDescent="0.25">
      <c r="A484" s="14" t="s">
        <v>492</v>
      </c>
      <c r="B484" s="1"/>
      <c r="C484" s="2"/>
      <c r="D484" s="2"/>
      <c r="E484" s="4"/>
      <c r="F484" s="2"/>
      <c r="G484" s="2"/>
      <c r="H484" s="2"/>
      <c r="I484" s="4"/>
      <c r="J484" s="2"/>
      <c r="K484" s="2"/>
      <c r="L484" s="2"/>
      <c r="M484" s="5"/>
      <c r="N484" s="3"/>
      <c r="O484" s="4"/>
      <c r="P484" s="4"/>
      <c r="Q484" s="2"/>
      <c r="R484" s="7"/>
      <c r="S484" s="8"/>
      <c r="T484">
        <f t="shared" si="59"/>
        <v>0</v>
      </c>
      <c r="U484" s="19" t="str">
        <f>IF(S484="","",S484/MAX($S$4:S484)-1)</f>
        <v/>
      </c>
      <c r="V484">
        <f t="shared" si="58"/>
        <v>0</v>
      </c>
      <c r="W484"/>
      <c r="X484">
        <f t="shared" si="57"/>
        <v>0</v>
      </c>
      <c r="Y484" s="26"/>
      <c r="Z484" s="27"/>
      <c r="AA484" s="27"/>
      <c r="AB484" s="27"/>
      <c r="AC484" s="27"/>
      <c r="AD484" s="27"/>
      <c r="AE484" s="28"/>
      <c r="AF484" s="22"/>
      <c r="AG484" s="22"/>
      <c r="AH484" s="22"/>
      <c r="AI484" s="22"/>
      <c r="AJ484" s="2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25"/>
      <c r="BS484" s="25"/>
      <c r="BT484" s="25"/>
      <c r="BU484" s="25"/>
      <c r="BV484" s="25"/>
      <c r="BW484" s="25"/>
      <c r="BX484" s="25"/>
      <c r="BY484" s="25"/>
    </row>
    <row r="485" spans="1:77" s="12" customFormat="1" ht="18" customHeight="1" x14ac:dyDescent="0.25">
      <c r="A485" s="14" t="s">
        <v>493</v>
      </c>
      <c r="B485" s="1"/>
      <c r="C485" s="2"/>
      <c r="D485" s="2"/>
      <c r="E485" s="4"/>
      <c r="F485" s="2"/>
      <c r="G485" s="2"/>
      <c r="H485" s="2"/>
      <c r="I485" s="4"/>
      <c r="J485" s="2"/>
      <c r="K485" s="2"/>
      <c r="L485" s="2"/>
      <c r="M485" s="5"/>
      <c r="N485" s="3"/>
      <c r="O485" s="4"/>
      <c r="P485" s="4"/>
      <c r="Q485" s="2"/>
      <c r="R485" s="7"/>
      <c r="S485" s="8"/>
      <c r="T485">
        <f t="shared" si="59"/>
        <v>0</v>
      </c>
      <c r="U485" s="19" t="str">
        <f>IF(S485="","",S485/MAX($S$4:S485)-1)</f>
        <v/>
      </c>
      <c r="V485">
        <f t="shared" si="58"/>
        <v>0</v>
      </c>
      <c r="W485"/>
      <c r="X485">
        <f t="shared" si="57"/>
        <v>0</v>
      </c>
      <c r="Y485" s="26"/>
      <c r="Z485" s="27"/>
      <c r="AA485" s="27"/>
      <c r="AB485" s="27"/>
      <c r="AC485" s="27"/>
      <c r="AD485" s="27"/>
      <c r="AE485" s="28"/>
      <c r="AF485" s="22"/>
      <c r="AG485" s="22"/>
      <c r="AH485" s="22"/>
      <c r="AI485" s="22"/>
      <c r="AJ485" s="2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25"/>
      <c r="BS485" s="25"/>
      <c r="BT485" s="25"/>
      <c r="BU485" s="25"/>
      <c r="BV485" s="25"/>
      <c r="BW485" s="25"/>
      <c r="BX485" s="25"/>
      <c r="BY485" s="25"/>
    </row>
    <row r="486" spans="1:77" s="12" customFormat="1" ht="18" customHeight="1" x14ac:dyDescent="0.25">
      <c r="A486" s="14" t="s">
        <v>494</v>
      </c>
      <c r="B486" s="1"/>
      <c r="C486" s="2"/>
      <c r="D486" s="2"/>
      <c r="E486" s="4"/>
      <c r="F486" s="2"/>
      <c r="G486" s="2"/>
      <c r="H486" s="2"/>
      <c r="I486" s="4"/>
      <c r="J486" s="2"/>
      <c r="K486" s="2"/>
      <c r="L486" s="2"/>
      <c r="M486" s="5"/>
      <c r="N486" s="3"/>
      <c r="O486" s="4"/>
      <c r="P486" s="4"/>
      <c r="Q486" s="2"/>
      <c r="R486" s="7"/>
      <c r="S486" s="8"/>
      <c r="T486">
        <f t="shared" si="59"/>
        <v>0</v>
      </c>
      <c r="U486" s="19" t="str">
        <f>IF(S486="","",S486/MAX($S$4:S486)-1)</f>
        <v/>
      </c>
      <c r="V486">
        <f t="shared" si="58"/>
        <v>0</v>
      </c>
      <c r="W486"/>
      <c r="X486">
        <f t="shared" si="57"/>
        <v>0</v>
      </c>
      <c r="Y486" s="26"/>
      <c r="Z486" s="27"/>
      <c r="AA486" s="27"/>
      <c r="AB486" s="27"/>
      <c r="AC486" s="27"/>
      <c r="AD486" s="27"/>
      <c r="AE486" s="28"/>
      <c r="AF486" s="22"/>
      <c r="AG486" s="22"/>
      <c r="AH486" s="22"/>
      <c r="AI486" s="22"/>
      <c r="AJ486" s="2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25"/>
      <c r="BS486" s="25"/>
      <c r="BT486" s="25"/>
      <c r="BU486" s="25"/>
      <c r="BV486" s="25"/>
      <c r="BW486" s="25"/>
      <c r="BX486" s="25"/>
      <c r="BY486" s="25"/>
    </row>
    <row r="487" spans="1:77" s="12" customFormat="1" ht="18" customHeight="1" x14ac:dyDescent="0.25">
      <c r="A487" s="14" t="s">
        <v>495</v>
      </c>
      <c r="B487" s="1"/>
      <c r="C487" s="2"/>
      <c r="D487" s="2"/>
      <c r="E487" s="4"/>
      <c r="F487" s="2"/>
      <c r="G487" s="2"/>
      <c r="H487" s="2"/>
      <c r="I487" s="4"/>
      <c r="J487" s="2"/>
      <c r="K487" s="2"/>
      <c r="L487" s="2"/>
      <c r="M487" s="5"/>
      <c r="N487" s="3"/>
      <c r="O487" s="4"/>
      <c r="P487" s="4"/>
      <c r="Q487" s="2"/>
      <c r="R487" s="7"/>
      <c r="S487" s="8"/>
      <c r="T487">
        <f t="shared" si="59"/>
        <v>0</v>
      </c>
      <c r="U487" s="19" t="str">
        <f>IF(S487="","",S487/MAX($S$4:S487)-1)</f>
        <v/>
      </c>
      <c r="V487">
        <f t="shared" si="58"/>
        <v>0</v>
      </c>
      <c r="W487"/>
      <c r="X487">
        <f t="shared" si="57"/>
        <v>0</v>
      </c>
      <c r="Y487" s="26"/>
      <c r="Z487" s="27"/>
      <c r="AA487" s="27"/>
      <c r="AB487" s="27"/>
      <c r="AC487" s="27"/>
      <c r="AD487" s="27"/>
      <c r="AE487" s="28"/>
      <c r="AF487" s="22"/>
      <c r="AG487" s="22"/>
      <c r="AH487" s="22"/>
      <c r="AI487" s="22"/>
      <c r="AJ487" s="2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25"/>
      <c r="BS487" s="25"/>
      <c r="BT487" s="25"/>
      <c r="BU487" s="25"/>
      <c r="BV487" s="25"/>
      <c r="BW487" s="25"/>
      <c r="BX487" s="25"/>
      <c r="BY487" s="25"/>
    </row>
    <row r="488" spans="1:77" s="12" customFormat="1" ht="18" customHeight="1" x14ac:dyDescent="0.25">
      <c r="A488" s="14" t="s">
        <v>496</v>
      </c>
      <c r="B488" s="1"/>
      <c r="C488" s="2"/>
      <c r="D488" s="2"/>
      <c r="E488" s="4"/>
      <c r="F488" s="2"/>
      <c r="G488" s="2"/>
      <c r="H488" s="2"/>
      <c r="I488" s="4"/>
      <c r="J488" s="2"/>
      <c r="K488" s="2"/>
      <c r="L488" s="2"/>
      <c r="M488" s="5"/>
      <c r="N488" s="3"/>
      <c r="O488" s="4"/>
      <c r="P488" s="4"/>
      <c r="Q488" s="2"/>
      <c r="R488" s="7"/>
      <c r="S488" s="8"/>
      <c r="T488">
        <f t="shared" si="59"/>
        <v>0</v>
      </c>
      <c r="U488" s="19" t="str">
        <f>IF(S488="","",S488/MAX($S$4:S488)-1)</f>
        <v/>
      </c>
      <c r="V488">
        <f t="shared" si="58"/>
        <v>0</v>
      </c>
      <c r="W488"/>
      <c r="X488">
        <f t="shared" si="57"/>
        <v>0</v>
      </c>
      <c r="Y488" s="26"/>
      <c r="Z488" s="27"/>
      <c r="AA488" s="27"/>
      <c r="AB488" s="27"/>
      <c r="AC488" s="27"/>
      <c r="AD488" s="27"/>
      <c r="AE488" s="28"/>
      <c r="AF488" s="22"/>
      <c r="AG488" s="22"/>
      <c r="AH488" s="22"/>
      <c r="AI488" s="22"/>
      <c r="AJ488" s="2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25"/>
      <c r="BS488" s="25"/>
      <c r="BT488" s="25"/>
      <c r="BU488" s="25"/>
      <c r="BV488" s="25"/>
      <c r="BW488" s="25"/>
      <c r="BX488" s="25"/>
      <c r="BY488" s="25"/>
    </row>
    <row r="489" spans="1:77" s="12" customFormat="1" ht="18" customHeight="1" x14ac:dyDescent="0.25">
      <c r="A489" s="14" t="s">
        <v>497</v>
      </c>
      <c r="B489" s="1"/>
      <c r="C489" s="2"/>
      <c r="D489" s="2"/>
      <c r="E489" s="4"/>
      <c r="F489" s="2"/>
      <c r="G489" s="2"/>
      <c r="H489" s="2"/>
      <c r="I489" s="4"/>
      <c r="J489" s="2"/>
      <c r="K489" s="2"/>
      <c r="L489" s="2"/>
      <c r="M489" s="5"/>
      <c r="N489" s="3"/>
      <c r="O489" s="4"/>
      <c r="P489" s="4"/>
      <c r="Q489" s="2"/>
      <c r="R489" s="7"/>
      <c r="S489" s="8"/>
      <c r="T489">
        <f t="shared" si="59"/>
        <v>0</v>
      </c>
      <c r="U489" s="19" t="str">
        <f>IF(S489="","",S489/MAX($S$4:S489)-1)</f>
        <v/>
      </c>
      <c r="V489">
        <f t="shared" si="58"/>
        <v>0</v>
      </c>
      <c r="W489"/>
      <c r="X489">
        <f t="shared" si="57"/>
        <v>0</v>
      </c>
      <c r="Y489" s="26"/>
      <c r="Z489" s="27"/>
      <c r="AA489" s="27"/>
      <c r="AB489" s="27"/>
      <c r="AC489" s="27"/>
      <c r="AD489" s="27"/>
      <c r="AE489" s="28"/>
      <c r="AF489" s="22"/>
      <c r="AG489" s="22"/>
      <c r="AH489" s="22"/>
      <c r="AI489" s="22"/>
      <c r="AJ489" s="2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25"/>
      <c r="BS489" s="25"/>
      <c r="BT489" s="25"/>
      <c r="BU489" s="25"/>
      <c r="BV489" s="25"/>
      <c r="BW489" s="25"/>
      <c r="BX489" s="25"/>
      <c r="BY489" s="25"/>
    </row>
    <row r="490" spans="1:77" s="12" customFormat="1" ht="18" customHeight="1" x14ac:dyDescent="0.25">
      <c r="A490" s="14" t="s">
        <v>498</v>
      </c>
      <c r="B490" s="1"/>
      <c r="C490" s="2"/>
      <c r="D490" s="2"/>
      <c r="E490" s="4"/>
      <c r="F490" s="2"/>
      <c r="G490" s="2"/>
      <c r="H490" s="2"/>
      <c r="I490" s="4"/>
      <c r="J490" s="2"/>
      <c r="K490" s="2"/>
      <c r="L490" s="2"/>
      <c r="M490" s="5"/>
      <c r="N490" s="3"/>
      <c r="O490" s="4"/>
      <c r="P490" s="4"/>
      <c r="Q490" s="2"/>
      <c r="R490" s="7"/>
      <c r="S490" s="8"/>
      <c r="T490">
        <f t="shared" si="59"/>
        <v>0</v>
      </c>
      <c r="U490" s="19" t="str">
        <f>IF(S490="","",S490/MAX($S$4:S490)-1)</f>
        <v/>
      </c>
      <c r="V490">
        <f t="shared" si="58"/>
        <v>0</v>
      </c>
      <c r="W490"/>
      <c r="X490">
        <f t="shared" si="57"/>
        <v>0</v>
      </c>
      <c r="Y490" s="26"/>
      <c r="Z490" s="27"/>
      <c r="AA490" s="27"/>
      <c r="AB490" s="27"/>
      <c r="AC490" s="27"/>
      <c r="AD490" s="27"/>
      <c r="AE490" s="28"/>
      <c r="AF490" s="22"/>
      <c r="AG490" s="22"/>
      <c r="AH490" s="22"/>
      <c r="AI490" s="22"/>
      <c r="AJ490" s="2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25"/>
      <c r="BS490" s="25"/>
      <c r="BT490" s="25"/>
      <c r="BU490" s="25"/>
      <c r="BV490" s="25"/>
      <c r="BW490" s="25"/>
      <c r="BX490" s="25"/>
      <c r="BY490" s="25"/>
    </row>
    <row r="491" spans="1:77" s="12" customFormat="1" ht="18" customHeight="1" x14ac:dyDescent="0.25">
      <c r="A491" s="14" t="s">
        <v>499</v>
      </c>
      <c r="B491" s="1"/>
      <c r="C491" s="2"/>
      <c r="D491" s="2"/>
      <c r="E491" s="4"/>
      <c r="F491" s="2"/>
      <c r="G491" s="2"/>
      <c r="H491" s="2"/>
      <c r="I491" s="4"/>
      <c r="J491" s="2"/>
      <c r="K491" s="2"/>
      <c r="L491" s="2"/>
      <c r="M491" s="5"/>
      <c r="N491" s="3"/>
      <c r="O491" s="4"/>
      <c r="P491" s="4"/>
      <c r="Q491" s="2"/>
      <c r="R491" s="7"/>
      <c r="S491" s="8"/>
      <c r="T491">
        <f t="shared" si="59"/>
        <v>0</v>
      </c>
      <c r="U491" s="19" t="str">
        <f>IF(S491="","",S491/MAX($S$4:S491)-1)</f>
        <v/>
      </c>
      <c r="V491">
        <f t="shared" si="58"/>
        <v>0</v>
      </c>
      <c r="W491"/>
      <c r="X491">
        <f t="shared" si="57"/>
        <v>0</v>
      </c>
      <c r="Y491" s="26"/>
      <c r="Z491" s="27"/>
      <c r="AA491" s="27"/>
      <c r="AB491" s="27"/>
      <c r="AC491" s="27"/>
      <c r="AD491" s="27"/>
      <c r="AE491" s="28"/>
      <c r="AF491" s="22"/>
      <c r="AG491" s="22"/>
      <c r="AH491" s="22"/>
      <c r="AI491" s="22"/>
      <c r="AJ491" s="2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  <c r="BP491" s="52"/>
      <c r="BQ491" s="52"/>
      <c r="BR491" s="25"/>
      <c r="BS491" s="25"/>
      <c r="BT491" s="25"/>
      <c r="BU491" s="25"/>
      <c r="BV491" s="25"/>
      <c r="BW491" s="25"/>
      <c r="BX491" s="25"/>
      <c r="BY491" s="25"/>
    </row>
    <row r="492" spans="1:77" s="12" customFormat="1" ht="18" customHeight="1" x14ac:dyDescent="0.25">
      <c r="A492" s="14" t="s">
        <v>500</v>
      </c>
      <c r="B492" s="1"/>
      <c r="C492" s="2"/>
      <c r="D492" s="2"/>
      <c r="E492" s="4"/>
      <c r="F492" s="2"/>
      <c r="G492" s="2"/>
      <c r="H492" s="2"/>
      <c r="I492" s="4"/>
      <c r="J492" s="2"/>
      <c r="K492" s="2"/>
      <c r="L492" s="2"/>
      <c r="M492" s="5"/>
      <c r="N492" s="3"/>
      <c r="O492" s="4"/>
      <c r="P492" s="4"/>
      <c r="Q492" s="2"/>
      <c r="R492" s="7"/>
      <c r="S492" s="8"/>
      <c r="T492">
        <f t="shared" si="59"/>
        <v>0</v>
      </c>
      <c r="U492" s="19" t="str">
        <f>IF(S492="","",S492/MAX($S$4:S492)-1)</f>
        <v/>
      </c>
      <c r="V492">
        <f t="shared" si="58"/>
        <v>0</v>
      </c>
      <c r="W492"/>
      <c r="X492">
        <f t="shared" si="57"/>
        <v>0</v>
      </c>
      <c r="Y492" s="26"/>
      <c r="Z492" s="27"/>
      <c r="AA492" s="27"/>
      <c r="AB492" s="27"/>
      <c r="AC492" s="27"/>
      <c r="AD492" s="27"/>
      <c r="AE492" s="28"/>
      <c r="AF492" s="22"/>
      <c r="AG492" s="22"/>
      <c r="AH492" s="22"/>
      <c r="AI492" s="22"/>
      <c r="AJ492" s="2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25"/>
      <c r="BS492" s="25"/>
      <c r="BT492" s="25"/>
      <c r="BU492" s="25"/>
      <c r="BV492" s="25"/>
      <c r="BW492" s="25"/>
      <c r="BX492" s="25"/>
      <c r="BY492" s="25"/>
    </row>
    <row r="493" spans="1:77" s="12" customFormat="1" ht="18" customHeight="1" x14ac:dyDescent="0.25">
      <c r="A493" s="14" t="s">
        <v>501</v>
      </c>
      <c r="B493" s="1"/>
      <c r="C493" s="2"/>
      <c r="D493" s="2"/>
      <c r="E493" s="4"/>
      <c r="F493" s="2"/>
      <c r="G493" s="2"/>
      <c r="H493" s="2"/>
      <c r="I493" s="4"/>
      <c r="J493" s="2"/>
      <c r="K493" s="2"/>
      <c r="L493" s="2"/>
      <c r="M493" s="5"/>
      <c r="N493" s="3"/>
      <c r="O493" s="4"/>
      <c r="P493" s="4"/>
      <c r="Q493" s="2"/>
      <c r="R493" s="7"/>
      <c r="S493" s="8"/>
      <c r="T493">
        <f t="shared" si="59"/>
        <v>0</v>
      </c>
      <c r="U493" s="19" t="str">
        <f>IF(S493="","",S493/MAX($S$4:S493)-1)</f>
        <v/>
      </c>
      <c r="V493">
        <f t="shared" si="58"/>
        <v>0</v>
      </c>
      <c r="W493"/>
      <c r="X493">
        <f t="shared" si="57"/>
        <v>0</v>
      </c>
      <c r="Y493" s="26"/>
      <c r="Z493" s="27"/>
      <c r="AA493" s="27"/>
      <c r="AB493" s="27"/>
      <c r="AC493" s="27"/>
      <c r="AD493" s="27"/>
      <c r="AE493" s="28"/>
      <c r="AF493" s="22"/>
      <c r="AG493" s="22"/>
      <c r="AH493" s="22"/>
      <c r="AI493" s="22"/>
      <c r="AJ493" s="2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  <c r="BP493" s="52"/>
      <c r="BQ493" s="52"/>
      <c r="BR493" s="25"/>
      <c r="BS493" s="25"/>
      <c r="BT493" s="25"/>
      <c r="BU493" s="25"/>
      <c r="BV493" s="25"/>
      <c r="BW493" s="25"/>
      <c r="BX493" s="25"/>
      <c r="BY493" s="25"/>
    </row>
    <row r="494" spans="1:77" s="12" customFormat="1" ht="18" customHeight="1" x14ac:dyDescent="0.25">
      <c r="A494" s="14" t="s">
        <v>502</v>
      </c>
      <c r="B494" s="1"/>
      <c r="C494" s="2"/>
      <c r="D494" s="2"/>
      <c r="E494" s="4"/>
      <c r="F494" s="2"/>
      <c r="G494" s="2"/>
      <c r="H494" s="2"/>
      <c r="I494" s="4"/>
      <c r="J494" s="2"/>
      <c r="K494" s="2"/>
      <c r="L494" s="2"/>
      <c r="M494" s="5"/>
      <c r="N494" s="3"/>
      <c r="O494" s="4"/>
      <c r="P494" s="4"/>
      <c r="Q494" s="2"/>
      <c r="R494" s="7"/>
      <c r="S494" s="8"/>
      <c r="T494">
        <f t="shared" si="59"/>
        <v>0</v>
      </c>
      <c r="U494" s="19" t="str">
        <f>IF(S494="","",S494/MAX($S$4:S494)-1)</f>
        <v/>
      </c>
      <c r="V494">
        <f t="shared" si="58"/>
        <v>0</v>
      </c>
      <c r="W494"/>
      <c r="X494">
        <f t="shared" si="57"/>
        <v>0</v>
      </c>
      <c r="Y494" s="26"/>
      <c r="Z494" s="27"/>
      <c r="AA494" s="27"/>
      <c r="AB494" s="27"/>
      <c r="AC494" s="27"/>
      <c r="AD494" s="27"/>
      <c r="AE494" s="28"/>
      <c r="AF494" s="22"/>
      <c r="AG494" s="22"/>
      <c r="AH494" s="22"/>
      <c r="AI494" s="22"/>
      <c r="AJ494" s="2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  <c r="BO494" s="52"/>
      <c r="BP494" s="52"/>
      <c r="BQ494" s="52"/>
      <c r="BR494" s="25"/>
      <c r="BS494" s="25"/>
      <c r="BT494" s="25"/>
      <c r="BU494" s="25"/>
      <c r="BV494" s="25"/>
      <c r="BW494" s="25"/>
      <c r="BX494" s="25"/>
      <c r="BY494" s="25"/>
    </row>
    <row r="495" spans="1:77" s="12" customFormat="1" ht="18" customHeight="1" x14ac:dyDescent="0.25">
      <c r="A495" s="14" t="s">
        <v>503</v>
      </c>
      <c r="B495" s="1"/>
      <c r="C495" s="2"/>
      <c r="D495" s="2"/>
      <c r="E495" s="4"/>
      <c r="F495" s="2"/>
      <c r="G495" s="2"/>
      <c r="H495" s="2"/>
      <c r="I495" s="4"/>
      <c r="J495" s="2"/>
      <c r="K495" s="2"/>
      <c r="L495" s="2"/>
      <c r="M495" s="5"/>
      <c r="N495" s="3"/>
      <c r="O495" s="4"/>
      <c r="P495" s="4"/>
      <c r="Q495" s="2"/>
      <c r="R495" s="7"/>
      <c r="S495" s="8"/>
      <c r="T495">
        <f t="shared" si="59"/>
        <v>0</v>
      </c>
      <c r="U495" s="19" t="str">
        <f>IF(S495="","",S495/MAX($S$4:S495)-1)</f>
        <v/>
      </c>
      <c r="V495">
        <f t="shared" si="58"/>
        <v>0</v>
      </c>
      <c r="W495"/>
      <c r="X495">
        <f t="shared" si="57"/>
        <v>0</v>
      </c>
      <c r="Y495" s="26"/>
      <c r="Z495" s="27"/>
      <c r="AA495" s="27"/>
      <c r="AB495" s="27"/>
      <c r="AC495" s="27"/>
      <c r="AD495" s="27"/>
      <c r="AE495" s="28"/>
      <c r="AF495" s="22"/>
      <c r="AG495" s="22"/>
      <c r="AH495" s="22"/>
      <c r="AI495" s="22"/>
      <c r="AJ495" s="2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25"/>
      <c r="BS495" s="25"/>
      <c r="BT495" s="25"/>
      <c r="BU495" s="25"/>
      <c r="BV495" s="25"/>
      <c r="BW495" s="25"/>
      <c r="BX495" s="25"/>
      <c r="BY495" s="25"/>
    </row>
    <row r="496" spans="1:77" s="12" customFormat="1" ht="18" customHeight="1" x14ac:dyDescent="0.25">
      <c r="A496" s="14" t="s">
        <v>504</v>
      </c>
      <c r="B496" s="1"/>
      <c r="C496" s="2"/>
      <c r="D496" s="2"/>
      <c r="E496" s="4"/>
      <c r="F496" s="2"/>
      <c r="G496" s="2"/>
      <c r="H496" s="2"/>
      <c r="I496" s="4"/>
      <c r="J496" s="2"/>
      <c r="K496" s="2"/>
      <c r="L496" s="2"/>
      <c r="M496" s="5"/>
      <c r="N496" s="3"/>
      <c r="O496" s="4"/>
      <c r="P496" s="4"/>
      <c r="Q496" s="2"/>
      <c r="R496" s="7"/>
      <c r="S496" s="8"/>
      <c r="T496">
        <f t="shared" si="59"/>
        <v>0</v>
      </c>
      <c r="U496" s="19" t="str">
        <f>IF(S496="","",S496/MAX($S$4:S496)-1)</f>
        <v/>
      </c>
      <c r="V496">
        <f t="shared" si="58"/>
        <v>0</v>
      </c>
      <c r="W496"/>
      <c r="X496">
        <f t="shared" si="57"/>
        <v>0</v>
      </c>
      <c r="Y496" s="26"/>
      <c r="Z496" s="27"/>
      <c r="AA496" s="27"/>
      <c r="AB496" s="27"/>
      <c r="AC496" s="27"/>
      <c r="AD496" s="27"/>
      <c r="AE496" s="28"/>
      <c r="AF496" s="22"/>
      <c r="AG496" s="22"/>
      <c r="AH496" s="22"/>
      <c r="AI496" s="22"/>
      <c r="AJ496" s="2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  <c r="BO496" s="52"/>
      <c r="BP496" s="52"/>
      <c r="BQ496" s="52"/>
      <c r="BR496" s="25"/>
      <c r="BS496" s="25"/>
      <c r="BT496" s="25"/>
      <c r="BU496" s="25"/>
      <c r="BV496" s="25"/>
      <c r="BW496" s="25"/>
      <c r="BX496" s="25"/>
      <c r="BY496" s="25"/>
    </row>
    <row r="497" spans="1:77" s="12" customFormat="1" ht="18" customHeight="1" x14ac:dyDescent="0.25">
      <c r="A497" s="14" t="s">
        <v>505</v>
      </c>
      <c r="B497" s="1"/>
      <c r="C497" s="2"/>
      <c r="D497" s="2"/>
      <c r="E497" s="4"/>
      <c r="F497" s="2"/>
      <c r="G497" s="2"/>
      <c r="H497" s="2"/>
      <c r="I497" s="4"/>
      <c r="J497" s="2"/>
      <c r="K497" s="2"/>
      <c r="L497" s="2"/>
      <c r="M497" s="5"/>
      <c r="N497" s="3"/>
      <c r="O497" s="4"/>
      <c r="P497" s="4"/>
      <c r="Q497" s="2"/>
      <c r="R497" s="7"/>
      <c r="S497" s="8"/>
      <c r="T497">
        <f t="shared" si="59"/>
        <v>0</v>
      </c>
      <c r="U497" s="19" t="str">
        <f>IF(S497="","",S497/MAX($S$4:S497)-1)</f>
        <v/>
      </c>
      <c r="V497">
        <f t="shared" si="58"/>
        <v>0</v>
      </c>
      <c r="W497"/>
      <c r="X497">
        <f t="shared" si="57"/>
        <v>0</v>
      </c>
      <c r="Y497" s="26"/>
      <c r="Z497" s="27"/>
      <c r="AA497" s="27"/>
      <c r="AB497" s="27"/>
      <c r="AC497" s="27"/>
      <c r="AD497" s="27"/>
      <c r="AE497" s="28"/>
      <c r="AF497" s="22"/>
      <c r="AG497" s="22"/>
      <c r="AH497" s="22"/>
      <c r="AI497" s="22"/>
      <c r="AJ497" s="2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52"/>
      <c r="BC497" s="52"/>
      <c r="BD497" s="52"/>
      <c r="BE497" s="52"/>
      <c r="BF497" s="52"/>
      <c r="BG497" s="52"/>
      <c r="BH497" s="52"/>
      <c r="BI497" s="52"/>
      <c r="BJ497" s="52"/>
      <c r="BK497" s="52"/>
      <c r="BL497" s="52"/>
      <c r="BM497" s="52"/>
      <c r="BN497" s="52"/>
      <c r="BO497" s="52"/>
      <c r="BP497" s="52"/>
      <c r="BQ497" s="52"/>
      <c r="BR497" s="25"/>
      <c r="BS497" s="25"/>
      <c r="BT497" s="25"/>
      <c r="BU497" s="25"/>
      <c r="BV497" s="25"/>
      <c r="BW497" s="25"/>
      <c r="BX497" s="25"/>
      <c r="BY497" s="25"/>
    </row>
    <row r="498" spans="1:77" s="12" customFormat="1" ht="18" customHeight="1" x14ac:dyDescent="0.25">
      <c r="A498" s="14" t="s">
        <v>506</v>
      </c>
      <c r="B498" s="1"/>
      <c r="C498" s="2"/>
      <c r="D498" s="2"/>
      <c r="E498" s="4"/>
      <c r="F498" s="2"/>
      <c r="G498" s="2"/>
      <c r="H498" s="2"/>
      <c r="I498" s="4"/>
      <c r="J498" s="2"/>
      <c r="K498" s="2"/>
      <c r="L498" s="2"/>
      <c r="M498" s="5"/>
      <c r="N498" s="3"/>
      <c r="O498" s="4"/>
      <c r="P498" s="4"/>
      <c r="Q498" s="2"/>
      <c r="R498" s="7"/>
      <c r="S498" s="8"/>
      <c r="T498">
        <f t="shared" si="59"/>
        <v>0</v>
      </c>
      <c r="U498" s="19" t="str">
        <f>IF(S498="","",S498/MAX($S$4:S498)-1)</f>
        <v/>
      </c>
      <c r="V498">
        <f t="shared" si="58"/>
        <v>0</v>
      </c>
      <c r="W498"/>
      <c r="X498">
        <f t="shared" si="57"/>
        <v>0</v>
      </c>
      <c r="Y498" s="26"/>
      <c r="Z498" s="27"/>
      <c r="AA498" s="27"/>
      <c r="AB498" s="27"/>
      <c r="AC498" s="27"/>
      <c r="AD498" s="27"/>
      <c r="AE498" s="28"/>
      <c r="AF498" s="22"/>
      <c r="AG498" s="22"/>
      <c r="AH498" s="22"/>
      <c r="AI498" s="22"/>
      <c r="AJ498" s="2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52"/>
      <c r="BC498" s="52"/>
      <c r="BD498" s="52"/>
      <c r="BE498" s="52"/>
      <c r="BF498" s="52"/>
      <c r="BG498" s="52"/>
      <c r="BH498" s="52"/>
      <c r="BI498" s="52"/>
      <c r="BJ498" s="52"/>
      <c r="BK498" s="52"/>
      <c r="BL498" s="52"/>
      <c r="BM498" s="52"/>
      <c r="BN498" s="52"/>
      <c r="BO498" s="52"/>
      <c r="BP498" s="52"/>
      <c r="BQ498" s="52"/>
      <c r="BR498" s="25"/>
      <c r="BS498" s="25"/>
      <c r="BT498" s="25"/>
      <c r="BU498" s="25"/>
      <c r="BV498" s="25"/>
      <c r="BW498" s="25"/>
      <c r="BX498" s="25"/>
      <c r="BY498" s="25"/>
    </row>
    <row r="499" spans="1:77" s="12" customFormat="1" ht="18" customHeight="1" x14ac:dyDescent="0.25">
      <c r="A499" s="14" t="s">
        <v>507</v>
      </c>
      <c r="B499" s="1"/>
      <c r="C499" s="2"/>
      <c r="D499" s="2"/>
      <c r="E499" s="4"/>
      <c r="F499" s="2"/>
      <c r="G499" s="2"/>
      <c r="H499" s="2"/>
      <c r="I499" s="4"/>
      <c r="J499" s="2"/>
      <c r="K499" s="2"/>
      <c r="L499" s="2"/>
      <c r="M499" s="5"/>
      <c r="N499" s="3"/>
      <c r="O499" s="4"/>
      <c r="P499" s="4"/>
      <c r="Q499" s="2"/>
      <c r="R499" s="7"/>
      <c r="S499" s="8"/>
      <c r="T499">
        <f t="shared" si="59"/>
        <v>0</v>
      </c>
      <c r="U499" s="19" t="str">
        <f>IF(S499="","",S499/MAX($S$4:S499)-1)</f>
        <v/>
      </c>
      <c r="V499">
        <f t="shared" si="58"/>
        <v>0</v>
      </c>
      <c r="W499"/>
      <c r="X499">
        <f t="shared" si="57"/>
        <v>0</v>
      </c>
      <c r="Y499" s="26"/>
      <c r="Z499" s="27"/>
      <c r="AA499" s="27"/>
      <c r="AB499" s="27"/>
      <c r="AC499" s="27"/>
      <c r="AD499" s="27"/>
      <c r="AE499" s="28"/>
      <c r="AF499" s="22"/>
      <c r="AG499" s="22"/>
      <c r="AH499" s="22"/>
      <c r="AI499" s="22"/>
      <c r="AJ499" s="2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2"/>
      <c r="BI499" s="52"/>
      <c r="BJ499" s="52"/>
      <c r="BK499" s="52"/>
      <c r="BL499" s="52"/>
      <c r="BM499" s="52"/>
      <c r="BN499" s="52"/>
      <c r="BO499" s="52"/>
      <c r="BP499" s="52"/>
      <c r="BQ499" s="52"/>
      <c r="BR499" s="25"/>
      <c r="BS499" s="25"/>
      <c r="BT499" s="25"/>
      <c r="BU499" s="25"/>
      <c r="BV499" s="25"/>
      <c r="BW499" s="25"/>
      <c r="BX499" s="25"/>
      <c r="BY499" s="25"/>
    </row>
    <row r="500" spans="1:77" s="12" customFormat="1" ht="18" customHeight="1" x14ac:dyDescent="0.25">
      <c r="A500" s="14" t="s">
        <v>529</v>
      </c>
      <c r="B500" s="1"/>
      <c r="C500" s="2"/>
      <c r="D500" s="2"/>
      <c r="E500" s="4"/>
      <c r="F500" s="2"/>
      <c r="G500" s="2"/>
      <c r="H500" s="2"/>
      <c r="I500" s="4"/>
      <c r="J500" s="2"/>
      <c r="K500" s="2"/>
      <c r="L500" s="2"/>
      <c r="M500" s="5"/>
      <c r="N500" s="3"/>
      <c r="O500" s="4"/>
      <c r="P500" s="4"/>
      <c r="Q500" s="2"/>
      <c r="R500" s="7"/>
      <c r="S500" s="8"/>
      <c r="T500">
        <f t="shared" si="59"/>
        <v>0</v>
      </c>
      <c r="U500" s="19" t="str">
        <f>IF(S500="","",S500/MAX($S$4:S500)-1)</f>
        <v/>
      </c>
      <c r="V500">
        <f t="shared" si="58"/>
        <v>0</v>
      </c>
      <c r="W500"/>
      <c r="X500">
        <f t="shared" si="57"/>
        <v>0</v>
      </c>
      <c r="Y500" s="26"/>
      <c r="Z500" s="27"/>
      <c r="AA500" s="27"/>
      <c r="AB500" s="27"/>
      <c r="AC500" s="27"/>
      <c r="AD500" s="27"/>
      <c r="AE500" s="28"/>
      <c r="AF500" s="22"/>
      <c r="AG500" s="22"/>
      <c r="AH500" s="22"/>
      <c r="AI500" s="22"/>
      <c r="AJ500" s="2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52"/>
      <c r="BC500" s="52"/>
      <c r="BD500" s="52"/>
      <c r="BE500" s="52"/>
      <c r="BF500" s="52"/>
      <c r="BG500" s="52"/>
      <c r="BH500" s="52"/>
      <c r="BI500" s="52"/>
      <c r="BJ500" s="52"/>
      <c r="BK500" s="52"/>
      <c r="BL500" s="52"/>
      <c r="BM500" s="52"/>
      <c r="BN500" s="52"/>
      <c r="BO500" s="52"/>
      <c r="BP500" s="52"/>
      <c r="BQ500" s="52"/>
      <c r="BR500" s="25"/>
      <c r="BS500" s="25"/>
      <c r="BT500" s="25"/>
      <c r="BU500" s="25"/>
      <c r="BV500" s="25"/>
      <c r="BW500" s="25"/>
      <c r="BX500" s="25"/>
      <c r="BY500" s="25"/>
    </row>
    <row r="501" spans="1:77" s="12" customFormat="1" ht="18" customHeight="1" x14ac:dyDescent="0.25">
      <c r="A501" s="14" t="s">
        <v>530</v>
      </c>
      <c r="B501" s="1"/>
      <c r="C501" s="2"/>
      <c r="D501" s="2"/>
      <c r="E501" s="4"/>
      <c r="F501" s="2"/>
      <c r="G501" s="2"/>
      <c r="H501" s="2"/>
      <c r="I501" s="4"/>
      <c r="J501" s="2"/>
      <c r="K501" s="2"/>
      <c r="L501" s="2"/>
      <c r="M501" s="5"/>
      <c r="N501" s="3"/>
      <c r="O501" s="4"/>
      <c r="P501" s="4"/>
      <c r="Q501" s="2"/>
      <c r="R501" s="7"/>
      <c r="S501" s="8"/>
      <c r="T501">
        <f t="shared" si="59"/>
        <v>0</v>
      </c>
      <c r="U501" s="19" t="str">
        <f>IF(S501="","",S501/MAX($S$4:S501)-1)</f>
        <v/>
      </c>
      <c r="V501">
        <f t="shared" si="58"/>
        <v>0</v>
      </c>
      <c r="W501"/>
      <c r="X501">
        <f t="shared" si="57"/>
        <v>0</v>
      </c>
      <c r="Y501" s="26"/>
      <c r="Z501" s="27"/>
      <c r="AA501" s="27"/>
      <c r="AB501" s="27"/>
      <c r="AC501" s="27"/>
      <c r="AD501" s="27"/>
      <c r="AE501" s="28"/>
      <c r="AF501" s="22"/>
      <c r="AG501" s="22"/>
      <c r="AH501" s="22"/>
      <c r="AI501" s="22"/>
      <c r="AJ501" s="2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  <c r="BB501" s="52"/>
      <c r="BC501" s="52"/>
      <c r="BD501" s="52"/>
      <c r="BE501" s="52"/>
      <c r="BF501" s="52"/>
      <c r="BG501" s="52"/>
      <c r="BH501" s="52"/>
      <c r="BI501" s="52"/>
      <c r="BJ501" s="52"/>
      <c r="BK501" s="52"/>
      <c r="BL501" s="52"/>
      <c r="BM501" s="52"/>
      <c r="BN501" s="52"/>
      <c r="BO501" s="52"/>
      <c r="BP501" s="52"/>
      <c r="BQ501" s="52"/>
      <c r="BR501" s="25"/>
      <c r="BS501" s="25"/>
      <c r="BT501" s="25"/>
      <c r="BU501" s="25"/>
      <c r="BV501" s="25"/>
      <c r="BW501" s="25"/>
      <c r="BX501" s="25"/>
      <c r="BY501" s="25"/>
    </row>
    <row r="502" spans="1:77" s="12" customFormat="1" ht="18" customHeight="1" x14ac:dyDescent="0.25">
      <c r="A502" s="14" t="s">
        <v>531</v>
      </c>
      <c r="B502" s="1"/>
      <c r="C502" s="2"/>
      <c r="D502" s="2"/>
      <c r="E502" s="4"/>
      <c r="F502" s="2"/>
      <c r="G502" s="2"/>
      <c r="H502" s="2"/>
      <c r="I502" s="4"/>
      <c r="J502" s="2"/>
      <c r="K502" s="2"/>
      <c r="L502" s="2"/>
      <c r="M502" s="5"/>
      <c r="N502" s="3"/>
      <c r="O502" s="4"/>
      <c r="P502" s="4"/>
      <c r="Q502" s="2"/>
      <c r="R502" s="7"/>
      <c r="S502" s="8"/>
      <c r="T502">
        <f t="shared" si="59"/>
        <v>0</v>
      </c>
      <c r="U502" s="19" t="str">
        <f>IF(S502="","",S502/MAX($S$4:S502)-1)</f>
        <v/>
      </c>
      <c r="V502">
        <f t="shared" si="58"/>
        <v>0</v>
      </c>
      <c r="W502"/>
      <c r="X502">
        <f t="shared" si="57"/>
        <v>0</v>
      </c>
      <c r="Y502" s="26"/>
      <c r="Z502" s="27"/>
      <c r="AA502" s="27"/>
      <c r="AB502" s="27"/>
      <c r="AC502" s="27"/>
      <c r="AD502" s="27"/>
      <c r="AE502" s="28"/>
      <c r="AF502" s="22"/>
      <c r="AG502" s="22"/>
      <c r="AH502" s="22"/>
      <c r="AI502" s="22"/>
      <c r="AJ502" s="2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  <c r="BB502" s="52"/>
      <c r="BC502" s="52"/>
      <c r="BD502" s="52"/>
      <c r="BE502" s="52"/>
      <c r="BF502" s="52"/>
      <c r="BG502" s="52"/>
      <c r="BH502" s="52"/>
      <c r="BI502" s="52"/>
      <c r="BJ502" s="52"/>
      <c r="BK502" s="52"/>
      <c r="BL502" s="52"/>
      <c r="BM502" s="52"/>
      <c r="BN502" s="52"/>
      <c r="BO502" s="52"/>
      <c r="BP502" s="52"/>
      <c r="BQ502" s="52"/>
      <c r="BR502" s="25"/>
      <c r="BS502" s="25"/>
      <c r="BT502" s="25"/>
      <c r="BU502" s="25"/>
      <c r="BV502" s="25"/>
      <c r="BW502" s="25"/>
      <c r="BX502" s="25"/>
      <c r="BY502" s="25"/>
    </row>
    <row r="503" spans="1:77" s="12" customFormat="1" ht="18" customHeight="1" x14ac:dyDescent="0.25">
      <c r="A503" s="14" t="s">
        <v>532</v>
      </c>
      <c r="B503" s="1"/>
      <c r="C503" s="2"/>
      <c r="D503" s="2"/>
      <c r="E503" s="4"/>
      <c r="F503" s="2"/>
      <c r="G503" s="2"/>
      <c r="H503" s="2"/>
      <c r="I503" s="4"/>
      <c r="J503" s="2"/>
      <c r="K503" s="2"/>
      <c r="L503" s="2"/>
      <c r="M503" s="5"/>
      <c r="N503" s="3"/>
      <c r="O503" s="4"/>
      <c r="P503" s="4"/>
      <c r="Q503" s="2"/>
      <c r="R503" s="7"/>
      <c r="S503" s="8"/>
      <c r="T503">
        <f t="shared" si="59"/>
        <v>0</v>
      </c>
      <c r="U503" s="19" t="str">
        <f>IF(S503="","",S503/MAX($S$4:S503)-1)</f>
        <v/>
      </c>
      <c r="V503">
        <f t="shared" si="58"/>
        <v>0</v>
      </c>
      <c r="W503"/>
      <c r="X503">
        <f t="shared" si="57"/>
        <v>0</v>
      </c>
      <c r="Y503" s="26"/>
      <c r="Z503" s="27"/>
      <c r="AA503" s="27"/>
      <c r="AB503" s="27"/>
      <c r="AC503" s="27"/>
      <c r="AD503" s="27"/>
      <c r="AE503" s="28"/>
      <c r="AF503" s="22"/>
      <c r="AG503" s="22"/>
      <c r="AH503" s="22"/>
      <c r="AI503" s="22"/>
      <c r="AJ503" s="2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/>
      <c r="BB503" s="52"/>
      <c r="BC503" s="52"/>
      <c r="BD503" s="52"/>
      <c r="BE503" s="52"/>
      <c r="BF503" s="52"/>
      <c r="BG503" s="52"/>
      <c r="BH503" s="52"/>
      <c r="BI503" s="52"/>
      <c r="BJ503" s="52"/>
      <c r="BK503" s="52"/>
      <c r="BL503" s="52"/>
      <c r="BM503" s="52"/>
      <c r="BN503" s="52"/>
      <c r="BO503" s="52"/>
      <c r="BP503" s="52"/>
      <c r="BQ503" s="52"/>
      <c r="BR503" s="25"/>
      <c r="BS503" s="25"/>
      <c r="BT503" s="25"/>
      <c r="BU503" s="25"/>
      <c r="BV503" s="25"/>
      <c r="BW503" s="25"/>
      <c r="BX503" s="25"/>
      <c r="BY503" s="25"/>
    </row>
    <row r="504" spans="1:77" ht="15.75" x14ac:dyDescent="0.25">
      <c r="A504" s="14" t="s">
        <v>558</v>
      </c>
      <c r="B504" s="1"/>
      <c r="C504" s="2"/>
      <c r="D504" s="2"/>
      <c r="E504" s="4"/>
      <c r="F504" s="2"/>
      <c r="G504" s="2"/>
      <c r="H504" s="2"/>
      <c r="I504" s="4"/>
      <c r="J504" s="2"/>
      <c r="K504" s="2"/>
      <c r="L504" s="2"/>
      <c r="M504" s="5"/>
      <c r="N504" s="3"/>
      <c r="O504" s="4"/>
      <c r="P504" s="4"/>
      <c r="Q504" s="2"/>
      <c r="R504" s="7"/>
      <c r="S504" s="8"/>
      <c r="T504">
        <f t="shared" ref="T504:T505" si="60">IF(Q504&lt;0,T503+Q504,0)</f>
        <v>0</v>
      </c>
      <c r="U504" s="19" t="str">
        <f>IF(S504="","",S504/MAX($S$4:S504)-1)</f>
        <v/>
      </c>
      <c r="V504">
        <f t="shared" ref="V504:V505" si="61">IF(R504&lt;0,V503+R504,0)</f>
        <v>0</v>
      </c>
      <c r="W504"/>
      <c r="X504">
        <f t="shared" ref="X504:X505" si="62">IF(R504&lt;0,R504,0)</f>
        <v>0</v>
      </c>
      <c r="Y504" s="26"/>
      <c r="Z504" s="27"/>
      <c r="AA504" s="27"/>
      <c r="AB504" s="27"/>
      <c r="AC504" s="27"/>
      <c r="AD504" s="27"/>
      <c r="AE504" s="28"/>
      <c r="AF504" s="22"/>
      <c r="AG504" s="22"/>
      <c r="AH504" s="22"/>
      <c r="AI504" s="22"/>
      <c r="AJ504" s="2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  <c r="BB504" s="52"/>
      <c r="BC504" s="52"/>
      <c r="BD504" s="52"/>
      <c r="BE504" s="52"/>
      <c r="BF504" s="52"/>
      <c r="BG504" s="52"/>
      <c r="BH504" s="52"/>
      <c r="BI504" s="52"/>
      <c r="BJ504" s="52"/>
      <c r="BK504" s="52"/>
      <c r="BL504" s="52"/>
      <c r="BM504" s="52"/>
      <c r="BN504" s="52"/>
      <c r="BO504" s="52"/>
      <c r="BP504" s="52"/>
      <c r="BQ504" s="52"/>
      <c r="BR504" s="23"/>
      <c r="BS504" s="23"/>
      <c r="BT504" s="23"/>
      <c r="BU504" s="23"/>
      <c r="BV504" s="23"/>
      <c r="BW504" s="23"/>
      <c r="BX504" s="23"/>
      <c r="BY504" s="23"/>
    </row>
    <row r="505" spans="1:77" ht="15.75" x14ac:dyDescent="0.25">
      <c r="A505" s="14" t="s">
        <v>559</v>
      </c>
      <c r="B505" s="1"/>
      <c r="C505" s="2"/>
      <c r="D505" s="2"/>
      <c r="E505" s="4"/>
      <c r="F505" s="2"/>
      <c r="G505" s="2"/>
      <c r="H505" s="2"/>
      <c r="I505" s="4"/>
      <c r="J505" s="2"/>
      <c r="K505" s="2"/>
      <c r="L505" s="2"/>
      <c r="M505" s="5"/>
      <c r="N505" s="3"/>
      <c r="O505" s="4"/>
      <c r="P505" s="4"/>
      <c r="Q505" s="2"/>
      <c r="R505" s="7"/>
      <c r="S505" s="8"/>
      <c r="T505">
        <f t="shared" si="60"/>
        <v>0</v>
      </c>
      <c r="U505" s="19" t="str">
        <f>IF(S505="","",S505/MAX($S$4:S505)-1)</f>
        <v/>
      </c>
      <c r="V505">
        <f t="shared" si="61"/>
        <v>0</v>
      </c>
      <c r="W505"/>
      <c r="X505">
        <f t="shared" si="62"/>
        <v>0</v>
      </c>
      <c r="Y505" s="26"/>
      <c r="Z505" s="27"/>
      <c r="AA505" s="27"/>
      <c r="AB505" s="27"/>
      <c r="AC505" s="27"/>
      <c r="AD505" s="27"/>
      <c r="AE505" s="28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</row>
    <row r="506" spans="1:77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20"/>
      <c r="V506" s="20"/>
      <c r="W506" s="20"/>
      <c r="X506" s="20"/>
      <c r="Y506" s="11"/>
      <c r="Z506" s="21"/>
      <c r="AA506" s="21"/>
      <c r="AB506" s="21"/>
      <c r="AC506" s="21"/>
      <c r="AD506" s="21"/>
      <c r="AE506" s="21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</row>
  </sheetData>
  <sheetProtection autoFilter="0"/>
  <autoFilter ref="A5:S503" xr:uid="{00000000-0001-0000-0000-000000000000}"/>
  <sortState xmlns:xlrd2="http://schemas.microsoft.com/office/spreadsheetml/2017/richdata2" ref="B31:S464">
    <sortCondition ref="B31"/>
  </sortState>
  <mergeCells count="7">
    <mergeCell ref="B1:S1"/>
    <mergeCell ref="Y1:AE4"/>
    <mergeCell ref="AK1:AU504"/>
    <mergeCell ref="AV1:BF504"/>
    <mergeCell ref="BG1:BQ504"/>
    <mergeCell ref="B2:S2"/>
    <mergeCell ref="Y5:AE5"/>
  </mergeCells>
  <phoneticPr fontId="14" type="noConversion"/>
  <conditionalFormatting sqref="R14:R505">
    <cfRule type="cellIs" dxfId="2" priority="3" operator="greaterThan">
      <formula>0</formula>
    </cfRule>
  </conditionalFormatting>
  <conditionalFormatting sqref="R6:R50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51180555555555496" footer="0.51180555555555496"/>
  <pageSetup paperSize="9" firstPageNumber="0" orientation="portrait" r:id="rId1"/>
  <ignoredErrors>
    <ignoredError sqref="D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Portfolio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P.</dc:creator>
  <cp:lastModifiedBy>Michele Pierro</cp:lastModifiedBy>
  <cp:revision>1</cp:revision>
  <dcterms:created xsi:type="dcterms:W3CDTF">2006-09-25T09:17:32Z</dcterms:created>
  <dcterms:modified xsi:type="dcterms:W3CDTF">2022-12-02T20:23:58Z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