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SUPERBRUKER I EXCEL\1. DET GRUNNLEGGENDE\16. Notater og kommentarer\"/>
    </mc:Choice>
  </mc:AlternateContent>
  <xr:revisionPtr revIDLastSave="0" documentId="13_ncr:1_{0D7197D1-E8E7-4C19-BB9B-3094FE64704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åverdi" sheetId="2" r:id="rId1"/>
    <sheet name="eks" sheetId="3" r:id="rId2"/>
  </sheets>
  <externalReferences>
    <externalReference r:id="rId3"/>
    <externalReference r:id="rId4"/>
  </externalReferences>
  <definedNames>
    <definedName name="hei">#REF!</definedName>
    <definedName name="Spins">OFFSET('[1]Monte Carlo Simulation'!$C$16,0,0,COUNTA('[1]Monte Carlo Simulation'!$C$16:$C$1048576),1)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3" l="1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F2" i="3"/>
  <c r="B2" i="3"/>
  <c r="F12" i="2" l="1"/>
  <c r="E12" i="2"/>
  <c r="D13" i="2"/>
  <c r="F13" i="2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D14" i="2"/>
  <c r="E14" i="2" s="1"/>
  <c r="E15" i="2"/>
  <c r="D19" i="2"/>
  <c r="D23" i="2" s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J14" i="2" l="1"/>
  <c r="R14" i="2"/>
  <c r="Z14" i="2"/>
  <c r="E19" i="2"/>
  <c r="E23" i="2" s="1"/>
  <c r="I14" i="2"/>
  <c r="K14" i="2"/>
  <c r="S14" i="2"/>
  <c r="AA14" i="2"/>
  <c r="L14" i="2"/>
  <c r="T14" i="2"/>
  <c r="AB14" i="2"/>
  <c r="M14" i="2"/>
  <c r="U14" i="2"/>
  <c r="AC14" i="2"/>
  <c r="Q14" i="2"/>
  <c r="F14" i="2"/>
  <c r="N14" i="2"/>
  <c r="V14" i="2"/>
  <c r="G14" i="2"/>
  <c r="O14" i="2"/>
  <c r="W14" i="2"/>
  <c r="E16" i="2"/>
  <c r="E17" i="2" s="1"/>
  <c r="H14" i="2"/>
  <c r="P14" i="2"/>
  <c r="X14" i="2"/>
  <c r="Y14" i="2"/>
  <c r="F19" i="2"/>
  <c r="F23" i="2" s="1"/>
  <c r="G12" i="2"/>
  <c r="F15" i="2" l="1"/>
  <c r="G19" i="2"/>
  <c r="G23" i="2" s="1"/>
  <c r="H12" i="2"/>
  <c r="F16" i="2"/>
  <c r="F17" i="2" s="1"/>
  <c r="G15" i="2" l="1"/>
  <c r="G16" i="2" s="1"/>
  <c r="G17" i="2" s="1"/>
  <c r="H19" i="2"/>
  <c r="H23" i="2" s="1"/>
  <c r="I12" i="2"/>
  <c r="H15" i="2" l="1"/>
  <c r="H16" i="2" s="1"/>
  <c r="H17" i="2" s="1"/>
  <c r="I19" i="2"/>
  <c r="I23" i="2" s="1"/>
  <c r="J12" i="2"/>
  <c r="I15" i="2" l="1"/>
  <c r="I16" i="2" s="1"/>
  <c r="I17" i="2"/>
  <c r="J19" i="2"/>
  <c r="J23" i="2" s="1"/>
  <c r="K12" i="2"/>
  <c r="L12" i="2" l="1"/>
  <c r="K19" i="2"/>
  <c r="K23" i="2" s="1"/>
  <c r="J15" i="2"/>
  <c r="J16" i="2" s="1"/>
  <c r="J17" i="2"/>
  <c r="K15" i="2" l="1"/>
  <c r="K16" i="2" s="1"/>
  <c r="K17" i="2" s="1"/>
  <c r="M12" i="2"/>
  <c r="L19" i="2"/>
  <c r="L23" i="2" s="1"/>
  <c r="L15" i="2" l="1"/>
  <c r="L16" i="2" s="1"/>
  <c r="L17" i="2"/>
  <c r="M19" i="2"/>
  <c r="M23" i="2" s="1"/>
  <c r="N12" i="2"/>
  <c r="N19" i="2" l="1"/>
  <c r="N23" i="2" s="1"/>
  <c r="O12" i="2"/>
  <c r="M15" i="2"/>
  <c r="M16" i="2" s="1"/>
  <c r="M17" i="2" s="1"/>
  <c r="N15" i="2" l="1"/>
  <c r="N16" i="2" s="1"/>
  <c r="N17" i="2" s="1"/>
  <c r="O19" i="2"/>
  <c r="O23" i="2" s="1"/>
  <c r="P12" i="2"/>
  <c r="O15" i="2" l="1"/>
  <c r="O16" i="2" s="1"/>
  <c r="O17" i="2" s="1"/>
  <c r="P19" i="2"/>
  <c r="P23" i="2" s="1"/>
  <c r="Q12" i="2"/>
  <c r="P15" i="2" l="1"/>
  <c r="P16" i="2" s="1"/>
  <c r="P17" i="2" s="1"/>
  <c r="Q19" i="2"/>
  <c r="Q23" i="2" s="1"/>
  <c r="R12" i="2"/>
  <c r="Q15" i="2" l="1"/>
  <c r="Q16" i="2" s="1"/>
  <c r="Q17" i="2" s="1"/>
  <c r="R19" i="2"/>
  <c r="R23" i="2" s="1"/>
  <c r="S12" i="2"/>
  <c r="R15" i="2" l="1"/>
  <c r="R16" i="2" s="1"/>
  <c r="R17" i="2" s="1"/>
  <c r="S19" i="2"/>
  <c r="S23" i="2" s="1"/>
  <c r="T12" i="2"/>
  <c r="S15" i="2" l="1"/>
  <c r="S16" i="2" s="1"/>
  <c r="S17" i="2"/>
  <c r="U12" i="2"/>
  <c r="T19" i="2"/>
  <c r="T23" i="2" s="1"/>
  <c r="T15" i="2" l="1"/>
  <c r="T16" i="2" s="1"/>
  <c r="T17" i="2"/>
  <c r="U19" i="2"/>
  <c r="U23" i="2" s="1"/>
  <c r="V12" i="2"/>
  <c r="V19" i="2" l="1"/>
  <c r="V23" i="2" s="1"/>
  <c r="W12" i="2"/>
  <c r="U15" i="2"/>
  <c r="U16" i="2" s="1"/>
  <c r="U17" i="2" s="1"/>
  <c r="V15" i="2" l="1"/>
  <c r="V16" i="2" s="1"/>
  <c r="V17" i="2" s="1"/>
  <c r="W19" i="2"/>
  <c r="W23" i="2" s="1"/>
  <c r="X12" i="2"/>
  <c r="W15" i="2" l="1"/>
  <c r="W16" i="2" s="1"/>
  <c r="W17" i="2" s="1"/>
  <c r="X19" i="2"/>
  <c r="X23" i="2" s="1"/>
  <c r="Y12" i="2"/>
  <c r="X15" i="2" l="1"/>
  <c r="X16" i="2" s="1"/>
  <c r="X17" i="2" s="1"/>
  <c r="Y19" i="2"/>
  <c r="Y23" i="2" s="1"/>
  <c r="Z12" i="2"/>
  <c r="Y15" i="2" l="1"/>
  <c r="Y16" i="2" s="1"/>
  <c r="Y17" i="2"/>
  <c r="AA12" i="2"/>
  <c r="Z19" i="2"/>
  <c r="Z23" i="2" s="1"/>
  <c r="AB12" i="2" l="1"/>
  <c r="AA19" i="2"/>
  <c r="AA23" i="2" s="1"/>
  <c r="Z15" i="2"/>
  <c r="Z16" i="2" s="1"/>
  <c r="Z17" i="2" s="1"/>
  <c r="AA15" i="2" l="1"/>
  <c r="AA16" i="2" s="1"/>
  <c r="AA17" i="2" s="1"/>
  <c r="AC12" i="2"/>
  <c r="AC19" i="2" s="1"/>
  <c r="AC23" i="2" s="1"/>
  <c r="E27" i="2" s="1"/>
  <c r="AB19" i="2"/>
  <c r="AB23" i="2" s="1"/>
  <c r="AB15" i="2" l="1"/>
  <c r="AB16" i="2" s="1"/>
  <c r="AB17" i="2"/>
  <c r="AC15" i="2" l="1"/>
  <c r="AC16" i="2" s="1"/>
  <c r="AC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Håkon Andersen</author>
  </authors>
  <commentList>
    <comment ref="C4" authorId="0" shapeId="0" xr:uid="{B65B8253-006E-461D-A17D-C773332AB07A}">
      <text>
        <r>
          <rPr>
            <b/>
            <sz val="9"/>
            <color indexed="81"/>
            <rFont val="Tahoma"/>
            <family val="2"/>
          </rPr>
          <t>Håkon Andersen:</t>
        </r>
        <r>
          <rPr>
            <sz val="9"/>
            <color indexed="81"/>
            <rFont val="Tahoma"/>
            <family val="2"/>
          </rPr>
          <t xml:space="preserve">
Avhenger av antall soverom man planlegger å bygge. Kan endres ved behov.</t>
        </r>
      </text>
    </comment>
    <comment ref="C8" authorId="0" shapeId="0" xr:uid="{C6D10DDC-E927-4081-9F61-63EF46576A92}">
      <text>
        <r>
          <rPr>
            <b/>
            <sz val="9"/>
            <color indexed="81"/>
            <rFont val="Tahoma"/>
            <family val="2"/>
          </rPr>
          <t>Håkon Andersen:</t>
        </r>
        <r>
          <rPr>
            <sz val="9"/>
            <color indexed="81"/>
            <rFont val="Tahoma"/>
            <family val="2"/>
          </rPr>
          <t xml:space="preserve">
Banken har gitt lån med en løpetid på 25 år</t>
        </r>
      </text>
    </comment>
    <comment ref="F12" authorId="0" shapeId="0" xr:uid="{4E6073E2-E89E-4DAE-9D7C-BA0299584BE5}">
      <text>
        <r>
          <rPr>
            <b/>
            <sz val="9"/>
            <color indexed="81"/>
            <rFont val="Tahoma"/>
            <family val="2"/>
          </rPr>
          <t>Håkon Andersen:</t>
        </r>
        <r>
          <rPr>
            <sz val="9"/>
            <color indexed="81"/>
            <rFont val="Tahoma"/>
            <family val="2"/>
          </rPr>
          <t xml:space="preserve">
Leieinntekten justeres etter veksten i det generelle prisnivået </t>
        </r>
        <r>
          <rPr>
            <b/>
            <i/>
            <sz val="9"/>
            <color indexed="81"/>
            <rFont val="Tahoma"/>
            <family val="2"/>
          </rPr>
          <t>(inflasjon)</t>
        </r>
      </text>
    </comment>
  </commentList>
</comments>
</file>

<file path=xl/sharedStrings.xml><?xml version="1.0" encoding="utf-8"?>
<sst xmlns="http://schemas.openxmlformats.org/spreadsheetml/2006/main" count="59" uniqueCount="59">
  <si>
    <t>Nåverdi av investering</t>
  </si>
  <si>
    <t>Diskontert kontantstrøm</t>
  </si>
  <si>
    <t>Kostnad på kapital (alternativkostnad)</t>
  </si>
  <si>
    <t>Kontantstrøm</t>
  </si>
  <si>
    <t>Gjenværende lån</t>
  </si>
  <si>
    <t>Avdrag</t>
  </si>
  <si>
    <t>Renter</t>
  </si>
  <si>
    <t>Lånebeløp og betaling av renter og avdrag</t>
  </si>
  <si>
    <t>Egenfinansiering og andre utgifter</t>
  </si>
  <si>
    <t>Leieinntekter</t>
  </si>
  <si>
    <t>ÅR</t>
  </si>
  <si>
    <t>Kapitalkostnad (alternativkostnad)</t>
  </si>
  <si>
    <t>Løpetid</t>
  </si>
  <si>
    <t>Rente</t>
  </si>
  <si>
    <t>Inflasjon</t>
  </si>
  <si>
    <t>Antall måneder/år med inntekt</t>
  </si>
  <si>
    <t>Antall personer</t>
  </si>
  <si>
    <t>Leieinntekt per person</t>
  </si>
  <si>
    <t>Investeringsanalyse</t>
  </si>
  <si>
    <t>Vare ID</t>
  </si>
  <si>
    <t>Ordrenr</t>
  </si>
  <si>
    <t>Dato</t>
  </si>
  <si>
    <t xml:space="preserve">Antall </t>
  </si>
  <si>
    <t>Enhetspris</t>
  </si>
  <si>
    <t>Total pris</t>
  </si>
  <si>
    <t>38AEA886</t>
  </si>
  <si>
    <t>64C5C405</t>
  </si>
  <si>
    <t>2F896C47</t>
  </si>
  <si>
    <t>DDCD72E1</t>
  </si>
  <si>
    <t>5EF10F81</t>
  </si>
  <si>
    <t>7A3D678F</t>
  </si>
  <si>
    <t>1FF79888</t>
  </si>
  <si>
    <t>25C030A1</t>
  </si>
  <si>
    <t>7F67FBD7</t>
  </si>
  <si>
    <t>9FD33511</t>
  </si>
  <si>
    <t>A97E6148</t>
  </si>
  <si>
    <t>C980C86F</t>
  </si>
  <si>
    <t>B388D434</t>
  </si>
  <si>
    <t>207507CB</t>
  </si>
  <si>
    <t>DC8D9503</t>
  </si>
  <si>
    <t>E7570643</t>
  </si>
  <si>
    <t>ECF20668</t>
  </si>
  <si>
    <t>886A4CD8</t>
  </si>
  <si>
    <t>761E30A7</t>
  </si>
  <si>
    <t>7A602747</t>
  </si>
  <si>
    <t>A6F2F082</t>
  </si>
  <si>
    <t>A34F2D9A</t>
  </si>
  <si>
    <t>88C5CEB9</t>
  </si>
  <si>
    <t>CFBA0B30</t>
  </si>
  <si>
    <t>D5894AD5</t>
  </si>
  <si>
    <t>035F02FD</t>
  </si>
  <si>
    <t>9D23BFD6</t>
  </si>
  <si>
    <t>AF5A7A0B</t>
  </si>
  <si>
    <t>78F5CC95</t>
  </si>
  <si>
    <t xml:space="preserve"> </t>
  </si>
  <si>
    <t>Kommentar</t>
  </si>
  <si>
    <t>Er dette riktig pris?</t>
  </si>
  <si>
    <t>Antall skal være 39, ikke 37</t>
  </si>
  <si>
    <t>Er dette bokført?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</si>
</sst>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&quot;kr&quot;\ #,##0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-&quot;kr&quot;\ * #,##0_-;\-&quot;kr&quot;\ * #,##0_-;_-&quot;kr&quot;\ * &quot;-&quot;??_-;_-@_-"/>
  </numFmts>
  <fonts count="17" x14ac:knownFonts="1"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sz val="9"/>
      <color theme="1"/>
      <name val="Arial"/>
      <family val="2"/>
      <charset val="204"/>
    </font>
    <font>
      <b/>
      <sz val="24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theme="1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2" applyFont="1" applyFill="1"/>
    <xf numFmtId="164" fontId="4" fillId="3" borderId="0" xfId="2" applyNumberFormat="1" applyFont="1" applyFill="1" applyAlignment="1">
      <alignment horizontal="center"/>
    </xf>
    <xf numFmtId="0" fontId="4" fillId="2" borderId="0" xfId="2" applyFont="1" applyFill="1"/>
    <xf numFmtId="166" fontId="6" fillId="3" borderId="1" xfId="3" applyNumberFormat="1" applyFont="1" applyFill="1" applyBorder="1"/>
    <xf numFmtId="167" fontId="3" fillId="2" borderId="0" xfId="4" applyNumberFormat="1" applyFont="1" applyFill="1"/>
    <xf numFmtId="166" fontId="3" fillId="2" borderId="0" xfId="3" applyNumberFormat="1" applyFont="1" applyFill="1"/>
    <xf numFmtId="43" fontId="6" fillId="3" borderId="2" xfId="2" applyNumberFormat="1" applyFont="1" applyFill="1" applyBorder="1"/>
    <xf numFmtId="3" fontId="6" fillId="3" borderId="2" xfId="2" applyNumberFormat="1" applyFont="1" applyFill="1" applyBorder="1"/>
    <xf numFmtId="0" fontId="6" fillId="3" borderId="2" xfId="2" applyFont="1" applyFill="1" applyBorder="1"/>
    <xf numFmtId="166" fontId="3" fillId="2" borderId="0" xfId="3" applyNumberFormat="1" applyFont="1" applyFill="1" applyAlignment="1">
      <alignment horizontal="left"/>
    </xf>
    <xf numFmtId="0" fontId="7" fillId="2" borderId="0" xfId="2" applyFont="1" applyFill="1"/>
    <xf numFmtId="0" fontId="8" fillId="3" borderId="3" xfId="2" applyFont="1" applyFill="1" applyBorder="1"/>
    <xf numFmtId="10" fontId="9" fillId="4" borderId="4" xfId="2" applyNumberFormat="1" applyFont="1" applyFill="1" applyBorder="1" applyAlignment="1">
      <alignment horizontal="center"/>
    </xf>
    <xf numFmtId="0" fontId="10" fillId="2" borderId="0" xfId="2" applyFont="1" applyFill="1" applyAlignment="1">
      <alignment horizontal="right"/>
    </xf>
    <xf numFmtId="0" fontId="9" fillId="4" borderId="4" xfId="2" applyFont="1" applyFill="1" applyBorder="1" applyAlignment="1">
      <alignment horizontal="center"/>
    </xf>
    <xf numFmtId="0" fontId="11" fillId="0" borderId="0" xfId="2" applyFont="1" applyAlignment="1">
      <alignment horizontal="right"/>
    </xf>
    <xf numFmtId="9" fontId="9" fillId="4" borderId="5" xfId="4" applyFont="1" applyFill="1" applyBorder="1" applyAlignment="1">
      <alignment horizontal="center"/>
    </xf>
    <xf numFmtId="0" fontId="1" fillId="0" borderId="0" xfId="2"/>
    <xf numFmtId="164" fontId="9" fillId="4" borderId="4" xfId="2" applyNumberFormat="1" applyFont="1" applyFill="1" applyBorder="1" applyAlignment="1">
      <alignment horizontal="center"/>
    </xf>
    <xf numFmtId="0" fontId="1" fillId="2" borderId="0" xfId="2" applyFill="1"/>
    <xf numFmtId="0" fontId="12" fillId="2" borderId="0" xfId="2" applyFont="1" applyFill="1"/>
    <xf numFmtId="0" fontId="16" fillId="0" borderId="0" xfId="0" applyFont="1"/>
    <xf numFmtId="14" fontId="16" fillId="0" borderId="0" xfId="0" applyNumberFormat="1" applyFont="1"/>
    <xf numFmtId="168" fontId="16" fillId="0" borderId="0" xfId="1" applyNumberFormat="1" applyFont="1"/>
    <xf numFmtId="14" fontId="0" fillId="0" borderId="0" xfId="0" applyNumberFormat="1"/>
    <xf numFmtId="168" fontId="0" fillId="0" borderId="0" xfId="1" applyNumberFormat="1" applyFont="1"/>
    <xf numFmtId="168" fontId="0" fillId="0" borderId="0" xfId="0" applyNumberFormat="1"/>
  </cellXfs>
  <cellStyles count="5">
    <cellStyle name="Comma 2" xfId="3" xr:uid="{2E44CFD8-2D01-4053-A87A-5E4FFEE2B770}"/>
    <cellStyle name="Normal" xfId="0" builtinId="0" customBuiltin="1"/>
    <cellStyle name="Normal 2" xfId="2" xr:uid="{02DAA65C-2915-4474-80D5-5E8A420C81B0}"/>
    <cellStyle name="Prosent 2" xfId="4" xr:uid="{A3F754DD-6564-4F5F-A172-DF6F2B71EE7D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6</xdr:row>
      <xdr:rowOff>57150</xdr:rowOff>
    </xdr:from>
    <xdr:ext cx="4152899" cy="40005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488B445-CD53-47B4-84C4-B722181B5F1D}"/>
            </a:ext>
          </a:extLst>
        </xdr:cNvPr>
        <xdr:cNvSpPr txBox="1"/>
      </xdr:nvSpPr>
      <xdr:spPr>
        <a:xfrm>
          <a:off x="8362950" y="1314450"/>
          <a:ext cx="4152899" cy="4000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b-NO" sz="1100" b="1" i="1"/>
            <a:t>Anbefaler ikke å legge inn kommentarer/notater</a:t>
          </a:r>
          <a:r>
            <a:rPr lang="nb-NO" sz="1100" b="1" i="1" baseline="0"/>
            <a:t> på denne måten</a:t>
          </a:r>
          <a:endParaRPr lang="nb-NO" sz="1100" b="1" i="1"/>
        </a:p>
      </xdr:txBody>
    </xdr:sp>
    <xdr:clientData/>
  </xdr:oneCellAnchor>
  <xdr:twoCellAnchor>
    <xdr:from>
      <xdr:col>6</xdr:col>
      <xdr:colOff>1857375</xdr:colOff>
      <xdr:row>3</xdr:row>
      <xdr:rowOff>95250</xdr:rowOff>
    </xdr:from>
    <xdr:to>
      <xdr:col>7</xdr:col>
      <xdr:colOff>714375</xdr:colOff>
      <xdr:row>10</xdr:row>
      <xdr:rowOff>180975</xdr:rowOff>
    </xdr:to>
    <xdr:sp macro="" textlink="">
      <xdr:nvSpPr>
        <xdr:cNvPr id="3" name="Høyre klammeparentes 2">
          <a:extLst>
            <a:ext uri="{FF2B5EF4-FFF2-40B4-BE49-F238E27FC236}">
              <a16:creationId xmlns:a16="http://schemas.microsoft.com/office/drawing/2014/main" id="{8A6CC30D-1B3E-4912-A15D-98A79F77CFAC}"/>
            </a:ext>
          </a:extLst>
        </xdr:cNvPr>
        <xdr:cNvSpPr/>
      </xdr:nvSpPr>
      <xdr:spPr>
        <a:xfrm>
          <a:off x="7258050" y="723900"/>
          <a:ext cx="847725" cy="1552575"/>
        </a:xfrm>
        <a:prstGeom prst="rightBrac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3391\Documents\Excel%20Hero\Excel-Pro-Ti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3391\Downloads\Investeringsanalyse-L&#229;vehu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ustom Footer Stats"/>
      <sheetName val="CTRL &amp; ALT Shortcuts"/>
      <sheetName val="&quot;Go To&quot; Special Options"/>
      <sheetName val="Removing Blank Rows"/>
      <sheetName val="Data Validation Lists"/>
      <sheetName val="Autofill &amp; Flash Fill"/>
      <sheetName val="Customizing the Ribbon"/>
      <sheetName val="Text to Columns"/>
      <sheetName val="Synchronous Scrolling"/>
      <sheetName val="Extracting Unique Values"/>
      <sheetName val="Named Ranges &amp; Tables"/>
      <sheetName val="Workbook Protection"/>
      <sheetName val="Row &amp; Column Sorting"/>
      <sheetName val="Advanced Filtering"/>
      <sheetName val="Formatting Shortcuts"/>
      <sheetName val="Snap to Grid"/>
      <sheetName val="Hidden Workbook Elements"/>
      <sheetName val="Format Painter"/>
      <sheetName val="Color &amp; Borders"/>
      <sheetName val="Freezing Panes"/>
      <sheetName val="Center Across Selection"/>
      <sheetName val="Invisible Text"/>
      <sheetName val="Zip Codes &amp; Phone Numbers"/>
      <sheetName val="Grouped Columns &amp; Rows"/>
      <sheetName val="Reformatting Errors"/>
      <sheetName val="Text to Date Conversion"/>
      <sheetName val="Formula-Driven Formats"/>
      <sheetName val="Advanced Custom Formats"/>
      <sheetName val="Calculation Modes"/>
      <sheetName val="Formula Line Breaks"/>
      <sheetName val="Measurement Conversion"/>
      <sheetName val="TODAY &amp; NOW"/>
      <sheetName val="Formula Auditing Tools"/>
      <sheetName val="Pivot-Style Reports"/>
      <sheetName val="Counting Words"/>
      <sheetName val="Dependent Drop-Downs"/>
      <sheetName val="Fuzzy Match Lookups"/>
      <sheetName val="Selecting Random List Items"/>
      <sheetName val="Combining INDEX &amp; MATCH"/>
      <sheetName val="Counting Matching Items"/>
      <sheetName val="Counting Uniques &amp; Duplicates"/>
      <sheetName val="Many-to-Many Lookups"/>
      <sheetName val="Chart Properties (Move &amp; Size)"/>
      <sheetName val="Hidden Source Data"/>
      <sheetName val="Filled Maps (Excel 2016)"/>
      <sheetName val="Customizing Charts"/>
      <sheetName val="Adding Sparklines"/>
      <sheetName val="Custom Templates"/>
      <sheetName val="Conditional Heat Maps"/>
      <sheetName val="Analyzing Distributions"/>
      <sheetName val="Custom Gauge Charts"/>
      <sheetName val="Highlighting Date Ranges"/>
      <sheetName val="Dynamic Source Data"/>
      <sheetName val="Adding Form Controls"/>
      <sheetName val="Field List Options"/>
      <sheetName val="Autofit Column Width"/>
      <sheetName val="Outline &amp; Tabular Layouts"/>
      <sheetName val="Counting Text Fields"/>
      <sheetName val="Grouping Dates"/>
      <sheetName val="Grouping Dates (Data)"/>
      <sheetName val="Enabling Multiple Filters"/>
      <sheetName val="Grouping Values"/>
      <sheetName val="Value Calculations"/>
      <sheetName val="Showing Empty Items"/>
      <sheetName val="Slicers &amp; Timelines"/>
      <sheetName val="Conditional Formatting"/>
      <sheetName val="Removing &amp; Reviving Data"/>
      <sheetName val="Custom Sort Lists"/>
      <sheetName val="Solve Order &amp; List Formulas"/>
      <sheetName val="Quick Analysis Tools"/>
      <sheetName val="Scenario Manager"/>
      <sheetName val="Goal Seek"/>
      <sheetName val="Basic Forecasting"/>
      <sheetName val="Outlier Detection"/>
      <sheetName val="Data Tables"/>
      <sheetName val="Power Query"/>
      <sheetName val="Data Modeling"/>
      <sheetName val="CUBE Functions"/>
      <sheetName val="Monte Carlo Simulation"/>
      <sheetName val="Solver"/>
      <sheetName val="Analysis ToolPak (Preview)"/>
      <sheetName val="Dynamic Workbook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åvehuset"/>
      <sheetName val="Nedbetalingsplan"/>
      <sheetName val="Investeringsanalyse"/>
    </sheetNames>
    <sheetDataSet>
      <sheetData sheetId="0">
        <row r="3">
          <cell r="J3">
            <v>600000</v>
          </cell>
        </row>
        <row r="9">
          <cell r="H9">
            <v>3400000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12AA-B452-466B-A476-767D99D643BD}">
  <sheetPr>
    <tabColor theme="7" tint="0.59999389629810485"/>
  </sheetPr>
  <dimension ref="B1:AC27"/>
  <sheetViews>
    <sheetView showGridLines="0" tabSelected="1" workbookViewId="0">
      <selection activeCell="E10" sqref="E10"/>
    </sheetView>
  </sheetViews>
  <sheetFormatPr baseColWidth="10" defaultColWidth="8" defaultRowHeight="12" x14ac:dyDescent="0.2"/>
  <cols>
    <col min="1" max="1" width="1.75" style="1" customWidth="1"/>
    <col min="2" max="2" width="24.375" style="1" bestFit="1" customWidth="1"/>
    <col min="3" max="3" width="10.5" style="1" bestFit="1" customWidth="1"/>
    <col min="4" max="4" width="11" style="1" bestFit="1" customWidth="1"/>
    <col min="5" max="5" width="31.875" style="1" bestFit="1" customWidth="1"/>
    <col min="6" max="9" width="10.5" style="1" bestFit="1" customWidth="1"/>
    <col min="10" max="11" width="9.625" style="1" bestFit="1" customWidth="1"/>
    <col min="12" max="12" width="10.125" style="1" bestFit="1" customWidth="1"/>
    <col min="13" max="13" width="11.5" style="1" bestFit="1" customWidth="1"/>
    <col min="14" max="14" width="9.625" style="1" bestFit="1" customWidth="1"/>
    <col min="15" max="15" width="11.5" style="1" bestFit="1" customWidth="1"/>
    <col min="16" max="29" width="9.625" style="1" bestFit="1" customWidth="1"/>
    <col min="30" max="16384" width="8" style="1"/>
  </cols>
  <sheetData>
    <row r="1" spans="2:29" s="20" customFormat="1" ht="27.75" x14ac:dyDescent="0.4">
      <c r="B1" s="21" t="s">
        <v>18</v>
      </c>
      <c r="M1" s="1"/>
    </row>
    <row r="2" spans="2:29" s="20" customFormat="1" ht="15.75" thickBot="1" x14ac:dyDescent="0.35">
      <c r="M2" s="1"/>
    </row>
    <row r="3" spans="2:29" ht="15.75" thickBot="1" x14ac:dyDescent="0.3">
      <c r="B3" s="14" t="s">
        <v>17</v>
      </c>
      <c r="C3" s="19">
        <v>5000</v>
      </c>
    </row>
    <row r="4" spans="2:29" ht="16.5" thickBot="1" x14ac:dyDescent="0.35">
      <c r="B4" s="14" t="s">
        <v>16</v>
      </c>
      <c r="C4" s="15">
        <v>5</v>
      </c>
      <c r="E4" s="18"/>
    </row>
    <row r="5" spans="2:29" ht="15.75" thickBot="1" x14ac:dyDescent="0.3">
      <c r="B5" s="14" t="s">
        <v>15</v>
      </c>
      <c r="C5" s="15">
        <v>10</v>
      </c>
      <c r="D5" s="16"/>
      <c r="E5" s="1" t="s">
        <v>54</v>
      </c>
    </row>
    <row r="6" spans="2:29" ht="15.75" thickBot="1" x14ac:dyDescent="0.3">
      <c r="B6" s="14" t="s">
        <v>14</v>
      </c>
      <c r="C6" s="17">
        <v>0.02</v>
      </c>
    </row>
    <row r="7" spans="2:29" ht="15.75" thickBot="1" x14ac:dyDescent="0.3">
      <c r="B7" s="14" t="s">
        <v>13</v>
      </c>
      <c r="C7" s="13">
        <v>0.03</v>
      </c>
      <c r="D7" s="16"/>
    </row>
    <row r="8" spans="2:29" ht="15.75" thickBot="1" x14ac:dyDescent="0.3">
      <c r="B8" s="14" t="s">
        <v>12</v>
      </c>
      <c r="C8" s="15">
        <v>25</v>
      </c>
    </row>
    <row r="9" spans="2:29" ht="15.75" thickBot="1" x14ac:dyDescent="0.3">
      <c r="B9" s="14" t="s">
        <v>11</v>
      </c>
      <c r="C9" s="13">
        <v>0.02</v>
      </c>
    </row>
    <row r="11" spans="2:29" ht="12.75" thickBot="1" x14ac:dyDescent="0.25">
      <c r="B11" s="12" t="s">
        <v>10</v>
      </c>
      <c r="C11" s="12"/>
      <c r="D11" s="12">
        <v>0</v>
      </c>
      <c r="E11" s="12">
        <v>1</v>
      </c>
      <c r="F11" s="12">
        <v>2</v>
      </c>
      <c r="G11" s="12">
        <v>3</v>
      </c>
      <c r="H11" s="12">
        <v>4</v>
      </c>
      <c r="I11" s="12">
        <v>5</v>
      </c>
      <c r="J11" s="12">
        <v>6</v>
      </c>
      <c r="K11" s="12">
        <v>7</v>
      </c>
      <c r="L11" s="12">
        <v>8</v>
      </c>
      <c r="M11" s="12">
        <v>9</v>
      </c>
      <c r="N11" s="12">
        <v>10</v>
      </c>
      <c r="O11" s="12">
        <v>11</v>
      </c>
      <c r="P11" s="12">
        <v>12</v>
      </c>
      <c r="Q11" s="12">
        <v>13</v>
      </c>
      <c r="R11" s="12">
        <v>14</v>
      </c>
      <c r="S11" s="12">
        <v>15</v>
      </c>
      <c r="T11" s="12">
        <v>16</v>
      </c>
      <c r="U11" s="12">
        <v>17</v>
      </c>
      <c r="V11" s="12">
        <v>18</v>
      </c>
      <c r="W11" s="12">
        <v>19</v>
      </c>
      <c r="X11" s="12">
        <v>20</v>
      </c>
      <c r="Y11" s="12">
        <v>21</v>
      </c>
      <c r="Z11" s="12">
        <v>22</v>
      </c>
      <c r="AA11" s="12">
        <v>23</v>
      </c>
      <c r="AB11" s="12">
        <v>24</v>
      </c>
      <c r="AC11" s="12">
        <v>25</v>
      </c>
    </row>
    <row r="12" spans="2:29" x14ac:dyDescent="0.2">
      <c r="B12" s="11" t="s">
        <v>9</v>
      </c>
      <c r="E12" s="10">
        <f>C3*C4*C5</f>
        <v>250000</v>
      </c>
      <c r="F12" s="10">
        <f t="shared" ref="F12:AC12" si="0">E12*(1+$C$6)</f>
        <v>255000</v>
      </c>
      <c r="G12" s="10">
        <f t="shared" si="0"/>
        <v>260100</v>
      </c>
      <c r="H12" s="10">
        <f t="shared" si="0"/>
        <v>265302</v>
      </c>
      <c r="I12" s="10">
        <f t="shared" si="0"/>
        <v>270608.03999999998</v>
      </c>
      <c r="J12" s="10">
        <f t="shared" si="0"/>
        <v>276020.20079999999</v>
      </c>
      <c r="K12" s="10">
        <f t="shared" si="0"/>
        <v>281540.60481599998</v>
      </c>
      <c r="L12" s="10">
        <f t="shared" si="0"/>
        <v>287171.41691231995</v>
      </c>
      <c r="M12" s="10">
        <f t="shared" si="0"/>
        <v>292914.84525056637</v>
      </c>
      <c r="N12" s="10">
        <f t="shared" si="0"/>
        <v>298773.14215557772</v>
      </c>
      <c r="O12" s="10">
        <f t="shared" si="0"/>
        <v>304748.60499868926</v>
      </c>
      <c r="P12" s="10">
        <f t="shared" si="0"/>
        <v>310843.57709866302</v>
      </c>
      <c r="Q12" s="10">
        <f t="shared" si="0"/>
        <v>317060.44864063628</v>
      </c>
      <c r="R12" s="10">
        <f t="shared" si="0"/>
        <v>323401.65761344903</v>
      </c>
      <c r="S12" s="10">
        <f t="shared" si="0"/>
        <v>329869.690765718</v>
      </c>
      <c r="T12" s="10">
        <f t="shared" si="0"/>
        <v>336467.08458103234</v>
      </c>
      <c r="U12" s="10">
        <f t="shared" si="0"/>
        <v>343196.42627265299</v>
      </c>
      <c r="V12" s="10">
        <f t="shared" si="0"/>
        <v>350060.35479810607</v>
      </c>
      <c r="W12" s="10">
        <f t="shared" si="0"/>
        <v>357061.5618940682</v>
      </c>
      <c r="X12" s="10">
        <f t="shared" si="0"/>
        <v>364202.79313194955</v>
      </c>
      <c r="Y12" s="10">
        <f t="shared" si="0"/>
        <v>371486.84899458854</v>
      </c>
      <c r="Z12" s="10">
        <f t="shared" si="0"/>
        <v>378916.58597448032</v>
      </c>
      <c r="AA12" s="10">
        <f t="shared" si="0"/>
        <v>386494.91769396991</v>
      </c>
      <c r="AB12" s="10">
        <f t="shared" si="0"/>
        <v>394224.81604784931</v>
      </c>
      <c r="AC12" s="10">
        <f t="shared" si="0"/>
        <v>402109.31236880628</v>
      </c>
    </row>
    <row r="13" spans="2:29" x14ac:dyDescent="0.2">
      <c r="B13" s="11" t="s">
        <v>8</v>
      </c>
      <c r="D13" s="10">
        <f>[2]Låvehuset!J3</f>
        <v>600000</v>
      </c>
      <c r="E13" s="10">
        <v>5000</v>
      </c>
      <c r="F13" s="10">
        <f t="shared" ref="F13:AC13" si="1">E13*(1+$C$6)</f>
        <v>5100</v>
      </c>
      <c r="G13" s="10">
        <f t="shared" si="1"/>
        <v>5202</v>
      </c>
      <c r="H13" s="10">
        <f t="shared" si="1"/>
        <v>5306.04</v>
      </c>
      <c r="I13" s="10">
        <f t="shared" si="1"/>
        <v>5412.1607999999997</v>
      </c>
      <c r="J13" s="10">
        <f t="shared" si="1"/>
        <v>5520.4040159999995</v>
      </c>
      <c r="K13" s="10">
        <f t="shared" si="1"/>
        <v>5630.8120963199999</v>
      </c>
      <c r="L13" s="10">
        <f t="shared" si="1"/>
        <v>5743.4283382464</v>
      </c>
      <c r="M13" s="10">
        <f t="shared" si="1"/>
        <v>5858.2969050113279</v>
      </c>
      <c r="N13" s="10">
        <f t="shared" si="1"/>
        <v>5975.4628431115543</v>
      </c>
      <c r="O13" s="10">
        <f t="shared" si="1"/>
        <v>6094.9720999737856</v>
      </c>
      <c r="P13" s="10">
        <f t="shared" si="1"/>
        <v>6216.8715419732616</v>
      </c>
      <c r="Q13" s="10">
        <f t="shared" si="1"/>
        <v>6341.2089728127266</v>
      </c>
      <c r="R13" s="10">
        <f t="shared" si="1"/>
        <v>6468.0331522689812</v>
      </c>
      <c r="S13" s="10">
        <f t="shared" si="1"/>
        <v>6597.3938153143608</v>
      </c>
      <c r="T13" s="10">
        <f t="shared" si="1"/>
        <v>6729.3416916206479</v>
      </c>
      <c r="U13" s="10">
        <f t="shared" si="1"/>
        <v>6863.9285254530614</v>
      </c>
      <c r="V13" s="10">
        <f t="shared" si="1"/>
        <v>7001.2070959621224</v>
      </c>
      <c r="W13" s="10">
        <f t="shared" si="1"/>
        <v>7141.2312378813649</v>
      </c>
      <c r="X13" s="10">
        <f t="shared" si="1"/>
        <v>7284.055862638992</v>
      </c>
      <c r="Y13" s="10">
        <f t="shared" si="1"/>
        <v>7429.7369798917716</v>
      </c>
      <c r="Z13" s="10">
        <f t="shared" si="1"/>
        <v>7578.3317194896072</v>
      </c>
      <c r="AA13" s="10">
        <f t="shared" si="1"/>
        <v>7729.8983538793991</v>
      </c>
      <c r="AB13" s="10">
        <f t="shared" si="1"/>
        <v>7884.4963209569869</v>
      </c>
      <c r="AC13" s="10">
        <f t="shared" si="1"/>
        <v>8042.1862473761266</v>
      </c>
    </row>
    <row r="14" spans="2:29" x14ac:dyDescent="0.2">
      <c r="B14" s="11" t="s">
        <v>7</v>
      </c>
      <c r="D14" s="10">
        <f>[2]Låvehuset!H9</f>
        <v>3400000</v>
      </c>
      <c r="E14" s="10">
        <f>-PMT(C7,C8,$D$14)</f>
        <v>195254.7615330345</v>
      </c>
      <c r="F14" s="10">
        <f t="shared" ref="F14:AC14" si="2">$E$14</f>
        <v>195254.7615330345</v>
      </c>
      <c r="G14" s="10">
        <f t="shared" si="2"/>
        <v>195254.7615330345</v>
      </c>
      <c r="H14" s="10">
        <f t="shared" si="2"/>
        <v>195254.7615330345</v>
      </c>
      <c r="I14" s="10">
        <f t="shared" si="2"/>
        <v>195254.7615330345</v>
      </c>
      <c r="J14" s="10">
        <f t="shared" si="2"/>
        <v>195254.7615330345</v>
      </c>
      <c r="K14" s="10">
        <f t="shared" si="2"/>
        <v>195254.7615330345</v>
      </c>
      <c r="L14" s="10">
        <f t="shared" si="2"/>
        <v>195254.7615330345</v>
      </c>
      <c r="M14" s="10">
        <f t="shared" si="2"/>
        <v>195254.7615330345</v>
      </c>
      <c r="N14" s="10">
        <f t="shared" si="2"/>
        <v>195254.7615330345</v>
      </c>
      <c r="O14" s="10">
        <f t="shared" si="2"/>
        <v>195254.7615330345</v>
      </c>
      <c r="P14" s="10">
        <f t="shared" si="2"/>
        <v>195254.7615330345</v>
      </c>
      <c r="Q14" s="10">
        <f t="shared" si="2"/>
        <v>195254.7615330345</v>
      </c>
      <c r="R14" s="10">
        <f t="shared" si="2"/>
        <v>195254.7615330345</v>
      </c>
      <c r="S14" s="10">
        <f t="shared" si="2"/>
        <v>195254.7615330345</v>
      </c>
      <c r="T14" s="10">
        <f t="shared" si="2"/>
        <v>195254.7615330345</v>
      </c>
      <c r="U14" s="10">
        <f t="shared" si="2"/>
        <v>195254.7615330345</v>
      </c>
      <c r="V14" s="10">
        <f t="shared" si="2"/>
        <v>195254.7615330345</v>
      </c>
      <c r="W14" s="10">
        <f t="shared" si="2"/>
        <v>195254.7615330345</v>
      </c>
      <c r="X14" s="10">
        <f t="shared" si="2"/>
        <v>195254.7615330345</v>
      </c>
      <c r="Y14" s="10">
        <f t="shared" si="2"/>
        <v>195254.7615330345</v>
      </c>
      <c r="Z14" s="10">
        <f t="shared" si="2"/>
        <v>195254.7615330345</v>
      </c>
      <c r="AA14" s="10">
        <f t="shared" si="2"/>
        <v>195254.7615330345</v>
      </c>
      <c r="AB14" s="10">
        <f t="shared" si="2"/>
        <v>195254.7615330345</v>
      </c>
      <c r="AC14" s="10">
        <f t="shared" si="2"/>
        <v>195254.7615330345</v>
      </c>
    </row>
    <row r="15" spans="2:29" x14ac:dyDescent="0.2">
      <c r="B15" s="11" t="s">
        <v>6</v>
      </c>
      <c r="E15" s="10">
        <f>D14*$C$7</f>
        <v>102000</v>
      </c>
      <c r="F15" s="10">
        <f t="shared" ref="F15:AC15" si="3">E17*$C$7</f>
        <v>99202.357154008962</v>
      </c>
      <c r="G15" s="10">
        <f t="shared" si="3"/>
        <v>96320.7850226382</v>
      </c>
      <c r="H15" s="10">
        <f t="shared" si="3"/>
        <v>93352.765727326303</v>
      </c>
      <c r="I15" s="10">
        <f t="shared" si="3"/>
        <v>90295.705853155057</v>
      </c>
      <c r="J15" s="10">
        <f t="shared" si="3"/>
        <v>87146.934182758676</v>
      </c>
      <c r="K15" s="10">
        <f t="shared" si="3"/>
        <v>83903.699362250409</v>
      </c>
      <c r="L15" s="10">
        <f t="shared" si="3"/>
        <v>80563.16749712688</v>
      </c>
      <c r="M15" s="10">
        <f t="shared" si="3"/>
        <v>77122.419676049656</v>
      </c>
      <c r="N15" s="10">
        <f t="shared" si="3"/>
        <v>73578.449420340112</v>
      </c>
      <c r="O15" s="10">
        <f t="shared" si="3"/>
        <v>69928.16005695927</v>
      </c>
      <c r="P15" s="10">
        <f t="shared" si="3"/>
        <v>66168.362012677011</v>
      </c>
      <c r="Q15" s="10">
        <f t="shared" si="3"/>
        <v>62295.77002706629</v>
      </c>
      <c r="R15" s="10">
        <f t="shared" si="3"/>
        <v>58307.000281887245</v>
      </c>
      <c r="S15" s="10">
        <f t="shared" si="3"/>
        <v>54198.567444352833</v>
      </c>
      <c r="T15" s="10">
        <f t="shared" si="3"/>
        <v>49966.881621692381</v>
      </c>
      <c r="U15" s="10">
        <f t="shared" si="3"/>
        <v>45608.245224352118</v>
      </c>
      <c r="V15" s="10">
        <f t="shared" si="3"/>
        <v>41118.849735091644</v>
      </c>
      <c r="W15" s="10">
        <f t="shared" si="3"/>
        <v>36494.772381153358</v>
      </c>
      <c r="X15" s="10">
        <f t="shared" si="3"/>
        <v>31731.972706596927</v>
      </c>
      <c r="Y15" s="10">
        <f t="shared" si="3"/>
        <v>26826.289041803801</v>
      </c>
      <c r="Z15" s="10">
        <f t="shared" si="3"/>
        <v>21773.434867066881</v>
      </c>
      <c r="AA15" s="10">
        <f t="shared" si="3"/>
        <v>16568.995067087853</v>
      </c>
      <c r="AB15" s="10">
        <f t="shared" si="3"/>
        <v>11208.422073109452</v>
      </c>
      <c r="AC15" s="10">
        <f t="shared" si="3"/>
        <v>5687.031889311701</v>
      </c>
    </row>
    <row r="16" spans="2:29" x14ac:dyDescent="0.2">
      <c r="B16" s="11" t="s">
        <v>5</v>
      </c>
      <c r="E16" s="10">
        <f t="shared" ref="E16:AC16" si="4">E14-E15</f>
        <v>93254.7615330345</v>
      </c>
      <c r="F16" s="10">
        <f t="shared" si="4"/>
        <v>96052.404379025538</v>
      </c>
      <c r="G16" s="10">
        <f t="shared" si="4"/>
        <v>98933.9765103963</v>
      </c>
      <c r="H16" s="10">
        <f t="shared" si="4"/>
        <v>101901.9958057082</v>
      </c>
      <c r="I16" s="10">
        <f t="shared" si="4"/>
        <v>104959.05567987944</v>
      </c>
      <c r="J16" s="10">
        <f t="shared" si="4"/>
        <v>108107.82735027582</v>
      </c>
      <c r="K16" s="10">
        <f t="shared" si="4"/>
        <v>111351.06217078409</v>
      </c>
      <c r="L16" s="10">
        <f t="shared" si="4"/>
        <v>114691.59403590762</v>
      </c>
      <c r="M16" s="10">
        <f t="shared" si="4"/>
        <v>118132.34185698484</v>
      </c>
      <c r="N16" s="10">
        <f t="shared" si="4"/>
        <v>121676.31211269439</v>
      </c>
      <c r="O16" s="10">
        <f t="shared" si="4"/>
        <v>125326.60147607523</v>
      </c>
      <c r="P16" s="10">
        <f t="shared" si="4"/>
        <v>129086.39952035749</v>
      </c>
      <c r="Q16" s="10">
        <f t="shared" si="4"/>
        <v>132958.99150596821</v>
      </c>
      <c r="R16" s="10">
        <f t="shared" si="4"/>
        <v>136947.76125114725</v>
      </c>
      <c r="S16" s="10">
        <f t="shared" si="4"/>
        <v>141056.19408868166</v>
      </c>
      <c r="T16" s="10">
        <f t="shared" si="4"/>
        <v>145287.87991134211</v>
      </c>
      <c r="U16" s="10">
        <f t="shared" si="4"/>
        <v>149646.51630868239</v>
      </c>
      <c r="V16" s="10">
        <f t="shared" si="4"/>
        <v>154135.91179794286</v>
      </c>
      <c r="W16" s="10">
        <f t="shared" si="4"/>
        <v>158759.98915188113</v>
      </c>
      <c r="X16" s="10">
        <f t="shared" si="4"/>
        <v>163522.78882643758</v>
      </c>
      <c r="Y16" s="10">
        <f t="shared" si="4"/>
        <v>168428.4724912307</v>
      </c>
      <c r="Z16" s="10">
        <f t="shared" si="4"/>
        <v>173481.32666596762</v>
      </c>
      <c r="AA16" s="10">
        <f t="shared" si="4"/>
        <v>178685.76646594665</v>
      </c>
      <c r="AB16" s="10">
        <f t="shared" si="4"/>
        <v>184046.33945992505</v>
      </c>
      <c r="AC16" s="10">
        <f t="shared" si="4"/>
        <v>189567.72964372279</v>
      </c>
    </row>
    <row r="17" spans="2:29" x14ac:dyDescent="0.2">
      <c r="B17" s="11" t="s">
        <v>4</v>
      </c>
      <c r="E17" s="10">
        <f>D14-E16</f>
        <v>3306745.2384669655</v>
      </c>
      <c r="F17" s="10">
        <f t="shared" ref="F17:AC17" si="5">E17-F16</f>
        <v>3210692.8340879399</v>
      </c>
      <c r="G17" s="10">
        <f t="shared" si="5"/>
        <v>3111758.8575775437</v>
      </c>
      <c r="H17" s="10">
        <f t="shared" si="5"/>
        <v>3009856.8617718355</v>
      </c>
      <c r="I17" s="10">
        <f t="shared" si="5"/>
        <v>2904897.8060919559</v>
      </c>
      <c r="J17" s="10">
        <f t="shared" si="5"/>
        <v>2796789.9787416803</v>
      </c>
      <c r="K17" s="10">
        <f t="shared" si="5"/>
        <v>2685438.9165708963</v>
      </c>
      <c r="L17" s="10">
        <f t="shared" si="5"/>
        <v>2570747.3225349886</v>
      </c>
      <c r="M17" s="10">
        <f t="shared" si="5"/>
        <v>2452614.9806780037</v>
      </c>
      <c r="N17" s="10">
        <f t="shared" si="5"/>
        <v>2330938.6685653091</v>
      </c>
      <c r="O17" s="10">
        <f t="shared" si="5"/>
        <v>2205612.067089234</v>
      </c>
      <c r="P17" s="10">
        <f t="shared" si="5"/>
        <v>2076525.6675688764</v>
      </c>
      <c r="Q17" s="10">
        <f t="shared" si="5"/>
        <v>1943566.6760629083</v>
      </c>
      <c r="R17" s="10">
        <f t="shared" si="5"/>
        <v>1806618.9148117611</v>
      </c>
      <c r="S17" s="10">
        <f t="shared" si="5"/>
        <v>1665562.7207230795</v>
      </c>
      <c r="T17" s="10">
        <f t="shared" si="5"/>
        <v>1520274.8408117373</v>
      </c>
      <c r="U17" s="10">
        <f t="shared" si="5"/>
        <v>1370628.3245030548</v>
      </c>
      <c r="V17" s="10">
        <f t="shared" si="5"/>
        <v>1216492.412705112</v>
      </c>
      <c r="W17" s="10">
        <f t="shared" si="5"/>
        <v>1057732.4235532309</v>
      </c>
      <c r="X17" s="10">
        <f t="shared" si="5"/>
        <v>894209.63472679339</v>
      </c>
      <c r="Y17" s="10">
        <f t="shared" si="5"/>
        <v>725781.16223556269</v>
      </c>
      <c r="Z17" s="10">
        <f t="shared" si="5"/>
        <v>552299.8355695951</v>
      </c>
      <c r="AA17" s="10">
        <f t="shared" si="5"/>
        <v>373614.06910364842</v>
      </c>
      <c r="AB17" s="10">
        <f t="shared" si="5"/>
        <v>189567.72964372337</v>
      </c>
      <c r="AC17" s="10">
        <f t="shared" si="5"/>
        <v>5.8207660913467407E-10</v>
      </c>
    </row>
    <row r="18" spans="2:29" ht="12.75" thickBot="1" x14ac:dyDescent="0.25"/>
    <row r="19" spans="2:29" ht="12.75" thickBot="1" x14ac:dyDescent="0.25">
      <c r="B19" s="9" t="s">
        <v>3</v>
      </c>
      <c r="C19" s="9"/>
      <c r="D19" s="8">
        <f>-D13</f>
        <v>-600000</v>
      </c>
      <c r="E19" s="7">
        <f t="shared" ref="E19:AC19" si="6">E12-E13-E14</f>
        <v>49745.2384669655</v>
      </c>
      <c r="F19" s="7">
        <f t="shared" si="6"/>
        <v>54645.2384669655</v>
      </c>
      <c r="G19" s="7">
        <f t="shared" si="6"/>
        <v>59643.2384669655</v>
      </c>
      <c r="H19" s="7">
        <f t="shared" si="6"/>
        <v>64741.198466965492</v>
      </c>
      <c r="I19" s="7">
        <f t="shared" si="6"/>
        <v>69941.117666965467</v>
      </c>
      <c r="J19" s="7">
        <f t="shared" si="6"/>
        <v>75245.035250965506</v>
      </c>
      <c r="K19" s="7">
        <f t="shared" si="6"/>
        <v>80655.031186645501</v>
      </c>
      <c r="L19" s="7">
        <f t="shared" si="6"/>
        <v>86173.227041039034</v>
      </c>
      <c r="M19" s="7">
        <f t="shared" si="6"/>
        <v>91801.786812520528</v>
      </c>
      <c r="N19" s="7">
        <f t="shared" si="6"/>
        <v>97542.917779431678</v>
      </c>
      <c r="O19" s="7">
        <f t="shared" si="6"/>
        <v>103398.871365681</v>
      </c>
      <c r="P19" s="7">
        <f t="shared" si="6"/>
        <v>109371.94402365526</v>
      </c>
      <c r="Q19" s="7">
        <f t="shared" si="6"/>
        <v>115464.47813478904</v>
      </c>
      <c r="R19" s="7">
        <f t="shared" si="6"/>
        <v>121678.86292814557</v>
      </c>
      <c r="S19" s="7">
        <f t="shared" si="6"/>
        <v>128017.53541736916</v>
      </c>
      <c r="T19" s="7">
        <f t="shared" si="6"/>
        <v>134482.98135637719</v>
      </c>
      <c r="U19" s="7">
        <f t="shared" si="6"/>
        <v>141077.7362141654</v>
      </c>
      <c r="V19" s="7">
        <f t="shared" si="6"/>
        <v>147804.38616910944</v>
      </c>
      <c r="W19" s="7">
        <f t="shared" si="6"/>
        <v>154665.56912315235</v>
      </c>
      <c r="X19" s="7">
        <f t="shared" si="6"/>
        <v>161663.97573627607</v>
      </c>
      <c r="Y19" s="7">
        <f t="shared" si="6"/>
        <v>168802.35048166226</v>
      </c>
      <c r="Z19" s="7">
        <f t="shared" si="6"/>
        <v>176083.49272195622</v>
      </c>
      <c r="AA19" s="7">
        <f t="shared" si="6"/>
        <v>183510.25780705601</v>
      </c>
      <c r="AB19" s="7">
        <f t="shared" si="6"/>
        <v>191085.55819385784</v>
      </c>
      <c r="AC19" s="7">
        <f t="shared" si="6"/>
        <v>198812.36458839563</v>
      </c>
    </row>
    <row r="22" spans="2:29" x14ac:dyDescent="0.2">
      <c r="B22" s="6" t="s">
        <v>2</v>
      </c>
      <c r="C22" s="6"/>
      <c r="D22" s="6"/>
      <c r="E22" s="5">
        <f t="shared" ref="E22:AC22" si="7">$C$9</f>
        <v>0.02</v>
      </c>
      <c r="F22" s="5">
        <f t="shared" si="7"/>
        <v>0.02</v>
      </c>
      <c r="G22" s="5">
        <f t="shared" si="7"/>
        <v>0.02</v>
      </c>
      <c r="H22" s="5">
        <f t="shared" si="7"/>
        <v>0.02</v>
      </c>
      <c r="I22" s="5">
        <f t="shared" si="7"/>
        <v>0.02</v>
      </c>
      <c r="J22" s="5">
        <f t="shared" si="7"/>
        <v>0.02</v>
      </c>
      <c r="K22" s="5">
        <f t="shared" si="7"/>
        <v>0.02</v>
      </c>
      <c r="L22" s="5">
        <f t="shared" si="7"/>
        <v>0.02</v>
      </c>
      <c r="M22" s="5">
        <f t="shared" si="7"/>
        <v>0.02</v>
      </c>
      <c r="N22" s="5">
        <f t="shared" si="7"/>
        <v>0.02</v>
      </c>
      <c r="O22" s="5">
        <f t="shared" si="7"/>
        <v>0.02</v>
      </c>
      <c r="P22" s="5">
        <f t="shared" si="7"/>
        <v>0.02</v>
      </c>
      <c r="Q22" s="5">
        <f t="shared" si="7"/>
        <v>0.02</v>
      </c>
      <c r="R22" s="5">
        <f t="shared" si="7"/>
        <v>0.02</v>
      </c>
      <c r="S22" s="5">
        <f t="shared" si="7"/>
        <v>0.02</v>
      </c>
      <c r="T22" s="5">
        <f t="shared" si="7"/>
        <v>0.02</v>
      </c>
      <c r="U22" s="5">
        <f t="shared" si="7"/>
        <v>0.02</v>
      </c>
      <c r="V22" s="5">
        <f t="shared" si="7"/>
        <v>0.02</v>
      </c>
      <c r="W22" s="5">
        <f t="shared" si="7"/>
        <v>0.02</v>
      </c>
      <c r="X22" s="5">
        <f t="shared" si="7"/>
        <v>0.02</v>
      </c>
      <c r="Y22" s="5">
        <f t="shared" si="7"/>
        <v>0.02</v>
      </c>
      <c r="Z22" s="5">
        <f t="shared" si="7"/>
        <v>0.02</v>
      </c>
      <c r="AA22" s="5">
        <f t="shared" si="7"/>
        <v>0.02</v>
      </c>
      <c r="AB22" s="5">
        <f t="shared" si="7"/>
        <v>0.02</v>
      </c>
      <c r="AC22" s="5">
        <f t="shared" si="7"/>
        <v>0.02</v>
      </c>
    </row>
    <row r="23" spans="2:29" x14ac:dyDescent="0.2">
      <c r="B23" s="4" t="s">
        <v>1</v>
      </c>
      <c r="C23" s="4"/>
      <c r="D23" s="4">
        <f>D19</f>
        <v>-600000</v>
      </c>
      <c r="E23" s="4">
        <f t="shared" ref="E23:AC23" si="8">E19/(1+E22)^E11</f>
        <v>48769.841634279903</v>
      </c>
      <c r="F23" s="4">
        <f t="shared" si="8"/>
        <v>52523.297257752311</v>
      </c>
      <c r="G23" s="4">
        <f t="shared" si="8"/>
        <v>56203.155712137021</v>
      </c>
      <c r="H23" s="4">
        <f t="shared" si="8"/>
        <v>59810.860079180842</v>
      </c>
      <c r="I23" s="4">
        <f t="shared" si="8"/>
        <v>63347.825144910072</v>
      </c>
      <c r="J23" s="4">
        <f t="shared" si="8"/>
        <v>66815.437954448586</v>
      </c>
      <c r="K23" s="4">
        <f t="shared" si="8"/>
        <v>70215.058355956906</v>
      </c>
      <c r="L23" s="4">
        <f t="shared" si="8"/>
        <v>73548.019533906161</v>
      </c>
      <c r="M23" s="4">
        <f t="shared" si="8"/>
        <v>76815.628531895723</v>
      </c>
      <c r="N23" s="4">
        <f t="shared" si="8"/>
        <v>80019.166765218833</v>
      </c>
      <c r="O23" s="4">
        <f t="shared" si="8"/>
        <v>83159.890523378723</v>
      </c>
      <c r="P23" s="4">
        <f t="shared" si="8"/>
        <v>86239.031462751096</v>
      </c>
      <c r="Q23" s="4">
        <f t="shared" si="8"/>
        <v>89257.797089586806</v>
      </c>
      <c r="R23" s="4">
        <f t="shared" si="8"/>
        <v>92217.371233543425</v>
      </c>
      <c r="S23" s="4">
        <f t="shared" si="8"/>
        <v>95118.914511932249</v>
      </c>
      <c r="T23" s="4">
        <f t="shared" si="8"/>
        <v>97963.564784862407</v>
      </c>
      <c r="U23" s="4">
        <f t="shared" si="8"/>
        <v>100752.43760146062</v>
      </c>
      <c r="V23" s="4">
        <f t="shared" si="8"/>
        <v>103486.62663734128</v>
      </c>
      <c r="W23" s="4">
        <f t="shared" si="8"/>
        <v>106167.20412349878</v>
      </c>
      <c r="X23" s="4">
        <f t="shared" si="8"/>
        <v>108795.22126679041</v>
      </c>
      <c r="Y23" s="4">
        <f t="shared" si="8"/>
        <v>111371.70866217437</v>
      </c>
      <c r="Z23" s="4">
        <f t="shared" si="8"/>
        <v>113897.67669686454</v>
      </c>
      <c r="AA23" s="4">
        <f t="shared" si="8"/>
        <v>116374.11594656078</v>
      </c>
      <c r="AB23" s="4">
        <f t="shared" si="8"/>
        <v>118801.99756391003</v>
      </c>
      <c r="AC23" s="4">
        <f t="shared" si="8"/>
        <v>121182.27365935044</v>
      </c>
    </row>
    <row r="27" spans="2:29" ht="30" x14ac:dyDescent="0.4">
      <c r="B27" s="3" t="s">
        <v>0</v>
      </c>
      <c r="E27" s="2">
        <f>SUM(D23:AC23)</f>
        <v>1592854.1227336922</v>
      </c>
    </row>
  </sheetData>
  <dataValidations count="5">
    <dataValidation type="list" allowBlank="1" showInputMessage="1" showErrorMessage="1" sqref="C3" xr:uid="{3D0FE432-F958-46B3-AA7E-D1EAE1D6A429}">
      <formula1>"3000, 3500, 4000, 4500, 5000, 5500"</formula1>
    </dataValidation>
    <dataValidation type="list" allowBlank="1" showInputMessage="1" showErrorMessage="1" sqref="C4" xr:uid="{4CCDAED3-7BED-4E5E-95A8-F840EFAC4D76}">
      <formula1>"3,4,5,6,7"</formula1>
    </dataValidation>
    <dataValidation type="list" allowBlank="1" showInputMessage="1" showErrorMessage="1" sqref="C5" xr:uid="{DF713723-A8F4-464C-9A23-C3535737B8CE}">
      <formula1>"10,11,12"</formula1>
    </dataValidation>
    <dataValidation type="list" allowBlank="1" showInputMessage="1" showErrorMessage="1" sqref="C7" xr:uid="{00E9B8B8-7E0B-4ACB-A75C-1362563D93D1}">
      <formula1>"2%, 2.5%, 3%, 3.5%, 4%, 4.5%, 5%"</formula1>
    </dataValidation>
    <dataValidation type="list" allowBlank="1" showInputMessage="1" showErrorMessage="1" sqref="C9" xr:uid="{E1490BE0-D21F-4DBA-A9EC-5543C6118309}">
      <formula1>"2%, 2.5%, 3%, 3.5%, 4%, 4.5%, 5%,7%,8%,10%"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13C2-D420-4888-A752-D902F2C15625}">
  <dimension ref="A1:G30"/>
  <sheetViews>
    <sheetView workbookViewId="0">
      <selection activeCell="H22" sqref="H22"/>
    </sheetView>
  </sheetViews>
  <sheetFormatPr baseColWidth="10" defaultRowHeight="16.5" x14ac:dyDescent="0.3"/>
  <cols>
    <col min="6" max="6" width="15.875" customWidth="1"/>
    <col min="7" max="7" width="26.125" customWidth="1"/>
  </cols>
  <sheetData>
    <row r="1" spans="1:7" x14ac:dyDescent="0.3">
      <c r="A1" s="22" t="s">
        <v>19</v>
      </c>
      <c r="B1" s="22" t="s">
        <v>20</v>
      </c>
      <c r="C1" s="23" t="s">
        <v>21</v>
      </c>
      <c r="D1" s="22" t="s">
        <v>22</v>
      </c>
      <c r="E1" s="24" t="s">
        <v>23</v>
      </c>
      <c r="F1" s="22" t="s">
        <v>24</v>
      </c>
      <c r="G1" s="22" t="s">
        <v>55</v>
      </c>
    </row>
    <row r="2" spans="1:7" x14ac:dyDescent="0.3">
      <c r="A2" t="s">
        <v>25</v>
      </c>
      <c r="B2">
        <f t="shared" ref="B2:B30" ca="1" si="0">RANDBETWEEN(500,999)</f>
        <v>646</v>
      </c>
      <c r="C2" s="25">
        <v>43466</v>
      </c>
      <c r="D2">
        <v>83</v>
      </c>
      <c r="E2" s="26">
        <v>459</v>
      </c>
      <c r="F2" s="27">
        <f t="shared" ref="F2:F30" si="1">D2*E2</f>
        <v>38097</v>
      </c>
    </row>
    <row r="3" spans="1:7" x14ac:dyDescent="0.3">
      <c r="A3" t="s">
        <v>26</v>
      </c>
      <c r="B3">
        <f t="shared" ca="1" si="0"/>
        <v>829</v>
      </c>
      <c r="C3" s="25">
        <v>43466</v>
      </c>
      <c r="D3">
        <v>137</v>
      </c>
      <c r="E3" s="26">
        <v>556</v>
      </c>
      <c r="F3" s="27">
        <f t="shared" si="1"/>
        <v>76172</v>
      </c>
    </row>
    <row r="4" spans="1:7" x14ac:dyDescent="0.3">
      <c r="A4" t="s">
        <v>27</v>
      </c>
      <c r="B4">
        <f t="shared" ca="1" si="0"/>
        <v>949</v>
      </c>
      <c r="C4" s="25">
        <v>43466</v>
      </c>
      <c r="D4">
        <v>173</v>
      </c>
      <c r="E4" s="26">
        <v>563</v>
      </c>
      <c r="F4" s="27">
        <f t="shared" si="1"/>
        <v>97399</v>
      </c>
    </row>
    <row r="5" spans="1:7" x14ac:dyDescent="0.3">
      <c r="A5" t="s">
        <v>28</v>
      </c>
      <c r="B5">
        <f t="shared" ca="1" si="0"/>
        <v>726</v>
      </c>
      <c r="C5" s="25">
        <v>43466</v>
      </c>
      <c r="D5">
        <v>169</v>
      </c>
      <c r="E5" s="26">
        <v>263</v>
      </c>
      <c r="F5" s="27">
        <f t="shared" si="1"/>
        <v>44447</v>
      </c>
      <c r="G5" t="s">
        <v>56</v>
      </c>
    </row>
    <row r="6" spans="1:7" x14ac:dyDescent="0.3">
      <c r="A6" t="s">
        <v>29</v>
      </c>
      <c r="B6">
        <f t="shared" ca="1" si="0"/>
        <v>766</v>
      </c>
      <c r="C6" s="25">
        <v>43466</v>
      </c>
      <c r="D6">
        <v>33</v>
      </c>
      <c r="E6" s="26">
        <v>396</v>
      </c>
      <c r="F6" s="27">
        <f t="shared" si="1"/>
        <v>13068</v>
      </c>
    </row>
    <row r="7" spans="1:7" x14ac:dyDescent="0.3">
      <c r="A7" t="s">
        <v>30</v>
      </c>
      <c r="B7">
        <f t="shared" ca="1" si="0"/>
        <v>551</v>
      </c>
      <c r="C7" s="25">
        <v>43466</v>
      </c>
      <c r="D7">
        <v>42</v>
      </c>
      <c r="E7" s="26">
        <v>346</v>
      </c>
      <c r="F7" s="27">
        <f t="shared" si="1"/>
        <v>14532</v>
      </c>
    </row>
    <row r="8" spans="1:7" x14ac:dyDescent="0.3">
      <c r="A8" t="s">
        <v>31</v>
      </c>
      <c r="B8">
        <f t="shared" ca="1" si="0"/>
        <v>813</v>
      </c>
      <c r="C8" s="25">
        <v>43466</v>
      </c>
      <c r="D8">
        <v>37</v>
      </c>
      <c r="E8" s="26">
        <v>496</v>
      </c>
      <c r="F8" s="27">
        <f t="shared" si="1"/>
        <v>18352</v>
      </c>
      <c r="G8" t="s">
        <v>57</v>
      </c>
    </row>
    <row r="9" spans="1:7" x14ac:dyDescent="0.3">
      <c r="A9" t="s">
        <v>32</v>
      </c>
      <c r="B9">
        <f t="shared" ca="1" si="0"/>
        <v>847</v>
      </c>
      <c r="C9" s="25">
        <v>43467</v>
      </c>
      <c r="D9">
        <v>189</v>
      </c>
      <c r="E9" s="26">
        <v>372</v>
      </c>
      <c r="F9" s="27">
        <f t="shared" si="1"/>
        <v>70308</v>
      </c>
    </row>
    <row r="10" spans="1:7" x14ac:dyDescent="0.3">
      <c r="A10" t="s">
        <v>33</v>
      </c>
      <c r="B10">
        <f t="shared" ca="1" si="0"/>
        <v>752</v>
      </c>
      <c r="C10" s="25">
        <v>43467</v>
      </c>
      <c r="D10">
        <v>149</v>
      </c>
      <c r="E10" s="26">
        <v>412</v>
      </c>
      <c r="F10" s="27">
        <f t="shared" si="1"/>
        <v>61388</v>
      </c>
    </row>
    <row r="11" spans="1:7" x14ac:dyDescent="0.3">
      <c r="A11" t="s">
        <v>34</v>
      </c>
      <c r="B11">
        <f t="shared" ca="1" si="0"/>
        <v>769</v>
      </c>
      <c r="C11" s="25">
        <v>43467</v>
      </c>
      <c r="D11">
        <v>203</v>
      </c>
      <c r="E11" s="26">
        <v>534</v>
      </c>
      <c r="F11" s="27">
        <f t="shared" si="1"/>
        <v>108402</v>
      </c>
      <c r="G11" t="s">
        <v>58</v>
      </c>
    </row>
    <row r="12" spans="1:7" x14ac:dyDescent="0.3">
      <c r="A12" t="s">
        <v>35</v>
      </c>
      <c r="B12">
        <f t="shared" ca="1" si="0"/>
        <v>960</v>
      </c>
      <c r="C12" s="25">
        <v>43467</v>
      </c>
      <c r="D12">
        <v>250</v>
      </c>
      <c r="E12" s="26">
        <v>345</v>
      </c>
      <c r="F12" s="27">
        <f t="shared" si="1"/>
        <v>86250</v>
      </c>
    </row>
    <row r="13" spans="1:7" x14ac:dyDescent="0.3">
      <c r="A13" t="s">
        <v>36</v>
      </c>
      <c r="B13">
        <f t="shared" ca="1" si="0"/>
        <v>796</v>
      </c>
      <c r="C13" s="25">
        <v>43467</v>
      </c>
      <c r="D13">
        <v>190</v>
      </c>
      <c r="E13" s="26">
        <v>498</v>
      </c>
      <c r="F13" s="27">
        <f t="shared" si="1"/>
        <v>94620</v>
      </c>
    </row>
    <row r="14" spans="1:7" x14ac:dyDescent="0.3">
      <c r="A14" t="s">
        <v>37</v>
      </c>
      <c r="B14">
        <f t="shared" ca="1" si="0"/>
        <v>908</v>
      </c>
      <c r="C14" s="25">
        <v>43467</v>
      </c>
      <c r="D14">
        <v>237</v>
      </c>
      <c r="E14" s="26">
        <v>561</v>
      </c>
      <c r="F14" s="27">
        <f t="shared" si="1"/>
        <v>132957</v>
      </c>
    </row>
    <row r="15" spans="1:7" x14ac:dyDescent="0.3">
      <c r="A15" t="s">
        <v>38</v>
      </c>
      <c r="B15">
        <f t="shared" ca="1" si="0"/>
        <v>876</v>
      </c>
      <c r="C15" s="25">
        <v>43467</v>
      </c>
      <c r="D15">
        <v>23</v>
      </c>
      <c r="E15" s="26">
        <v>443</v>
      </c>
      <c r="F15" s="27">
        <f t="shared" si="1"/>
        <v>10189</v>
      </c>
    </row>
    <row r="16" spans="1:7" x14ac:dyDescent="0.3">
      <c r="A16" t="s">
        <v>39</v>
      </c>
      <c r="B16">
        <f t="shared" ca="1" si="0"/>
        <v>592</v>
      </c>
      <c r="C16" s="25">
        <v>43468</v>
      </c>
      <c r="D16">
        <v>152</v>
      </c>
      <c r="E16" s="26">
        <v>468</v>
      </c>
      <c r="F16" s="27">
        <f t="shared" si="1"/>
        <v>71136</v>
      </c>
    </row>
    <row r="17" spans="1:6" x14ac:dyDescent="0.3">
      <c r="A17" t="s">
        <v>40</v>
      </c>
      <c r="B17">
        <f t="shared" ca="1" si="0"/>
        <v>622</v>
      </c>
      <c r="C17" s="25">
        <v>43468</v>
      </c>
      <c r="D17">
        <v>10</v>
      </c>
      <c r="E17" s="26">
        <v>361</v>
      </c>
      <c r="F17" s="27">
        <f t="shared" si="1"/>
        <v>3610</v>
      </c>
    </row>
    <row r="18" spans="1:6" x14ac:dyDescent="0.3">
      <c r="A18" t="s">
        <v>41</v>
      </c>
      <c r="B18">
        <f t="shared" ca="1" si="0"/>
        <v>760</v>
      </c>
      <c r="C18" s="25">
        <v>43468</v>
      </c>
      <c r="D18">
        <v>220</v>
      </c>
      <c r="E18" s="26">
        <v>525</v>
      </c>
      <c r="F18" s="27">
        <f t="shared" si="1"/>
        <v>115500</v>
      </c>
    </row>
    <row r="19" spans="1:6" x14ac:dyDescent="0.3">
      <c r="A19" t="s">
        <v>42</v>
      </c>
      <c r="B19">
        <f t="shared" ca="1" si="0"/>
        <v>660</v>
      </c>
      <c r="C19" s="25">
        <v>43468</v>
      </c>
      <c r="D19">
        <v>155</v>
      </c>
      <c r="E19" s="26">
        <v>451</v>
      </c>
      <c r="F19" s="27">
        <f t="shared" si="1"/>
        <v>69905</v>
      </c>
    </row>
    <row r="20" spans="1:6" x14ac:dyDescent="0.3">
      <c r="A20" t="s">
        <v>43</v>
      </c>
      <c r="B20">
        <f t="shared" ca="1" si="0"/>
        <v>941</v>
      </c>
      <c r="C20" s="25">
        <v>43468</v>
      </c>
      <c r="D20">
        <v>34</v>
      </c>
      <c r="E20" s="26">
        <v>260</v>
      </c>
      <c r="F20" s="27">
        <f t="shared" si="1"/>
        <v>8840</v>
      </c>
    </row>
    <row r="21" spans="1:6" x14ac:dyDescent="0.3">
      <c r="A21" t="s">
        <v>44</v>
      </c>
      <c r="B21">
        <f t="shared" ca="1" si="0"/>
        <v>939</v>
      </c>
      <c r="C21" s="25">
        <v>43468</v>
      </c>
      <c r="D21">
        <v>172</v>
      </c>
      <c r="E21" s="26">
        <v>338</v>
      </c>
      <c r="F21" s="27">
        <f t="shared" si="1"/>
        <v>58136</v>
      </c>
    </row>
    <row r="22" spans="1:6" x14ac:dyDescent="0.3">
      <c r="A22" t="s">
        <v>45</v>
      </c>
      <c r="B22">
        <f t="shared" ca="1" si="0"/>
        <v>825</v>
      </c>
      <c r="C22" s="25">
        <v>43468</v>
      </c>
      <c r="D22">
        <v>86</v>
      </c>
      <c r="E22" s="26">
        <v>258</v>
      </c>
      <c r="F22" s="27">
        <f t="shared" si="1"/>
        <v>22188</v>
      </c>
    </row>
    <row r="23" spans="1:6" x14ac:dyDescent="0.3">
      <c r="A23" t="s">
        <v>46</v>
      </c>
      <c r="B23">
        <f t="shared" ca="1" si="0"/>
        <v>681</v>
      </c>
      <c r="C23" s="25">
        <v>43469</v>
      </c>
      <c r="D23">
        <v>219</v>
      </c>
      <c r="E23" s="26">
        <v>298</v>
      </c>
      <c r="F23" s="27">
        <f t="shared" si="1"/>
        <v>65262</v>
      </c>
    </row>
    <row r="24" spans="1:6" x14ac:dyDescent="0.3">
      <c r="A24" t="s">
        <v>47</v>
      </c>
      <c r="B24">
        <f t="shared" ca="1" si="0"/>
        <v>963</v>
      </c>
      <c r="C24" s="25">
        <v>43470</v>
      </c>
      <c r="D24">
        <v>143</v>
      </c>
      <c r="E24" s="26">
        <v>296</v>
      </c>
      <c r="F24" s="27">
        <f t="shared" si="1"/>
        <v>42328</v>
      </c>
    </row>
    <row r="25" spans="1:6" x14ac:dyDescent="0.3">
      <c r="A25" t="s">
        <v>48</v>
      </c>
      <c r="B25">
        <f t="shared" ca="1" si="0"/>
        <v>891</v>
      </c>
      <c r="C25" s="25">
        <v>43470</v>
      </c>
      <c r="D25">
        <v>202</v>
      </c>
      <c r="E25" s="26">
        <v>397</v>
      </c>
      <c r="F25" s="27">
        <f t="shared" si="1"/>
        <v>80194</v>
      </c>
    </row>
    <row r="26" spans="1:6" x14ac:dyDescent="0.3">
      <c r="A26" t="s">
        <v>49</v>
      </c>
      <c r="B26">
        <f t="shared" ca="1" si="0"/>
        <v>505</v>
      </c>
      <c r="C26" s="25">
        <v>43470</v>
      </c>
      <c r="D26">
        <v>159</v>
      </c>
      <c r="E26" s="26">
        <v>210</v>
      </c>
      <c r="F26" s="27">
        <f t="shared" si="1"/>
        <v>33390</v>
      </c>
    </row>
    <row r="27" spans="1:6" x14ac:dyDescent="0.3">
      <c r="A27" t="s">
        <v>50</v>
      </c>
      <c r="B27">
        <f t="shared" ca="1" si="0"/>
        <v>947</v>
      </c>
      <c r="C27" s="25">
        <v>43470</v>
      </c>
      <c r="D27">
        <v>204</v>
      </c>
      <c r="E27" s="26">
        <v>222</v>
      </c>
      <c r="F27" s="27">
        <f t="shared" si="1"/>
        <v>45288</v>
      </c>
    </row>
    <row r="28" spans="1:6" x14ac:dyDescent="0.3">
      <c r="A28" t="s">
        <v>51</v>
      </c>
      <c r="B28">
        <f t="shared" ca="1" si="0"/>
        <v>665</v>
      </c>
      <c r="C28" s="25">
        <v>43470</v>
      </c>
      <c r="D28">
        <v>90</v>
      </c>
      <c r="E28" s="26">
        <v>374</v>
      </c>
      <c r="F28" s="27">
        <f t="shared" si="1"/>
        <v>33660</v>
      </c>
    </row>
    <row r="29" spans="1:6" x14ac:dyDescent="0.3">
      <c r="A29" t="s">
        <v>52</v>
      </c>
      <c r="B29">
        <f t="shared" ca="1" si="0"/>
        <v>993</v>
      </c>
      <c r="C29" s="25">
        <v>43470</v>
      </c>
      <c r="D29">
        <v>188</v>
      </c>
      <c r="E29" s="26">
        <v>444</v>
      </c>
      <c r="F29" s="27">
        <f t="shared" si="1"/>
        <v>83472</v>
      </c>
    </row>
    <row r="30" spans="1:6" x14ac:dyDescent="0.3">
      <c r="A30" t="s">
        <v>53</v>
      </c>
      <c r="B30">
        <f t="shared" ca="1" si="0"/>
        <v>895</v>
      </c>
      <c r="C30" s="25">
        <v>43471</v>
      </c>
      <c r="D30">
        <v>114</v>
      </c>
      <c r="E30" s="26">
        <v>527</v>
      </c>
      <c r="F30" s="27">
        <f t="shared" si="1"/>
        <v>60078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Nåverdi</vt:lpstr>
      <vt:lpstr>eks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Andersen</dc:creator>
  <cp:lastModifiedBy>Håkon Andersen</cp:lastModifiedBy>
  <dcterms:created xsi:type="dcterms:W3CDTF">2017-05-16T09:15:07Z</dcterms:created>
  <dcterms:modified xsi:type="dcterms:W3CDTF">2020-05-22T20:51:04Z</dcterms:modified>
</cp:coreProperties>
</file>