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tables/table4.xml" ContentType="application/vnd.openxmlformats-officedocument.spreadsheetml.table+xml"/>
  <Override PartName="/xl/drawings/drawing8.xml" ContentType="application/vnd.openxmlformats-officedocument.drawing+xml"/>
  <Override PartName="/xl/tables/table5.xml" ContentType="application/vnd.openxmlformats-officedocument.spreadsheetml.table+xml"/>
  <Override PartName="/xl/drawings/drawing9.xml" ContentType="application/vnd.openxmlformats-officedocument.drawing+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Questa_cartella_di_lavoro" defaultThemeVersion="166925"/>
  <mc:AlternateContent xmlns:mc="http://schemas.openxmlformats.org/markup-compatibility/2006">
    <mc:Choice Requires="x15">
      <x15ac:absPath xmlns:x15ac="http://schemas.microsoft.com/office/spreadsheetml/2010/11/ac" url="E:\          PROGETTO Expro\     Materiali corso 1\MATERIALI PRONTI\"/>
    </mc:Choice>
  </mc:AlternateContent>
  <xr:revisionPtr revIDLastSave="0" documentId="13_ncr:1_{1A99F4B1-B4B8-488E-98EE-337BF95B54C8}" xr6:coauthVersionLast="44" xr6:coauthVersionMax="44" xr10:uidLastSave="{00000000-0000-0000-0000-000000000000}"/>
  <bookViews>
    <workbookView xWindow="-120" yWindow="-120" windowWidth="29040" windowHeight="15525" tabRatio="828" xr2:uid="{00000000-000D-0000-FFFF-FFFF00000000}"/>
  </bookViews>
  <sheets>
    <sheet name="Istruzioni" sheetId="27" r:id="rId1"/>
    <sheet name="Fasi analisi tempi" sheetId="19" r:id="rId2"/>
    <sheet name="Checklist" sheetId="1" r:id="rId3"/>
    <sheet name="&lt;&lt;  &gt;&gt; " sheetId="37" r:id="rId4"/>
    <sheet name="Esempio Lista dei fogli" sheetId="29" r:id="rId5"/>
    <sheet name="Esempio lista delle attività" sheetId="30" r:id="rId6"/>
    <sheet name="Esempio Mappa attività elem" sheetId="32" r:id="rId7"/>
    <sheet name="&lt;&lt;  &gt;&gt;" sheetId="36" r:id="rId8"/>
    <sheet name="Lista dei fogli" sheetId="33" r:id="rId9"/>
    <sheet name="Lista delle attività" sheetId="34" r:id="rId10"/>
    <sheet name="Mappa attività elementari" sheetId="35" r:id="rId1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29" i="35" l="1"/>
  <c r="H29" i="35"/>
  <c r="L28" i="35"/>
  <c r="L27" i="35"/>
  <c r="L26" i="35"/>
  <c r="L25" i="35"/>
  <c r="L24" i="35"/>
  <c r="L23" i="35"/>
  <c r="L22" i="35"/>
  <c r="L21" i="35"/>
  <c r="L20" i="35"/>
  <c r="L19" i="35"/>
  <c r="L18" i="35"/>
  <c r="L17" i="35"/>
  <c r="L16" i="35"/>
  <c r="L15" i="35"/>
  <c r="L14" i="35"/>
  <c r="L13" i="35"/>
  <c r="L12" i="35"/>
  <c r="L11" i="35"/>
  <c r="L10" i="35"/>
  <c r="L9" i="35"/>
  <c r="L8" i="35"/>
  <c r="L7" i="35"/>
  <c r="L6" i="35"/>
  <c r="L5" i="35"/>
  <c r="L4" i="35"/>
  <c r="H16" i="34"/>
  <c r="I11" i="33"/>
  <c r="J11" i="33" s="1"/>
  <c r="I10" i="33"/>
  <c r="J10" i="33" s="1"/>
  <c r="I9" i="33"/>
  <c r="J9" i="33" s="1"/>
  <c r="I8" i="33"/>
  <c r="J8" i="33" s="1"/>
  <c r="I7" i="33"/>
  <c r="J7" i="33" s="1"/>
  <c r="I6" i="33"/>
  <c r="J6" i="33" s="1"/>
  <c r="I5" i="33"/>
  <c r="J5" i="33" s="1"/>
  <c r="I4" i="33"/>
  <c r="J4" i="33" s="1"/>
  <c r="L29" i="35" l="1"/>
  <c r="K8" i="33"/>
  <c r="L8" i="33"/>
  <c r="K5" i="33"/>
  <c r="L5" i="33"/>
  <c r="K6" i="33"/>
  <c r="L6" i="33"/>
  <c r="K10" i="33"/>
  <c r="L10" i="33"/>
  <c r="K4" i="33"/>
  <c r="L4" i="33"/>
  <c r="J12" i="33"/>
  <c r="K9" i="33"/>
  <c r="L9" i="33"/>
  <c r="K7" i="33"/>
  <c r="L7" i="33"/>
  <c r="K11" i="33"/>
  <c r="L11" i="33"/>
  <c r="L12" i="33" l="1"/>
  <c r="K12" i="33"/>
  <c r="M29" i="32" l="1"/>
  <c r="L28" i="32" l="1"/>
  <c r="L4" i="32"/>
  <c r="L5" i="32"/>
  <c r="L6" i="32"/>
  <c r="L7" i="32"/>
  <c r="L8" i="32"/>
  <c r="L9" i="32"/>
  <c r="L10" i="32"/>
  <c r="L11" i="32"/>
  <c r="L12" i="32"/>
  <c r="L13" i="32"/>
  <c r="L14" i="32"/>
  <c r="L15" i="32"/>
  <c r="L16" i="32"/>
  <c r="L17" i="32"/>
  <c r="L18" i="32"/>
  <c r="L19" i="32"/>
  <c r="L20" i="32"/>
  <c r="L21" i="32"/>
  <c r="L22" i="32"/>
  <c r="L23" i="32"/>
  <c r="L24" i="32"/>
  <c r="L25" i="32"/>
  <c r="L26" i="32"/>
  <c r="L27" i="32"/>
  <c r="H29" i="32"/>
  <c r="H16" i="30"/>
  <c r="L29" i="32" l="1"/>
  <c r="I11" i="29"/>
  <c r="J11" i="29" s="1"/>
  <c r="I10" i="29"/>
  <c r="J10" i="29" s="1"/>
  <c r="I9" i="29"/>
  <c r="J9" i="29" s="1"/>
  <c r="I8" i="29"/>
  <c r="J8" i="29" s="1"/>
  <c r="L8" i="29" s="1"/>
  <c r="I7" i="29"/>
  <c r="J7" i="29" s="1"/>
  <c r="K7" i="29" s="1"/>
  <c r="I6" i="29"/>
  <c r="J6" i="29" s="1"/>
  <c r="K6" i="29" s="1"/>
  <c r="I5" i="29"/>
  <c r="J5" i="29" s="1"/>
  <c r="I4" i="29"/>
  <c r="J4" i="29" s="1"/>
  <c r="J12" i="29" l="1"/>
  <c r="L5" i="29"/>
  <c r="K5" i="29"/>
  <c r="L4" i="29"/>
  <c r="K4" i="29"/>
  <c r="L6" i="29"/>
  <c r="L7" i="29"/>
  <c r="L11" i="29"/>
  <c r="K11" i="29"/>
  <c r="L10" i="29"/>
  <c r="K10" i="29"/>
  <c r="L9" i="29"/>
  <c r="K9" i="29"/>
  <c r="K8" i="29"/>
  <c r="L12" i="29" l="1"/>
  <c r="K12" i="29"/>
</calcChain>
</file>

<file path=xl/sharedStrings.xml><?xml version="1.0" encoding="utf-8"?>
<sst xmlns="http://schemas.openxmlformats.org/spreadsheetml/2006/main" count="406" uniqueCount="193">
  <si>
    <t xml:space="preserve"> </t>
  </si>
  <si>
    <t>Leggi con attenzione quanto riportato prima di iniziare a usare il foglio</t>
  </si>
  <si>
    <t>Attività da svolgere</t>
  </si>
  <si>
    <t>Lista dei fogli di lavoro</t>
  </si>
  <si>
    <t>Mappa delle attività</t>
  </si>
  <si>
    <t>ANALISI DEL RISPARMIO DI TEMPO DEI NOSTRI FOGLI DI LAVORO</t>
  </si>
  <si>
    <t>Analisi delle attività sui fogli</t>
  </si>
  <si>
    <t>Quantifica i tempi di lavoro</t>
  </si>
  <si>
    <t>Individua le attività riducibili e automatizzabili</t>
  </si>
  <si>
    <t>Scegli le attività su cui agire</t>
  </si>
  <si>
    <t>Scegli gli strumenti con cui farlo</t>
  </si>
  <si>
    <t>Valuta il costo degli interventi</t>
  </si>
  <si>
    <t>Fai un piano d'azione</t>
  </si>
  <si>
    <t>Eseguilo</t>
  </si>
  <si>
    <t>Domande a cui rispondere</t>
  </si>
  <si>
    <t>Quali sono i fogli Excel su cui lavori adesso e durante l'anno?</t>
  </si>
  <si>
    <t>Checklist per l'analisi del risparmio di tempo dei nostri fogli di lavoro</t>
  </si>
  <si>
    <t>Quali attività svolgi su questo foglio?</t>
  </si>
  <si>
    <t>Come farle</t>
  </si>
  <si>
    <t>Esempio</t>
  </si>
  <si>
    <t>Quante tempo costa ogni attività?</t>
  </si>
  <si>
    <t>Ne vale la pena?</t>
  </si>
  <si>
    <t>Su quali attività vuoi intervenire?</t>
  </si>
  <si>
    <t>Esempio lista dei fogli</t>
  </si>
  <si>
    <t>Suggerimenti</t>
  </si>
  <si>
    <t>Esempio di lista delle macro attività del foglio</t>
  </si>
  <si>
    <t>Esempio di mappa delle attività</t>
  </si>
  <si>
    <t>Lista dei fogli su cui lavoro</t>
  </si>
  <si>
    <t>Nome del foglio</t>
  </si>
  <si>
    <t>Durata (mesi)</t>
  </si>
  <si>
    <t>Termine previsto (data)</t>
  </si>
  <si>
    <t>Riutilizzato</t>
  </si>
  <si>
    <t>Report mensile</t>
  </si>
  <si>
    <t>Controllo e pulizia dati</t>
  </si>
  <si>
    <t>Gestione costi trasferte</t>
  </si>
  <si>
    <t>Controllo e gestione centri di costo</t>
  </si>
  <si>
    <t>Verifica straordinari</t>
  </si>
  <si>
    <t>Analisi particolari direzione</t>
  </si>
  <si>
    <t>Analisi particolari produzione</t>
  </si>
  <si>
    <t>SI</t>
  </si>
  <si>
    <t>Analisi nuova contabilità</t>
  </si>
  <si>
    <t>Frequenza uso 
(volte/mese)</t>
  </si>
  <si>
    <t>Tipo utilizzo</t>
  </si>
  <si>
    <t>costante e periodico</t>
  </si>
  <si>
    <t>no</t>
  </si>
  <si>
    <t>Occasionale</t>
  </si>
  <si>
    <t>Tempo mensile (ore)</t>
  </si>
  <si>
    <t>Tempo annuale (ore)</t>
  </si>
  <si>
    <t>Tempo speso finora (ore)</t>
  </si>
  <si>
    <t>Tempo ancora da spendere (ore)</t>
  </si>
  <si>
    <t>costante x periodo predefinito</t>
  </si>
  <si>
    <t>Annuale</t>
  </si>
  <si>
    <t>Su richiesta</t>
  </si>
  <si>
    <t>Creato o Riattivato (data)</t>
  </si>
  <si>
    <t>Stima tempo speso (ore/mese)</t>
  </si>
  <si>
    <t>Totale</t>
  </si>
  <si>
    <t>Lista delle attività</t>
  </si>
  <si>
    <t>Determina il tempo effettivo delle attività</t>
  </si>
  <si>
    <t>Quale foglio richiede più tempo?</t>
  </si>
  <si>
    <t>Quali sono le attività elementari?</t>
  </si>
  <si>
    <t>Apri un foglio Excel, usa una pagina vuota e scrivi l'elenco dei fogli. Non limitarti al nome, ma accanto scrivi le informazioni essenziali sul lavoro che svolgi: durata vita del foglio, tipo di uso, frequenza d'uso (n°/mese o n°/anno), termine previsto del foglio, stima del tempo speso per singola volta o per settimana.</t>
  </si>
  <si>
    <t>Periodico non programmato</t>
  </si>
  <si>
    <t>Attività</t>
  </si>
  <si>
    <t>E' ripetitiva</t>
  </si>
  <si>
    <t>Contiene decisioni</t>
  </si>
  <si>
    <t>Quali decisioni</t>
  </si>
  <si>
    <t>Su quali condizioni</t>
  </si>
  <si>
    <t>Perché la svolgi (scopo)</t>
  </si>
  <si>
    <t>Sono condizioni misurabili</t>
  </si>
  <si>
    <t>Apro il foglio Excel</t>
  </si>
  <si>
    <t>Apro il gestionale</t>
  </si>
  <si>
    <t>Verifico la presenza di errori o dati anomali</t>
  </si>
  <si>
    <t>Salvo il report come pdf</t>
  </si>
  <si>
    <t>Lo spedisco via mail</t>
  </si>
  <si>
    <t>Per aggiornare il foglio</t>
  </si>
  <si>
    <t>Stima tempo speso (min)</t>
  </si>
  <si>
    <t>Li trasferisco al foglio excel nella tabella dati</t>
  </si>
  <si>
    <t>Per garantire la qualità del dato</t>
  </si>
  <si>
    <t>Come gestire errori e dati anomali</t>
  </si>
  <si>
    <t>Variabili</t>
  </si>
  <si>
    <t>Per salvare una copia dei risultati e spedirla a chi deve essere informato</t>
  </si>
  <si>
    <t>Per comunicare i risultati a chi deve essere informato</t>
  </si>
  <si>
    <t>Come interpretare i valori e i trend e prendere decisioni opportune</t>
  </si>
  <si>
    <t>Cosa aggiungere nel corpo mail</t>
  </si>
  <si>
    <t>Attività elementari</t>
  </si>
  <si>
    <t>Fai una LISTA dei FOGLI di lavoro su cui spendi più di 5 minuti alla settimana</t>
  </si>
  <si>
    <t>Individua il foglio su cui spendi PIU' TEMPO</t>
  </si>
  <si>
    <t>Fai un elenco delle ATTIVITA' che svolgi sul foglio o che sono correlate al foglio;</t>
  </si>
  <si>
    <t>Trasforma la lista delle macro attività in una lista di ATTIVITA' Elementari</t>
  </si>
  <si>
    <t>Tutte le attività sono utili e necessarie?</t>
  </si>
  <si>
    <t>Individua le attività superflue se presenti</t>
  </si>
  <si>
    <t>Puoi farlo in modo grafico, come lista, mappa mentale, flowsheet, o come linguaggio naturale. Per descrivere le attività elementari usa frasi tipo: “azione + oggetto + eventuale valore da inserire o impostare + eventuale effetto o conseguenza”. Se usi un modo "grafico", indica la gerarchia, la sequenza, le eventuali relazioni, le decisioni che devi prendere e le condizioni su cui le basi.</t>
  </si>
  <si>
    <t>Prendi nota del tempo necessario per eseguire le attività mentre le fai. Aggiorna i tempi stimati con quelli reali dove necessario.</t>
  </si>
  <si>
    <t>Non usare un timer, non essere puntiglioso, calcola in minuti non in secondi, ignora tempi minimi e irrilevanti. Tieni aperto il foglio excel con le liste delle attività per tenere le annotazioni (usa Alt+Tab per passare da un foglio all'altro). Non tenere conto del tempo per le annotazioni.</t>
  </si>
  <si>
    <t>Scegli il modo con cui ridurre o eliminare il tempo speso per le singole attività</t>
  </si>
  <si>
    <t>Come posso risparmiare tempo?</t>
  </si>
  <si>
    <t>Quanto costerebbe farlo?</t>
  </si>
  <si>
    <t>Stima il tempo necessario per intervenire sul foglio e sulle singole attività</t>
  </si>
  <si>
    <t>Valuta i costi benefici degli interventi</t>
  </si>
  <si>
    <t>Decidi su quali attività intervenire</t>
  </si>
  <si>
    <t>Cerca di essere accurato, ignora i fogli su cui spendi molto poco tempo, non quelli su cui spendi molto tempo, ma raramente. Se non hai un'idea chiara del tempo di lavoro complessivo non ti preoccupare, fai una stima basata sull'esperienza degli ultimi lavori fatti sui fogli, la verificherai successivamente</t>
  </si>
  <si>
    <t>Metti in ordine di tempo decrescente la lista che hai preparato e scegli il foglio su cui lavori di più, dovrebbe essere il primo della lista.</t>
  </si>
  <si>
    <t>Se sei incerto tra 2 fogli, non ti proccupare e scegline uno, quello che conosci meglio, o quello che preferisci. Comunque dovrai ripetere l'analisi su tutti i fogli</t>
  </si>
  <si>
    <t>Scrivi le macroattività che svolgi sul foglio e anche: perché la svolgi, a quale scopo, se è ripetitiva o meno, se prevede decisioni e quali, su quali condizioni misurabili, fai una stima del tempo necessario all'attività. Scrivi anche quelle non ricorrenti, di scarsa frequenza, occasionali o dipendenti da condizioni diverse, particolari, o esterne.</t>
  </si>
  <si>
    <t>E' sufficiente qualche parola o una breve frase, come per esempio: 
"Apro il foglio Excel, apro il gestionale, estraggo i dati mensili degli ordini, li trasferisco al foglio excel, aggiorno la tabella dei dati, verifico la presenza di errori o dati anomali, aggiorno il foglio", eccetera</t>
  </si>
  <si>
    <t>Chiediti per ogni attività se puoi farne a meno e cosa accadrebbe se non la facessi. Nel caso non cambiasse nulla di significativo, soprattutto il risultato, puoi considerare superflua l'attività. Nel caso cambi qualcosa, cerca di capire vantaggi,svantaggi e rischi della sua rimozione. Eventualmente testalo sul foglio</t>
  </si>
  <si>
    <t>Ci sono molte attività che facciamo per abitudine, perché qualcuno ha detto di farle, perché ci rassicurano, per molti motivi, ma non tutte sono utili e necessarie. Sii spietato con te stesso e i tuoi fogli. Per esempio spesso continiuamo a fare controlli sui dati anche quando la qualità dei dati del gestionale è divetata afffidabile, o continuamo a lavorare su un grafico o una tabella anche se non c'è più interesse sui dati che mostra, o collezioniamo indicatori delle attività e dei risultati che non danno indicazioni di valore concreto</t>
  </si>
  <si>
    <t>Lancio il programma</t>
  </si>
  <si>
    <t>Inserisco le credenziali</t>
  </si>
  <si>
    <t>Vado al modulo per l'estrazione</t>
  </si>
  <si>
    <t>Imposto i parametri per l'estrazione</t>
  </si>
  <si>
    <t>Lancio l'estrazione dei dati in un file esterno</t>
  </si>
  <si>
    <t>Impostare il periodo di tempo</t>
  </si>
  <si>
    <t>Periodo prefissato: settimanale</t>
  </si>
  <si>
    <t>Si</t>
  </si>
  <si>
    <t>Apro il foglio esterno</t>
  </si>
  <si>
    <t>cerco la presenza di valori anomali (nulli, =0, troppo grandi o troppo piccoli, ecc)</t>
  </si>
  <si>
    <t>In presenza di un errore decidere se rimuoverlo o correggerlo e come</t>
  </si>
  <si>
    <t>tipo di errore</t>
  </si>
  <si>
    <t>Con attività elementari non si intende ogni minimi gesto motorio o attività mentale, si intende ogni attività pratica con un risultato. Per esempio, aggiornare la dashboard potrebbe essere scomposto in: controlla l'aggiornamento della base dati, reimposta l'intervallo temporale (la settimana in corso), inserisci i nuovi valori previsionali, aggiorna tabelle pivot, aggiorna i grafici, verifica la presenza di valori anomali, aggiorna le note interpretative, in presenza di trend imprevisti comunicare con il responsabile</t>
  </si>
  <si>
    <t>Aggiorno dashboard</t>
  </si>
  <si>
    <t>Aggiorno report</t>
  </si>
  <si>
    <t>In parte</t>
  </si>
  <si>
    <t>Li trasferisco al foglio excel</t>
  </si>
  <si>
    <t>Per comunicare risultati</t>
  </si>
  <si>
    <t>Savo e chiudo tutto</t>
  </si>
  <si>
    <t>Per estrarre i dati</t>
  </si>
  <si>
    <t>Per controllare gli indicatori e decidere di conseguenza</t>
  </si>
  <si>
    <t>Per valutare i risultati</t>
  </si>
  <si>
    <t>Estraggo i dati</t>
  </si>
  <si>
    <t>Diverse</t>
  </si>
  <si>
    <t>Apro modello report su word</t>
  </si>
  <si>
    <t>Per preparare il report</t>
  </si>
  <si>
    <t>Posso risparmiare tempo?</t>
  </si>
  <si>
    <t>Prendi la lista o mappa delle attività e per ogni singola attività ripetitiva chiediti:
1. è davvero ripetitiva?
2. posso farla più velocemente?
3. posso farla meglio, posso ottimizzarla?
4. posso predisporla?
5. potrebbe farla chiunque altro al posto mio?
6. potrebbe farlo uno programma al posto mio?</t>
  </si>
  <si>
    <t>Sono condizioni misurabili?</t>
  </si>
  <si>
    <t>tipo di anomalia</t>
  </si>
  <si>
    <t>Cerco la presenza di errori nella tabella dei dati e se li rilevo decido come gestirli</t>
  </si>
  <si>
    <t>reimposto l'intervallo temporale</t>
  </si>
  <si>
    <t>inserisco i nuovi valori previsionali</t>
  </si>
  <si>
    <t>aggiorno le tabelle</t>
  </si>
  <si>
    <t>aggiorno i grafici</t>
  </si>
  <si>
    <t>valuto grafici e indicatori</t>
  </si>
  <si>
    <t>aggiorno note interpretative</t>
  </si>
  <si>
    <t>Apro il modello del report su word</t>
  </si>
  <si>
    <t>Copio valori e tabelle nel report su word</t>
  </si>
  <si>
    <t>Copio grafici nel report su word</t>
  </si>
  <si>
    <t>Aggiungo valutazioni personali</t>
  </si>
  <si>
    <t>Come interpretare valori e prend</t>
  </si>
  <si>
    <t>Salvo il report su word come Pdf</t>
  </si>
  <si>
    <t>Allego il report pdf a una mail</t>
  </si>
  <si>
    <t>Scrivo il testo della mail</t>
  </si>
  <si>
    <t>Completo mail e invio</t>
  </si>
  <si>
    <t>Di solito</t>
  </si>
  <si>
    <t>Copio  i dati nel foglio di lavoro</t>
  </si>
  <si>
    <t>In presenza di dati anomali decido se verificarli, dove e come</t>
  </si>
  <si>
    <t>Quando puoi risparmiare tempo? Puoi farlo soprattutto nelle attività operative ripetitive, che possono essere predisposte, svolte da  altri o da altro. Non chiederti per ora se ne vale la pena, ma se puoi risparmiare tempo. Per esempio rispamiare tempo nell'esame della base dati? Certo puoi farti dare una mano da campi di controllo, da pivot, da funzioni di ricerca e controllo. Puoi risparmiare tempo nell'inserimento dei dati previsionali della contabilità o del commerciale? Certo te li puoi far inserire un in un foglio excel predisposto. Puoi risparmiare tempo nella compilazione del report? Certo puoi esportare tabelle e grafici in automatico e usare testi predisposti che puoi adattare più velocemente. E via dicendo.</t>
  </si>
  <si>
    <t>Su quali attività puoi risparmiare tempo? 
Quali sono le attività delegabili, preimpostabili, sostituibili, riducibili o automatizzabili?</t>
  </si>
  <si>
    <t>Individua le attività ripetitive che richiedono decisioni semplici basate su condizioni misurabili e per ognuno poniti alcune domande</t>
  </si>
  <si>
    <t>Chiudo tutto</t>
  </si>
  <si>
    <t>Lo faccio aprire dal gestionale, o uso un automatismo di excel</t>
  </si>
  <si>
    <t>Uso una macro per importare i dati</t>
  </si>
  <si>
    <t>Come risparmiare tempo?</t>
  </si>
  <si>
    <t>Sono necessarie e utili?</t>
  </si>
  <si>
    <t>Quali decisioni?</t>
  </si>
  <si>
    <t>Su quali condizioni?</t>
  </si>
  <si>
    <t>E' ripetitiva?</t>
  </si>
  <si>
    <t>Contiene decisioni?</t>
  </si>
  <si>
    <t>Non farla, ma delegare al gestionale la gestione degli errori</t>
  </si>
  <si>
    <t>Usare strumenti come le pivot, o campi di controllo con funzioni specifiche, o macro</t>
  </si>
  <si>
    <t>Usare una macro o campi autoaggiornanti</t>
  </si>
  <si>
    <t>Farseli fornire in una form su Excel predisposta</t>
  </si>
  <si>
    <t>Macro</t>
  </si>
  <si>
    <t>Preimpostare gli strumenti per evidenziare in automatico gli scostamenti, trend, ecc</t>
  </si>
  <si>
    <t>Evitare di gestirle, non usarle, oppure preimpostarle, tabularle ed estrarle in automatico</t>
  </si>
  <si>
    <t>Richiamabile da Excel con macro</t>
  </si>
  <si>
    <t>Macro per trasferire le tabelle</t>
  </si>
  <si>
    <t>Macro per trasferire i grafici</t>
  </si>
  <si>
    <t>Preimpostare testi per le situazioni più frequenti</t>
  </si>
  <si>
    <t>Macro per preimpostare destinatari, oggetto, ecc</t>
  </si>
  <si>
    <t>Prendi la lista o mappa delle attività e per ogni singola attività su cui puoi risparmiare tempo chiediti: come posso risparmiare tempo?
1. posso farla più velocemente? Come?
2. posso farla in un modo diverso, più efficiente, o con uno strumento diverso?
3. posso delegarla? Potrebbe farla un altro, uno strumento diverso, o un programma automatico?</t>
  </si>
  <si>
    <t>Stima tempo intervento (min)</t>
  </si>
  <si>
    <t>n° usi all'anno</t>
  </si>
  <si>
    <t>Stima il numero di usi del foglio nell'arco di vita del foglio o nell'arco di un anno. Calcola il costo totale o annuale di tempo per singola attività. Confrontalo con il costo di tempo stimato per la soluzione</t>
  </si>
  <si>
    <t>Naturalmente la risposta a questa domanda richiede la conoscenza degli strumenti e dei metodi che ti fanno risparmiare tempo e l'esperienza per comprenderne l'efficacia nel caso particolare. Con questo corso vedremo di fornirti una base di entrambe</t>
  </si>
  <si>
    <t>Fai una stima del lavoro di revisione del foglio o degli strumenti installati, del lavoro di sviluppo degli automatismi, della predisposizione dei dati, strumenti, foglio o quant'altro. Per poter fare una stima devi possedere le competenze necessarie per poterlo fare. In alternativa puoi farti fare una stima da chi lo farà per te</t>
  </si>
  <si>
    <t>Il consiglio è inserire sempre un minimo di 15 minuti, di valutare una revisione da 20 a 200 minuti, lo sviluppo di una macro da 15 a 150 minuti, lo predisposizione o preparazione di materiali da 15 a 250 minuti, e calcolare il doppio se si è princianti.</t>
  </si>
  <si>
    <t>Per esempio se devi calcolare il tempo speso su una dashboard che gestisci settimanalmente, allora all'anno saranno 44–52 usi, per la gestione mensile saranno 12 usi, per una gestione quotidana per un foglio di controllo di prove industriali per 3 mesi si possono calcolare circa 60 usi</t>
  </si>
  <si>
    <t>Scegli le attività che: sei in grado di realizzare od ottenere, che richiedono meno tempo, che danno il maggiore risparmio di tempo. In un secondo momento puoi lavorare sulle attività che richiedono più tempo e danno il maggior risparmio di tempo.</t>
  </si>
  <si>
    <t>Confronta i tempi stimati per valutare il risparmio</t>
  </si>
  <si>
    <t>Tempo speso anno o vita</t>
  </si>
  <si>
    <t>Compila le celle senza fondo colorato come spiegato nella pagina checklist</t>
  </si>
  <si>
    <t>ISTRUZIONI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</si>
</sst>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410]mmmm\-yy;@"/>
  </numFmts>
  <fonts count="14"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sz val="10"/>
      <color theme="1"/>
      <name val="Arial"/>
      <family val="2"/>
    </font>
    <font>
      <sz val="11"/>
      <color theme="1"/>
      <name val="Calibri"/>
      <family val="2"/>
      <scheme val="minor"/>
    </font>
    <font>
      <u/>
      <sz val="11"/>
      <color theme="10"/>
      <name val="Calibri"/>
      <family val="2"/>
      <scheme val="minor"/>
    </font>
    <font>
      <b/>
      <sz val="14"/>
      <name val="Calibri"/>
      <family val="2"/>
      <scheme val="minor"/>
    </font>
    <font>
      <b/>
      <sz val="11"/>
      <name val="Calibri"/>
      <family val="2"/>
      <scheme val="minor"/>
    </font>
    <font>
      <b/>
      <sz val="10"/>
      <name val="Calibri"/>
      <family val="2"/>
      <scheme val="minor"/>
    </font>
    <font>
      <b/>
      <sz val="9"/>
      <name val="Calibri"/>
      <family val="2"/>
      <scheme val="minor"/>
    </font>
    <font>
      <sz val="10"/>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6" fillId="0" borderId="0" applyFont="0" applyFill="0" applyBorder="0" applyAlignment="0" applyProtection="0"/>
    <xf numFmtId="0" fontId="7" fillId="0" borderId="0" applyNumberFormat="0" applyFill="0" applyBorder="0" applyAlignment="0" applyProtection="0"/>
  </cellStyleXfs>
  <cellXfs count="64">
    <xf numFmtId="0" fontId="0" fillId="0" borderId="0" xfId="0"/>
    <xf numFmtId="0" fontId="4" fillId="2" borderId="0" xfId="0" applyFont="1" applyFill="1" applyAlignment="1"/>
    <xf numFmtId="0" fontId="0" fillId="2" borderId="0" xfId="0" applyFill="1" applyAlignment="1">
      <alignment wrapText="1"/>
    </xf>
    <xf numFmtId="0" fontId="0" fillId="2" borderId="0" xfId="0" applyFill="1"/>
    <xf numFmtId="0" fontId="0" fillId="2" borderId="0" xfId="0" applyFill="1" applyAlignment="1">
      <alignment vertical="top" wrapText="1"/>
    </xf>
    <xf numFmtId="0" fontId="1" fillId="2" borderId="0" xfId="0" applyFont="1" applyFill="1" applyBorder="1" applyAlignment="1">
      <alignment vertical="top" wrapText="1"/>
    </xf>
    <xf numFmtId="0" fontId="1" fillId="2" borderId="0" xfId="0" applyFont="1" applyFill="1"/>
    <xf numFmtId="0" fontId="1" fillId="4" borderId="0" xfId="0" applyFont="1" applyFill="1"/>
    <xf numFmtId="0" fontId="0" fillId="4" borderId="0" xfId="0" applyFill="1"/>
    <xf numFmtId="0" fontId="1" fillId="2" borderId="0" xfId="0" applyFont="1" applyFill="1" applyBorder="1"/>
    <xf numFmtId="0" fontId="1" fillId="2" borderId="1" xfId="0" applyFont="1" applyFill="1" applyBorder="1"/>
    <xf numFmtId="0" fontId="0" fillId="2" borderId="1" xfId="0" applyFill="1" applyBorder="1"/>
    <xf numFmtId="0" fontId="1" fillId="2" borderId="3" xfId="0" applyFont="1" applyFill="1" applyBorder="1"/>
    <xf numFmtId="0" fontId="0" fillId="2" borderId="3" xfId="0" applyFill="1" applyBorder="1"/>
    <xf numFmtId="0" fontId="5" fillId="0" borderId="0" xfId="0" applyFont="1" applyAlignment="1">
      <alignment horizontal="left" vertical="center" indent="2" readingOrder="1"/>
    </xf>
    <xf numFmtId="0" fontId="3" fillId="4" borderId="1" xfId="0" applyFont="1" applyFill="1" applyBorder="1" applyAlignment="1">
      <alignment vertical="center" wrapText="1"/>
    </xf>
    <xf numFmtId="0" fontId="0" fillId="2" borderId="0" xfId="0" applyFill="1" applyAlignment="1">
      <alignment vertical="center"/>
    </xf>
    <xf numFmtId="0" fontId="0" fillId="2" borderId="0" xfId="0" applyFill="1" applyAlignment="1">
      <alignment horizontal="left" wrapText="1"/>
    </xf>
    <xf numFmtId="0" fontId="0" fillId="2" borderId="0" xfId="0" applyFill="1" applyAlignment="1">
      <alignment horizontal="left"/>
    </xf>
    <xf numFmtId="0" fontId="0" fillId="2" borderId="0" xfId="0" applyFont="1" applyFill="1" applyBorder="1" applyAlignment="1">
      <alignment horizontal="left" vertical="top" wrapText="1"/>
    </xf>
    <xf numFmtId="164" fontId="0" fillId="2" borderId="0" xfId="0" applyNumberFormat="1" applyFont="1" applyFill="1" applyBorder="1" applyAlignment="1">
      <alignment horizontal="left" vertical="top" wrapText="1"/>
    </xf>
    <xf numFmtId="0" fontId="0" fillId="2" borderId="0" xfId="0" applyFill="1" applyAlignment="1">
      <alignment horizontal="right"/>
    </xf>
    <xf numFmtId="0" fontId="0" fillId="2" borderId="0" xfId="0" applyFont="1" applyFill="1"/>
    <xf numFmtId="0" fontId="9" fillId="4" borderId="0" xfId="0" applyFont="1" applyFill="1" applyBorder="1" applyAlignment="1">
      <alignment horizontal="left" vertical="center" wrapText="1"/>
    </xf>
    <xf numFmtId="0" fontId="8" fillId="4" borderId="0" xfId="0" applyFont="1" applyFill="1" applyBorder="1" applyAlignment="1">
      <alignment vertical="center" wrapText="1"/>
    </xf>
    <xf numFmtId="0" fontId="0" fillId="2" borderId="2" xfId="0" applyFont="1" applyFill="1" applyBorder="1" applyAlignment="1">
      <alignment horizontal="left" vertical="center" wrapText="1" indent="1"/>
    </xf>
    <xf numFmtId="0" fontId="7" fillId="2" borderId="2" xfId="2" applyFill="1" applyBorder="1" applyAlignment="1">
      <alignment horizontal="left" vertical="center" wrapText="1" indent="1"/>
    </xf>
    <xf numFmtId="0" fontId="9" fillId="4" borderId="0" xfId="0" applyFont="1" applyFill="1" applyBorder="1" applyAlignment="1">
      <alignment horizontal="center" vertical="center" wrapText="1"/>
    </xf>
    <xf numFmtId="0" fontId="0" fillId="2" borderId="0" xfId="0" applyFont="1" applyFill="1" applyBorder="1" applyAlignment="1">
      <alignment horizontal="center" vertical="center"/>
    </xf>
    <xf numFmtId="164" fontId="0" fillId="2" borderId="0" xfId="0" applyNumberFormat="1" applyFont="1" applyFill="1" applyBorder="1" applyAlignment="1">
      <alignment horizontal="center" vertical="center"/>
    </xf>
    <xf numFmtId="164" fontId="0" fillId="2" borderId="0" xfId="0" applyNumberFormat="1" applyFont="1" applyFill="1" applyBorder="1" applyAlignment="1">
      <alignment horizontal="left" vertical="center" wrapText="1"/>
    </xf>
    <xf numFmtId="0" fontId="9" fillId="4" borderId="0" xfId="0" applyFont="1" applyFill="1" applyBorder="1" applyAlignment="1">
      <alignment horizontal="right" vertical="center" wrapText="1"/>
    </xf>
    <xf numFmtId="0" fontId="0"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0" fillId="4" borderId="0" xfId="0" applyFont="1" applyFill="1" applyBorder="1" applyAlignment="1">
      <alignment horizontal="left" vertical="center" wrapText="1"/>
    </xf>
    <xf numFmtId="0" fontId="0" fillId="3" borderId="0" xfId="0" applyFont="1" applyFill="1" applyBorder="1" applyAlignment="1">
      <alignment horizontal="right" vertical="top" wrapText="1"/>
    </xf>
    <xf numFmtId="43" fontId="0" fillId="3" borderId="0" xfId="1" applyFont="1" applyFill="1" applyBorder="1" applyAlignment="1">
      <alignment horizontal="right" vertical="top" wrapText="1"/>
    </xf>
    <xf numFmtId="0" fontId="0" fillId="2" borderId="0" xfId="0" applyFont="1" applyFill="1" applyBorder="1"/>
    <xf numFmtId="0" fontId="0" fillId="2" borderId="0" xfId="0" applyFont="1" applyFill="1" applyBorder="1" applyAlignment="1">
      <alignment vertical="top" wrapText="1"/>
    </xf>
    <xf numFmtId="43" fontId="0" fillId="3" borderId="0" xfId="0" applyNumberFormat="1" applyFont="1" applyFill="1" applyBorder="1" applyAlignment="1">
      <alignment horizontal="right" vertical="top" wrapText="1"/>
    </xf>
    <xf numFmtId="0" fontId="2" fillId="2" borderId="2" xfId="0" applyFont="1" applyFill="1" applyBorder="1" applyAlignment="1">
      <alignment horizontal="left" vertical="center" wrapText="1" indent="1"/>
    </xf>
    <xf numFmtId="0" fontId="10" fillId="4" borderId="0" xfId="0" applyFont="1" applyFill="1" applyBorder="1" applyAlignment="1">
      <alignment horizontal="center" vertical="center" wrapText="1"/>
    </xf>
    <xf numFmtId="0" fontId="11" fillId="4" borderId="0" xfId="0" applyFont="1" applyFill="1" applyBorder="1" applyAlignment="1">
      <alignment horizontal="center" vertical="center" wrapText="1"/>
    </xf>
    <xf numFmtId="164" fontId="0" fillId="2" borderId="0" xfId="0" applyNumberFormat="1" applyFont="1" applyFill="1" applyAlignment="1">
      <alignment horizontal="left" vertical="center" wrapText="1"/>
    </xf>
    <xf numFmtId="0" fontId="0" fillId="2" borderId="0" xfId="0" applyFont="1" applyFill="1" applyAlignment="1">
      <alignment horizontal="center" vertical="center"/>
    </xf>
    <xf numFmtId="0" fontId="0" fillId="2" borderId="0" xfId="0" applyFont="1" applyFill="1" applyAlignment="1">
      <alignment horizontal="left" vertical="center" wrapText="1"/>
    </xf>
    <xf numFmtId="0" fontId="1" fillId="2" borderId="0" xfId="0" applyFont="1" applyFill="1" applyAlignment="1">
      <alignment horizontal="left" vertical="center" wrapText="1"/>
    </xf>
    <xf numFmtId="0" fontId="11" fillId="4" borderId="0" xfId="0" applyFont="1" applyFill="1" applyBorder="1" applyAlignment="1">
      <alignment horizontal="left" vertical="center" wrapText="1"/>
    </xf>
    <xf numFmtId="0" fontId="1" fillId="2" borderId="0" xfId="0" applyFont="1" applyFill="1" applyBorder="1" applyAlignment="1">
      <alignment horizontal="left" vertical="top" wrapText="1"/>
    </xf>
    <xf numFmtId="0" fontId="0" fillId="2" borderId="0" xfId="0" applyFill="1" applyBorder="1"/>
    <xf numFmtId="0" fontId="0" fillId="2" borderId="0" xfId="0" applyFont="1" applyFill="1" applyBorder="1" applyAlignment="1">
      <alignment horizontal="center" vertical="top" wrapText="1"/>
    </xf>
    <xf numFmtId="0" fontId="12" fillId="4" borderId="0" xfId="0" applyFont="1" applyFill="1" applyBorder="1" applyAlignment="1">
      <alignment horizontal="left" vertical="center" wrapText="1"/>
    </xf>
    <xf numFmtId="0" fontId="1" fillId="2" borderId="0" xfId="0" applyFont="1" applyFill="1" applyAlignment="1">
      <alignment horizontal="center"/>
    </xf>
    <xf numFmtId="0" fontId="1" fillId="2" borderId="0" xfId="0" applyFont="1" applyFill="1" applyAlignment="1">
      <alignment horizontal="right"/>
    </xf>
    <xf numFmtId="0" fontId="0" fillId="2" borderId="0" xfId="0" applyFill="1" applyAlignment="1">
      <alignment horizontal="center"/>
    </xf>
    <xf numFmtId="0" fontId="12" fillId="4"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0" xfId="0" applyFont="1" applyFill="1" applyAlignment="1">
      <alignment horizontal="center" vertical="center" wrapText="1"/>
    </xf>
    <xf numFmtId="0" fontId="11" fillId="4" borderId="0" xfId="0" applyFont="1" applyFill="1" applyAlignment="1">
      <alignment horizontal="center" vertical="center" wrapText="1"/>
    </xf>
    <xf numFmtId="0" fontId="13" fillId="2" borderId="0" xfId="0" applyFont="1" applyFill="1" applyAlignment="1"/>
    <xf numFmtId="0" fontId="0" fillId="4" borderId="0" xfId="0" applyFont="1" applyFill="1" applyBorder="1" applyAlignment="1">
      <alignment horizontal="center" vertical="center" wrapText="1"/>
    </xf>
    <xf numFmtId="0" fontId="0" fillId="4" borderId="0" xfId="0" applyFont="1" applyFill="1" applyAlignment="1">
      <alignment horizontal="center" vertical="center" wrapText="1"/>
    </xf>
    <xf numFmtId="0" fontId="1" fillId="0" borderId="0" xfId="0" applyFont="1" applyFill="1"/>
    <xf numFmtId="0" fontId="0" fillId="0" borderId="0" xfId="0" applyFill="1"/>
  </cellXfs>
  <cellStyles count="3">
    <cellStyle name="Collegamento ipertestuale" xfId="2" builtinId="8"/>
    <cellStyle name="Migliaia" xfId="1" builtinId="3"/>
    <cellStyle name="Normale" xfId="0" builtinId="0"/>
  </cellStyles>
  <dxfs count="146">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5"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4" formatCode="[$-410]mmmm\-yy;@"/>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4" formatCode="[$-410]mmmm\-yy;@"/>
      <fill>
        <patternFill patternType="solid">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top/>
        <bottom/>
      </border>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Calibri"/>
        <family val="2"/>
        <scheme val="none"/>
      </font>
      <fill>
        <patternFill patternType="solid">
          <fgColor rgb="FF000000"/>
          <bgColor rgb="FFFFFFFF"/>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4" formatCode="[$-410]mmmm\-yy;@"/>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4" formatCode="[$-410]mmmm\-yy;@"/>
      <fill>
        <patternFill patternType="solid">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top/>
        <bottom/>
      </border>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Calibri"/>
        <family val="2"/>
        <scheme val="none"/>
      </font>
      <fill>
        <patternFill patternType="solid">
          <fgColor rgb="FF000000"/>
          <bgColor rgb="FFFFFFFF"/>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5" formatCode="_-* #,##0.00_-;\-* #,##0.00_-;_-* &quot;-&quot;??_-;_-@_-"/>
      <fill>
        <patternFill patternType="solid">
          <fgColor indexed="64"/>
          <bgColor theme="7" tint="0.79998168889431442"/>
        </patternFill>
      </fill>
      <alignment horizontal="righ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5" formatCode="_-* #,##0.00_-;\-* #,##0.00_-;_-* &quot;-&quot;??_-;_-@_-"/>
      <fill>
        <patternFill patternType="solid">
          <fgColor indexed="64"/>
          <bgColor theme="7" tint="0.79998168889431442"/>
        </patternFill>
      </fill>
      <alignment horizontal="righ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horizontal="righ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7" tint="0.79998168889431442"/>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horizontal="righ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4" formatCode="[$-410]mmmm\-yy;@"/>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4" formatCode="[$-410]mmmm\-yy;@"/>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top/>
        <bottom/>
      </border>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border diagonalUp="0" diagonalDown="0" outline="0">
        <left/>
        <right/>
        <top/>
        <bottom/>
      </border>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top" textRotation="0" wrapText="1" indent="0" justifyLastLine="0" shrinkToFit="0" readingOrder="0"/>
    </dxf>
    <dxf>
      <font>
        <b val="0"/>
      </font>
    </dxf>
    <dxf>
      <font>
        <b val="0"/>
        <i val="0"/>
        <strike val="0"/>
        <condense val="0"/>
        <extend val="0"/>
        <outline val="0"/>
        <shadow val="0"/>
        <u val="none"/>
        <vertAlign val="baseline"/>
        <sz val="11"/>
        <color rgb="FF000000"/>
        <name val="Calibri"/>
        <family val="2"/>
        <scheme val="none"/>
      </font>
      <fill>
        <patternFill patternType="solid">
          <fgColor rgb="FF000000"/>
          <bgColor rgb="FFFFFFFF"/>
        </patternFill>
      </fill>
      <alignment horizontal="left" vertical="top" textRotation="0" wrapText="1" indent="0" justifyLastLine="0" shrinkToFit="0" readingOrder="0"/>
    </dxf>
    <dxf>
      <font>
        <b/>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4" formatCode="[$-410]mmmm\-yy;@"/>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4" formatCode="[$-410]mmmm\-yy;@"/>
      <fill>
        <patternFill patternType="solid">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top/>
        <bottom/>
      </border>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4" formatCode="[$-410]mmmm\-yy;@"/>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4" formatCode="[$-410]mmmm\-yy;@"/>
      <fill>
        <patternFill patternType="solid">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top/>
        <bottom/>
      </border>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5" formatCode="_-* #,##0.00_-;\-* #,##0.00_-;_-* &quot;-&quot;??_-;_-@_-"/>
      <fill>
        <patternFill patternType="solid">
          <fgColor indexed="64"/>
          <bgColor theme="7" tint="0.79998168889431442"/>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5" formatCode="_-* #,##0.00_-;\-* #,##0.00_-;_-* &quot;-&quot;??_-;_-@_-"/>
      <fill>
        <patternFill patternType="solid">
          <fgColor indexed="64"/>
          <bgColor theme="7" tint="0.79998168889431442"/>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7" tint="0.79998168889431442"/>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410]mmmm\-yy;@"/>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410]mmmm\-yy;@"/>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general" vertical="top" textRotation="0" wrapText="1" indent="0" justifyLastLine="0" shrinkToFit="0" readingOrder="0"/>
    </dxf>
    <dxf>
      <font>
        <b val="0"/>
      </font>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dxf>
    <dxf>
      <font>
        <b/>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hecklist!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hecklist!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hecklist!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hecklist!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hecklist!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hecklist!A1"/></Relationships>
</file>

<file path=xl/drawings/drawing1.xml><?xml version="1.0" encoding="utf-8"?>
<xdr:wsDr xmlns:xdr="http://schemas.openxmlformats.org/drawingml/2006/spreadsheetDrawing" xmlns:a="http://schemas.openxmlformats.org/drawingml/2006/main">
  <xdr:twoCellAnchor>
    <xdr:from>
      <xdr:col>0</xdr:col>
      <xdr:colOff>16329</xdr:colOff>
      <xdr:row>2</xdr:row>
      <xdr:rowOff>120720</xdr:rowOff>
    </xdr:from>
    <xdr:to>
      <xdr:col>11</xdr:col>
      <xdr:colOff>595313</xdr:colOff>
      <xdr:row>25</xdr:row>
      <xdr:rowOff>172641</xdr:rowOff>
    </xdr:to>
    <xdr:sp macro="" textlink="">
      <xdr:nvSpPr>
        <xdr:cNvPr id="2" name="CasellaDiTesto 1">
          <a:extLst>
            <a:ext uri="{FF2B5EF4-FFF2-40B4-BE49-F238E27FC236}">
              <a16:creationId xmlns:a16="http://schemas.microsoft.com/office/drawing/2014/main" id="{836ACDCE-7914-4A5A-AA9D-192F57353588}"/>
            </a:ext>
          </a:extLst>
        </xdr:cNvPr>
        <xdr:cNvSpPr txBox="1"/>
      </xdr:nvSpPr>
      <xdr:spPr>
        <a:xfrm>
          <a:off x="16329" y="501720"/>
          <a:ext cx="7258390" cy="44334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b="1"/>
            <a:t>ISTRUZIONI</a:t>
          </a:r>
          <a:r>
            <a:rPr lang="it-IT" sz="1100" baseline="0"/>
            <a:t> (leggi con attenzione)</a:t>
          </a:r>
        </a:p>
        <a:p>
          <a:endParaRPr lang="it-IT" sz="1100" baseline="0"/>
        </a:p>
        <a:p>
          <a:r>
            <a:rPr lang="it-IT" sz="1100" baseline="0"/>
            <a:t>Questa checklist vuole essere un supporto all'analisi del tempo che spendi su Excel svolgendo il tuo lavoro. Come vedi la checklist spiega un metodo di analisi che ha l'obiettivo di definire il tempo speso, scomporlo in attività, caratterizzarle e quantificarle per poter valutare la possibilità di risparmiare parte di questo tempo. </a:t>
          </a:r>
        </a:p>
        <a:p>
          <a:endParaRPr lang="it-IT" sz="1100" baseline="0"/>
        </a:p>
        <a:p>
          <a:r>
            <a:rPr lang="it-IT" sz="1100" baseline="0"/>
            <a:t>Come puoi farlo? Usando gli strumenti adeguati, rimuovendo le attività superflue, ottimizzando, predisponendo e delegandole. Il risparmio effettivo dipenderà da molti fattori diversi, dalla tua competenza, dal modo con cui sono realizzati i fogli excel, dalle attività svolte, dagli strumenti impiegati e via dicendo.</a:t>
          </a:r>
        </a:p>
        <a:p>
          <a:endParaRPr lang="it-IT" sz="1100" baseline="0"/>
        </a:p>
        <a:p>
          <a:r>
            <a:rPr lang="it-IT" sz="1100" baseline="0"/>
            <a:t>Lo scopo è offrirti un punto di vista diverso del tempo che spendi su Excel. Questo ti aiuterà ad intervenire in modo efficace.</a:t>
          </a:r>
        </a:p>
        <a:p>
          <a:endParaRPr lang="it-IT" sz="1100" baseline="0"/>
        </a:p>
        <a:p>
          <a:r>
            <a:rPr lang="it-IT" sz="1100" baseline="0"/>
            <a:t>Ti invito a leggere </a:t>
          </a:r>
          <a:r>
            <a:rPr lang="it-IT" sz="1100" baseline="0">
              <a:solidFill>
                <a:schemeClr val="dk1"/>
              </a:solidFill>
              <a:effectLst/>
              <a:latin typeface="+mn-lt"/>
              <a:ea typeface="+mn-ea"/>
              <a:cs typeface="+mn-cs"/>
            </a:rPr>
            <a:t>con attenzione la </a:t>
          </a:r>
          <a:r>
            <a:rPr lang="it-IT" sz="1100" baseline="0"/>
            <a:t>checklist e gli esempi prima di  applicarlo.</a:t>
          </a:r>
        </a:p>
        <a:p>
          <a:endParaRPr lang="it-IT" sz="1100" baseline="0"/>
        </a:p>
        <a:p>
          <a:endParaRPr lang="it-IT" sz="1100" baseline="0"/>
        </a:p>
        <a:p>
          <a:endParaRPr lang="it-IT" sz="1100" baseline="0"/>
        </a:p>
        <a:p>
          <a:endParaRPr lang="it-IT" sz="1100" baseline="0"/>
        </a:p>
        <a:p>
          <a:endParaRPr lang="it-IT" sz="1100" baseline="0"/>
        </a:p>
        <a:p>
          <a:endParaRPr lang="it-IT" sz="1100" baseline="0"/>
        </a:p>
        <a:p>
          <a:pPr eaLnBrk="1" fontAlgn="auto" latinLnBrk="0" hangingPunct="1"/>
          <a:r>
            <a:rPr lang="it-IT" sz="900" baseline="0">
              <a:solidFill>
                <a:schemeClr val="dk1"/>
              </a:solidFill>
              <a:effectLst/>
              <a:latin typeface="+mn-lt"/>
              <a:ea typeface="+mn-ea"/>
              <a:cs typeface="+mn-cs"/>
            </a:rPr>
            <a:t>PS: </a:t>
          </a:r>
          <a:r>
            <a:rPr lang="it-IT" sz="900" b="0" i="0">
              <a:solidFill>
                <a:schemeClr val="dk1"/>
              </a:solidFill>
              <a:effectLst/>
              <a:latin typeface="+mn-lt"/>
              <a:ea typeface="+mn-ea"/>
              <a:cs typeface="+mn-cs"/>
            </a:rPr>
            <a:t>© Copyright</a:t>
          </a:r>
          <a:r>
            <a:rPr lang="it-IT" sz="900" b="0" i="0" baseline="0">
              <a:solidFill>
                <a:schemeClr val="dk1"/>
              </a:solidFill>
              <a:effectLst/>
              <a:latin typeface="+mn-lt"/>
              <a:ea typeface="+mn-ea"/>
              <a:cs typeface="+mn-cs"/>
            </a:rPr>
            <a:t> 2019. Tutti i</a:t>
          </a:r>
          <a:r>
            <a:rPr lang="it-IT" sz="900" baseline="0">
              <a:solidFill>
                <a:schemeClr val="dk1"/>
              </a:solidFill>
              <a:effectLst/>
              <a:latin typeface="+mn-lt"/>
              <a:ea typeface="+mn-ea"/>
              <a:cs typeface="+mn-cs"/>
            </a:rPr>
            <a:t> diritti di quest'opera, dei contenuti e del codice appartengono all'autore. </a:t>
          </a:r>
          <a:endParaRPr lang="it-IT" sz="900">
            <a:effectLst/>
          </a:endParaRPr>
        </a:p>
        <a:p>
          <a:pPr eaLnBrk="1" fontAlgn="auto" latinLnBrk="0" hangingPunct="1"/>
          <a:r>
            <a:rPr lang="it-IT" sz="900" baseline="0">
              <a:solidFill>
                <a:schemeClr val="dk1"/>
              </a:solidFill>
              <a:effectLst/>
              <a:latin typeface="+mn-lt"/>
              <a:ea typeface="+mn-ea"/>
              <a:cs typeface="+mn-cs"/>
            </a:rPr>
            <a:t>Questo foglio Excel ha scopi didattici ed è parte di un prodotto formativo multimediale.</a:t>
          </a:r>
          <a:endParaRPr lang="it-IT" sz="900">
            <a:effectLst/>
          </a:endParaRPr>
        </a:p>
        <a:p>
          <a:pPr eaLnBrk="1" fontAlgn="auto" latinLnBrk="0" hangingPunct="1"/>
          <a:r>
            <a:rPr lang="it-IT" sz="900" baseline="0">
              <a:solidFill>
                <a:schemeClr val="dk1"/>
              </a:solidFill>
              <a:effectLst/>
              <a:latin typeface="+mn-lt"/>
              <a:ea typeface="+mn-ea"/>
              <a:cs typeface="+mn-cs"/>
            </a:rPr>
            <a:t>Come da legislazione vigente, non ne è permessa la pubblicazione, distribuzione, diffusione, commercializzazione o scambio senza il permesso del proprietario.</a:t>
          </a:r>
        </a:p>
        <a:p>
          <a:pPr eaLnBrk="1" fontAlgn="auto" latinLnBrk="0" hangingPunct="1"/>
          <a:endParaRPr lang="it-IT" sz="900">
            <a:effectLst/>
          </a:endParaRPr>
        </a:p>
        <a:p>
          <a:pPr eaLnBrk="1" fontAlgn="auto" latinLnBrk="0" hangingPunct="1"/>
          <a:r>
            <a:rPr lang="it-IT" sz="900" baseline="0">
              <a:solidFill>
                <a:schemeClr val="dk1"/>
              </a:solidFill>
              <a:effectLst/>
              <a:latin typeface="+mn-lt"/>
              <a:ea typeface="+mn-ea"/>
              <a:cs typeface="+mn-cs"/>
            </a:rPr>
            <a:t>Per favore, rispetta il lavoro fatto per realizzare tutto questo.</a:t>
          </a:r>
          <a:endParaRPr lang="it-IT" sz="900">
            <a:effectLst/>
          </a:endParaRPr>
        </a:p>
        <a:p>
          <a:r>
            <a:rPr lang="it-IT" sz="900" baseline="0">
              <a:solidFill>
                <a:schemeClr val="dk1"/>
              </a:solidFill>
              <a:effectLst/>
              <a:latin typeface="+mn-lt"/>
              <a:ea typeface="+mn-ea"/>
              <a:cs typeface="+mn-cs"/>
            </a:rPr>
            <a:t>Naturalmente sei l'unico responsabile dell'utilizzo proprio o improprio di questo strumento.</a:t>
          </a:r>
          <a:endParaRPr lang="it-IT" sz="900">
            <a:effectLst/>
          </a:endParaRPr>
        </a:p>
      </xdr:txBody>
    </xdr:sp>
    <xdr:clientData/>
  </xdr:twoCellAnchor>
  <xdr:twoCellAnchor editAs="oneCell">
    <xdr:from>
      <xdr:col>11</xdr:col>
      <xdr:colOff>113109</xdr:colOff>
      <xdr:row>0</xdr:row>
      <xdr:rowOff>0</xdr:rowOff>
    </xdr:from>
    <xdr:to>
      <xdr:col>11</xdr:col>
      <xdr:colOff>582032</xdr:colOff>
      <xdr:row>2</xdr:row>
      <xdr:rowOff>87923</xdr:rowOff>
    </xdr:to>
    <xdr:pic>
      <xdr:nvPicPr>
        <xdr:cNvPr id="3" name="Immagine 2">
          <a:extLst>
            <a:ext uri="{FF2B5EF4-FFF2-40B4-BE49-F238E27FC236}">
              <a16:creationId xmlns:a16="http://schemas.microsoft.com/office/drawing/2014/main" id="{2FCE9880-8242-47D2-B1F6-E5C80D8636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92515" y="0"/>
          <a:ext cx="468923" cy="468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160421</xdr:colOff>
      <xdr:row>0</xdr:row>
      <xdr:rowOff>15040</xdr:rowOff>
    </xdr:from>
    <xdr:to>
      <xdr:col>10</xdr:col>
      <xdr:colOff>17739</xdr:colOff>
      <xdr:row>1</xdr:row>
      <xdr:rowOff>293463</xdr:rowOff>
    </xdr:to>
    <xdr:pic>
      <xdr:nvPicPr>
        <xdr:cNvPr id="2" name="Immagine 1">
          <a:extLst>
            <a:ext uri="{FF2B5EF4-FFF2-40B4-BE49-F238E27FC236}">
              <a16:creationId xmlns:a16="http://schemas.microsoft.com/office/drawing/2014/main" id="{51252F26-3566-4828-998F-2A8CB80B05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63816" y="15040"/>
          <a:ext cx="468923" cy="4689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628650</xdr:colOff>
      <xdr:row>0</xdr:row>
      <xdr:rowOff>0</xdr:rowOff>
    </xdr:from>
    <xdr:to>
      <xdr:col>4</xdr:col>
      <xdr:colOff>942975</xdr:colOff>
      <xdr:row>0</xdr:row>
      <xdr:rowOff>314325</xdr:rowOff>
    </xdr:to>
    <xdr:pic>
      <xdr:nvPicPr>
        <xdr:cNvPr id="2" name="Immagine 1">
          <a:extLst>
            <a:ext uri="{FF2B5EF4-FFF2-40B4-BE49-F238E27FC236}">
              <a16:creationId xmlns:a16="http://schemas.microsoft.com/office/drawing/2014/main" id="{FD367D33-8070-4EB1-AB43-83DF7B9062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059275" y="0"/>
          <a:ext cx="314325" cy="3143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1018442</xdr:colOff>
      <xdr:row>0</xdr:row>
      <xdr:rowOff>29307</xdr:rowOff>
    </xdr:from>
    <xdr:to>
      <xdr:col>4</xdr:col>
      <xdr:colOff>952500</xdr:colOff>
      <xdr:row>0</xdr:row>
      <xdr:rowOff>263768</xdr:rowOff>
    </xdr:to>
    <xdr:sp macro="" textlink="">
      <xdr:nvSpPr>
        <xdr:cNvPr id="2" name="Freccia a destra 1">
          <a:hlinkClick xmlns:r="http://schemas.openxmlformats.org/officeDocument/2006/relationships" r:id="rId1"/>
          <a:extLst>
            <a:ext uri="{FF2B5EF4-FFF2-40B4-BE49-F238E27FC236}">
              <a16:creationId xmlns:a16="http://schemas.microsoft.com/office/drawing/2014/main" id="{B65E4F7D-318C-4304-B10A-03517134CB20}"/>
            </a:ext>
          </a:extLst>
        </xdr:cNvPr>
        <xdr:cNvSpPr/>
      </xdr:nvSpPr>
      <xdr:spPr>
        <a:xfrm flipH="1">
          <a:off x="4161692" y="29307"/>
          <a:ext cx="1480039" cy="234461"/>
        </a:xfrm>
        <a:prstGeom prst="rightArrow">
          <a:avLst>
            <a:gd name="adj1" fmla="val 100000"/>
            <a:gd name="adj2" fmla="val 61111"/>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it-IT" sz="1100" b="1"/>
            <a:t>Torna</a:t>
          </a:r>
          <a:r>
            <a:rPr lang="it-IT" sz="1100" b="1" baseline="0"/>
            <a:t> alla checklist</a:t>
          </a:r>
          <a:endParaRPr lang="it-IT" sz="1050" b="1"/>
        </a:p>
      </xdr:txBody>
    </xdr:sp>
    <xdr:clientData/>
  </xdr:twoCellAnchor>
  <xdr:twoCellAnchor editAs="oneCell">
    <xdr:from>
      <xdr:col>11</xdr:col>
      <xdr:colOff>593482</xdr:colOff>
      <xdr:row>0</xdr:row>
      <xdr:rowOff>0</xdr:rowOff>
    </xdr:from>
    <xdr:to>
      <xdr:col>11</xdr:col>
      <xdr:colOff>1062405</xdr:colOff>
      <xdr:row>1</xdr:row>
      <xdr:rowOff>205154</xdr:rowOff>
    </xdr:to>
    <xdr:pic>
      <xdr:nvPicPr>
        <xdr:cNvPr id="3" name="Immagine 2">
          <a:extLst>
            <a:ext uri="{FF2B5EF4-FFF2-40B4-BE49-F238E27FC236}">
              <a16:creationId xmlns:a16="http://schemas.microsoft.com/office/drawing/2014/main" id="{2961F8EE-0E74-47AB-B6B6-2D20910A817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789020" y="0"/>
          <a:ext cx="468923" cy="4689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1956288</xdr:colOff>
      <xdr:row>0</xdr:row>
      <xdr:rowOff>36634</xdr:rowOff>
    </xdr:from>
    <xdr:to>
      <xdr:col>3</xdr:col>
      <xdr:colOff>7327</xdr:colOff>
      <xdr:row>1</xdr:row>
      <xdr:rowOff>7326</xdr:rowOff>
    </xdr:to>
    <xdr:sp macro="" textlink="">
      <xdr:nvSpPr>
        <xdr:cNvPr id="2" name="Freccia a destra 1">
          <a:hlinkClick xmlns:r="http://schemas.openxmlformats.org/officeDocument/2006/relationships" r:id="rId1"/>
          <a:extLst>
            <a:ext uri="{FF2B5EF4-FFF2-40B4-BE49-F238E27FC236}">
              <a16:creationId xmlns:a16="http://schemas.microsoft.com/office/drawing/2014/main" id="{85A4E78C-8AC3-4907-9323-2CBF165B04BC}"/>
            </a:ext>
          </a:extLst>
        </xdr:cNvPr>
        <xdr:cNvSpPr/>
      </xdr:nvSpPr>
      <xdr:spPr>
        <a:xfrm flipH="1">
          <a:off x="4528038" y="36634"/>
          <a:ext cx="1480039" cy="234461"/>
        </a:xfrm>
        <a:prstGeom prst="rightArrow">
          <a:avLst>
            <a:gd name="adj1" fmla="val 100000"/>
            <a:gd name="adj2" fmla="val 61111"/>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it-IT" sz="1100" b="1"/>
            <a:t>Torna</a:t>
          </a:r>
          <a:r>
            <a:rPr lang="it-IT" sz="1100" b="1" baseline="0"/>
            <a:t> alla checklist</a:t>
          </a:r>
          <a:endParaRPr lang="it-IT" sz="1050" b="1"/>
        </a:p>
      </xdr:txBody>
    </xdr:sp>
    <xdr:clientData/>
  </xdr:twoCellAnchor>
  <xdr:twoCellAnchor editAs="oneCell">
    <xdr:from>
      <xdr:col>7</xdr:col>
      <xdr:colOff>608135</xdr:colOff>
      <xdr:row>0</xdr:row>
      <xdr:rowOff>0</xdr:rowOff>
    </xdr:from>
    <xdr:to>
      <xdr:col>7</xdr:col>
      <xdr:colOff>1077058</xdr:colOff>
      <xdr:row>1</xdr:row>
      <xdr:rowOff>205154</xdr:rowOff>
    </xdr:to>
    <xdr:pic>
      <xdr:nvPicPr>
        <xdr:cNvPr id="3" name="Immagine 2">
          <a:extLst>
            <a:ext uri="{FF2B5EF4-FFF2-40B4-BE49-F238E27FC236}">
              <a16:creationId xmlns:a16="http://schemas.microsoft.com/office/drawing/2014/main" id="{4CCC5CEC-7D70-49C2-A1C8-4D671278838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00289" y="0"/>
          <a:ext cx="468923" cy="46892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1956286</xdr:colOff>
      <xdr:row>0</xdr:row>
      <xdr:rowOff>29308</xdr:rowOff>
    </xdr:from>
    <xdr:to>
      <xdr:col>3</xdr:col>
      <xdr:colOff>289890</xdr:colOff>
      <xdr:row>0</xdr:row>
      <xdr:rowOff>265043</xdr:rowOff>
    </xdr:to>
    <xdr:sp macro="" textlink="">
      <xdr:nvSpPr>
        <xdr:cNvPr id="2" name="Freccia a destra 1">
          <a:hlinkClick xmlns:r="http://schemas.openxmlformats.org/officeDocument/2006/relationships" r:id="rId1"/>
          <a:extLst>
            <a:ext uri="{FF2B5EF4-FFF2-40B4-BE49-F238E27FC236}">
              <a16:creationId xmlns:a16="http://schemas.microsoft.com/office/drawing/2014/main" id="{5FF81341-20A4-4A38-B63A-49AAA49BE91F}"/>
            </a:ext>
          </a:extLst>
        </xdr:cNvPr>
        <xdr:cNvSpPr/>
      </xdr:nvSpPr>
      <xdr:spPr>
        <a:xfrm flipH="1">
          <a:off x="4532177" y="29308"/>
          <a:ext cx="1472713" cy="235735"/>
        </a:xfrm>
        <a:prstGeom prst="rightArrow">
          <a:avLst>
            <a:gd name="adj1" fmla="val 100000"/>
            <a:gd name="adj2" fmla="val 61111"/>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it-IT" sz="1100" b="1"/>
            <a:t>Torna</a:t>
          </a:r>
          <a:r>
            <a:rPr lang="it-IT" sz="1100" b="1" baseline="0"/>
            <a:t> alla checklist</a:t>
          </a:r>
          <a:endParaRPr lang="it-IT" sz="1050" b="1"/>
        </a:p>
      </xdr:txBody>
    </xdr:sp>
    <xdr:clientData/>
  </xdr:twoCellAnchor>
  <xdr:twoCellAnchor editAs="oneCell">
    <xdr:from>
      <xdr:col>12</xdr:col>
      <xdr:colOff>49696</xdr:colOff>
      <xdr:row>0</xdr:row>
      <xdr:rowOff>0</xdr:rowOff>
    </xdr:from>
    <xdr:to>
      <xdr:col>12</xdr:col>
      <xdr:colOff>518619</xdr:colOff>
      <xdr:row>1</xdr:row>
      <xdr:rowOff>203880</xdr:rowOff>
    </xdr:to>
    <xdr:pic>
      <xdr:nvPicPr>
        <xdr:cNvPr id="3" name="Immagine 2">
          <a:extLst>
            <a:ext uri="{FF2B5EF4-FFF2-40B4-BE49-F238E27FC236}">
              <a16:creationId xmlns:a16="http://schemas.microsoft.com/office/drawing/2014/main" id="{4994D563-CE15-446F-BB9D-A522B103FC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97000" y="0"/>
          <a:ext cx="468923" cy="46892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1018442</xdr:colOff>
      <xdr:row>0</xdr:row>
      <xdr:rowOff>29307</xdr:rowOff>
    </xdr:from>
    <xdr:to>
      <xdr:col>4</xdr:col>
      <xdr:colOff>952500</xdr:colOff>
      <xdr:row>0</xdr:row>
      <xdr:rowOff>263768</xdr:rowOff>
    </xdr:to>
    <xdr:sp macro="" textlink="">
      <xdr:nvSpPr>
        <xdr:cNvPr id="2" name="Freccia a destra 1">
          <a:hlinkClick xmlns:r="http://schemas.openxmlformats.org/officeDocument/2006/relationships" r:id="rId1"/>
          <a:extLst>
            <a:ext uri="{FF2B5EF4-FFF2-40B4-BE49-F238E27FC236}">
              <a16:creationId xmlns:a16="http://schemas.microsoft.com/office/drawing/2014/main" id="{90033E3C-B4E3-474B-9E11-75229FEFBD0A}"/>
            </a:ext>
          </a:extLst>
        </xdr:cNvPr>
        <xdr:cNvSpPr/>
      </xdr:nvSpPr>
      <xdr:spPr>
        <a:xfrm flipH="1">
          <a:off x="4161692" y="29307"/>
          <a:ext cx="1477108" cy="234461"/>
        </a:xfrm>
        <a:prstGeom prst="rightArrow">
          <a:avLst>
            <a:gd name="adj1" fmla="val 100000"/>
            <a:gd name="adj2" fmla="val 61111"/>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it-IT" sz="1100" b="1"/>
            <a:t>Torna</a:t>
          </a:r>
          <a:r>
            <a:rPr lang="it-IT" sz="1100" b="1" baseline="0"/>
            <a:t> alla checklist</a:t>
          </a:r>
          <a:endParaRPr lang="it-IT" sz="1050" b="1"/>
        </a:p>
      </xdr:txBody>
    </xdr:sp>
    <xdr:clientData/>
  </xdr:twoCellAnchor>
  <xdr:twoCellAnchor editAs="oneCell">
    <xdr:from>
      <xdr:col>11</xdr:col>
      <xdr:colOff>593482</xdr:colOff>
      <xdr:row>0</xdr:row>
      <xdr:rowOff>0</xdr:rowOff>
    </xdr:from>
    <xdr:to>
      <xdr:col>11</xdr:col>
      <xdr:colOff>1062405</xdr:colOff>
      <xdr:row>1</xdr:row>
      <xdr:rowOff>161192</xdr:rowOff>
    </xdr:to>
    <xdr:pic>
      <xdr:nvPicPr>
        <xdr:cNvPr id="3" name="Immagine 2">
          <a:extLst>
            <a:ext uri="{FF2B5EF4-FFF2-40B4-BE49-F238E27FC236}">
              <a16:creationId xmlns:a16="http://schemas.microsoft.com/office/drawing/2014/main" id="{4514B56B-708B-470C-9770-8CDA8E1F15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785357" y="0"/>
          <a:ext cx="468923" cy="47185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1956288</xdr:colOff>
      <xdr:row>0</xdr:row>
      <xdr:rowOff>36634</xdr:rowOff>
    </xdr:from>
    <xdr:to>
      <xdr:col>3</xdr:col>
      <xdr:colOff>7327</xdr:colOff>
      <xdr:row>1</xdr:row>
      <xdr:rowOff>7326</xdr:rowOff>
    </xdr:to>
    <xdr:sp macro="" textlink="">
      <xdr:nvSpPr>
        <xdr:cNvPr id="2" name="Freccia a destra 1">
          <a:hlinkClick xmlns:r="http://schemas.openxmlformats.org/officeDocument/2006/relationships" r:id="rId1"/>
          <a:extLst>
            <a:ext uri="{FF2B5EF4-FFF2-40B4-BE49-F238E27FC236}">
              <a16:creationId xmlns:a16="http://schemas.microsoft.com/office/drawing/2014/main" id="{3C1640A7-C5D1-4C54-9BAA-67C4AA23609C}"/>
            </a:ext>
          </a:extLst>
        </xdr:cNvPr>
        <xdr:cNvSpPr/>
      </xdr:nvSpPr>
      <xdr:spPr>
        <a:xfrm flipH="1">
          <a:off x="4528038" y="36634"/>
          <a:ext cx="1480039" cy="237392"/>
        </a:xfrm>
        <a:prstGeom prst="rightArrow">
          <a:avLst>
            <a:gd name="adj1" fmla="val 100000"/>
            <a:gd name="adj2" fmla="val 61111"/>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it-IT" sz="1100" b="1"/>
            <a:t>Torna</a:t>
          </a:r>
          <a:r>
            <a:rPr lang="it-IT" sz="1100" b="1" baseline="0"/>
            <a:t> alla checklist</a:t>
          </a:r>
          <a:endParaRPr lang="it-IT" sz="1050" b="1"/>
        </a:p>
      </xdr:txBody>
    </xdr:sp>
    <xdr:clientData/>
  </xdr:twoCellAnchor>
  <xdr:twoCellAnchor editAs="oneCell">
    <xdr:from>
      <xdr:col>7</xdr:col>
      <xdr:colOff>608135</xdr:colOff>
      <xdr:row>0</xdr:row>
      <xdr:rowOff>0</xdr:rowOff>
    </xdr:from>
    <xdr:to>
      <xdr:col>7</xdr:col>
      <xdr:colOff>1077058</xdr:colOff>
      <xdr:row>1</xdr:row>
      <xdr:rowOff>205154</xdr:rowOff>
    </xdr:to>
    <xdr:pic>
      <xdr:nvPicPr>
        <xdr:cNvPr id="3" name="Immagine 2">
          <a:extLst>
            <a:ext uri="{FF2B5EF4-FFF2-40B4-BE49-F238E27FC236}">
              <a16:creationId xmlns:a16="http://schemas.microsoft.com/office/drawing/2014/main" id="{76D9FF41-56AB-44DB-B009-940EE1971A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04685" y="0"/>
          <a:ext cx="468923" cy="47185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1956286</xdr:colOff>
      <xdr:row>0</xdr:row>
      <xdr:rowOff>29308</xdr:rowOff>
    </xdr:from>
    <xdr:to>
      <xdr:col>3</xdr:col>
      <xdr:colOff>289890</xdr:colOff>
      <xdr:row>0</xdr:row>
      <xdr:rowOff>265043</xdr:rowOff>
    </xdr:to>
    <xdr:sp macro="" textlink="">
      <xdr:nvSpPr>
        <xdr:cNvPr id="2" name="Freccia a destra 1">
          <a:hlinkClick xmlns:r="http://schemas.openxmlformats.org/officeDocument/2006/relationships" r:id="rId1"/>
          <a:extLst>
            <a:ext uri="{FF2B5EF4-FFF2-40B4-BE49-F238E27FC236}">
              <a16:creationId xmlns:a16="http://schemas.microsoft.com/office/drawing/2014/main" id="{41177DE1-A919-49A6-9176-18EFA46AFCB8}"/>
            </a:ext>
          </a:extLst>
        </xdr:cNvPr>
        <xdr:cNvSpPr/>
      </xdr:nvSpPr>
      <xdr:spPr>
        <a:xfrm flipH="1">
          <a:off x="4528036" y="29308"/>
          <a:ext cx="1467329" cy="235735"/>
        </a:xfrm>
        <a:prstGeom prst="rightArrow">
          <a:avLst>
            <a:gd name="adj1" fmla="val 100000"/>
            <a:gd name="adj2" fmla="val 61111"/>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it-IT" sz="1100" b="1"/>
            <a:t>Torna</a:t>
          </a:r>
          <a:r>
            <a:rPr lang="it-IT" sz="1100" b="1" baseline="0"/>
            <a:t> alla checklist</a:t>
          </a:r>
          <a:endParaRPr lang="it-IT" sz="1050" b="1"/>
        </a:p>
      </xdr:txBody>
    </xdr:sp>
    <xdr:clientData/>
  </xdr:twoCellAnchor>
  <xdr:twoCellAnchor editAs="oneCell">
    <xdr:from>
      <xdr:col>12</xdr:col>
      <xdr:colOff>49696</xdr:colOff>
      <xdr:row>0</xdr:row>
      <xdr:rowOff>0</xdr:rowOff>
    </xdr:from>
    <xdr:to>
      <xdr:col>12</xdr:col>
      <xdr:colOff>518619</xdr:colOff>
      <xdr:row>1</xdr:row>
      <xdr:rowOff>203880</xdr:rowOff>
    </xdr:to>
    <xdr:pic>
      <xdr:nvPicPr>
        <xdr:cNvPr id="3" name="Immagine 2">
          <a:extLst>
            <a:ext uri="{FF2B5EF4-FFF2-40B4-BE49-F238E27FC236}">
              <a16:creationId xmlns:a16="http://schemas.microsoft.com/office/drawing/2014/main" id="{0131EB2E-274D-4B7B-83B1-B33A8EEAA41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13371" y="0"/>
          <a:ext cx="468923" cy="47058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3413CC2-5F70-471A-B8F3-619E8373DE94}" name="Tabella2" displayName="Tabella2" ref="A3:L12" totalsRowCount="1" headerRowDxfId="145" dataDxfId="144" totalsRowDxfId="143">
  <autoFilter ref="A3:L11" xr:uid="{1B0A8B36-1D48-473C-A7EE-3D2DCA3CDC6C}"/>
  <tableColumns count="12">
    <tableColumn id="1" xr3:uid="{67FC5100-F1B3-4C6F-8840-C4277ABF8C1C}" name="Nome del foglio" dataDxfId="142" totalsRowDxfId="141"/>
    <tableColumn id="10" xr3:uid="{528D9053-4634-4140-9E01-DB26C7794C31}" name="Tipo utilizzo" dataDxfId="140" totalsRowDxfId="139"/>
    <tableColumn id="2" xr3:uid="{1020A44F-CEA9-4221-9AAF-DFED90652CF7}" name="Creato o Riattivato (data)" dataDxfId="138" totalsRowDxfId="137"/>
    <tableColumn id="3" xr3:uid="{354FBA12-47A1-45F8-9FF8-CC58E4ADB844}" name="Durata (mesi)" dataDxfId="136" totalsRowDxfId="135"/>
    <tableColumn id="4" xr3:uid="{AC2C74F2-FA9D-4E98-B979-2975FE71899C}" name="Termine previsto (data)" dataDxfId="134" totalsRowDxfId="133"/>
    <tableColumn id="5" xr3:uid="{DA3C9841-7653-4709-AA07-1352F4294FAD}" name="Frequenza uso _x000a_(volte/mese)" dataDxfId="132" totalsRowDxfId="131"/>
    <tableColumn id="6" xr3:uid="{5843DA0A-B535-49E5-867B-A0C912D3232B}" name="Stima tempo speso (ore/mese)" dataDxfId="130" totalsRowDxfId="129"/>
    <tableColumn id="7" xr3:uid="{60BF705C-408E-47F9-AAF4-2A102EC39B4F}" name="Riutilizzato" totalsRowLabel="Totale" dataDxfId="128" totalsRowDxfId="127"/>
    <tableColumn id="9" xr3:uid="{D883E525-D280-49E7-BB46-5799B7A41BCD}" name="Tempo mensile (ore)" dataDxfId="126" totalsRowDxfId="125">
      <calculatedColumnFormula>IF(G4="","",F4*G4)</calculatedColumnFormula>
    </tableColumn>
    <tableColumn id="14" xr3:uid="{F49BCE44-EAF0-4A66-B2F2-D6AE6F58E3EE}" name="Tempo annuale (ore)" totalsRowFunction="sum" dataDxfId="124" totalsRowDxfId="123">
      <calculatedColumnFormula>IF(Tabella2[[#This Row],[Stima tempo speso (ore/mese)]]="","",Tabella2[[#This Row],[Tempo mensile (ore)]]*12)</calculatedColumnFormula>
    </tableColumn>
    <tableColumn id="12" xr3:uid="{4FDBE049-D332-40D0-9188-606DB3E45A82}" name="Tempo speso finora (ore)" totalsRowFunction="sum" dataDxfId="122" totalsRowDxfId="121" dataCellStyle="Migliaia">
      <calculatedColumnFormula>IF(AND(Tabella2[[#This Row],[Creato o Riattivato (data)]]&lt;&gt;"",Tabella2[[#This Row],[Tempo annuale (ore)]]&gt;0),(TODAY()-Tabella2[[#This Row],[Creato o Riattivato (data)]])/365*Tabella2[[#This Row],[Tempo annuale (ore)]],"")</calculatedColumnFormula>
    </tableColumn>
    <tableColumn id="13" xr3:uid="{05EBCFF3-CC0B-4EAE-9AC3-DDD153FD9F3E}" name="Tempo ancora da spendere (ore)" totalsRowFunction="sum" dataDxfId="120" totalsRowDxfId="119" dataCellStyle="Migliaia">
      <calculatedColumnFormula>IF(AND(Tabella2[[#This Row],[Termine previsto (data)]]&lt;&gt;"",Tabella2[[#This Row],[Tempo annuale (ore)]]&gt;0),(Tabella2[[#This Row],[Termine previsto (data)]]-TODAY())/365*Tabella2[[#This Row],[Tempo annuale (ore)]],"")</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B892EE8-87F7-457F-820E-CD6B6CE79019}" name="Tabella24" displayName="Tabella24" ref="A3:H16" totalsRowCount="1" headerRowDxfId="118" dataDxfId="117">
  <autoFilter ref="A3:H15" xr:uid="{3D8AC35B-C895-4DBD-8CA1-DBF4CB127D10}"/>
  <tableColumns count="8">
    <tableColumn id="1" xr3:uid="{723643E9-1E85-4334-8558-614DBA6A5F0A}" name="Attività" dataDxfId="116" totalsRowDxfId="115"/>
    <tableColumn id="10" xr3:uid="{FD6D2053-7ED5-4547-9365-8E222E7DDAA3}" name="Perché la svolgi (scopo)" dataDxfId="114" totalsRowDxfId="113"/>
    <tableColumn id="2" xr3:uid="{C23736A6-A3E8-4F44-953C-482DAC89C8BA}" name="E' ripetitiva" dataDxfId="112" totalsRowDxfId="111"/>
    <tableColumn id="3" xr3:uid="{17F2F1B7-E790-40F7-B91D-E02C11D3C9CA}" name="Contiene decisioni" dataDxfId="110" totalsRowDxfId="109"/>
    <tableColumn id="4" xr3:uid="{58C7A406-380B-4E6F-B2C8-024404941E34}" name="Quali decisioni" dataDxfId="108" totalsRowDxfId="107"/>
    <tableColumn id="5" xr3:uid="{7E14B25C-D80E-471C-931B-6C45C3293C90}" name="Su quali condizioni" dataDxfId="106" totalsRowDxfId="105"/>
    <tableColumn id="15" xr3:uid="{6EF48CD9-930C-4232-AD2E-7BBADBD2D624}" name="Sono condizioni misurabili" totalsRowLabel="Totale" dataDxfId="104" totalsRowDxfId="103"/>
    <tableColumn id="6" xr3:uid="{8D4E17CA-2483-4A1B-85F4-0A283A8113CF}" name="Stima tempo speso (min)" totalsRowFunction="sum" dataDxfId="102" totalsRowDxfId="10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4F6F2E3-79A7-4F1E-A1E8-6BC2F6E49BC3}" name="Tabella246" displayName="Tabella246" ref="A3:M29" totalsRowCount="1" headerRowDxfId="100" dataDxfId="99">
  <autoFilter ref="A3:M28" xr:uid="{EFA486A6-53E5-4B9A-9400-D6B4BD471E0E}"/>
  <tableColumns count="13">
    <tableColumn id="1" xr3:uid="{5FAB9B96-B45D-47A0-9BD4-29411416FEFB}" name="Attività" dataDxfId="98" totalsRowDxfId="97"/>
    <tableColumn id="10" xr3:uid="{FB2FC3CC-D337-47ED-B4FA-C78C78BD61C5}" name="Attività elementari" dataDxfId="96" totalsRowDxfId="95"/>
    <tableColumn id="2" xr3:uid="{E5EAF203-C240-485A-A598-3068C9E1979A}" name="E' ripetitiva?" dataDxfId="94" totalsRowDxfId="93"/>
    <tableColumn id="3" xr3:uid="{C93DDC39-4F33-4370-8BD2-78AA28451645}" name="Contiene decisioni?" dataDxfId="92" totalsRowDxfId="91"/>
    <tableColumn id="4" xr3:uid="{FB7F6037-2553-4282-858A-858B23A5E4AB}" name="Quali decisioni?" dataDxfId="90" totalsRowDxfId="89"/>
    <tableColumn id="5" xr3:uid="{6B6BFB6D-4FE0-48EA-AD52-2C0C45751E48}" name="Su quali condizioni?" dataDxfId="88" totalsRowDxfId="87"/>
    <tableColumn id="15" xr3:uid="{A88479BE-E1B0-470E-9BBF-2A144B147839}" name="Sono condizioni misurabili?" totalsRowLabel="Totale" dataDxfId="86" totalsRowDxfId="85"/>
    <tableColumn id="6" xr3:uid="{03EC412D-0366-4E3C-A8DE-57E574A46CC2}" name="Stima tempo speso (min)" totalsRowFunction="sum" dataDxfId="84" totalsRowDxfId="83"/>
    <tableColumn id="11" xr3:uid="{84411A97-2FF8-47F4-A430-24313DC67F4D}" name="Sono necessarie e utili?" dataDxfId="82" totalsRowDxfId="81"/>
    <tableColumn id="12" xr3:uid="{86889FE3-0C5A-460B-96B2-F1973C1534FE}" name="Posso risparmiare tempo?" dataDxfId="80" totalsRowDxfId="79"/>
    <tableColumn id="13" xr3:uid="{CBB43B28-9BA2-479E-B38C-84743E2F0334}" name="Come risparmiare tempo?" dataDxfId="78" totalsRowDxfId="77"/>
    <tableColumn id="16" xr3:uid="{1C235AAF-CF28-4E19-B926-FE73F91A45AC}" name="Tempo speso anno o vita" totalsRowFunction="sum" dataDxfId="76" totalsRowDxfId="75">
      <calculatedColumnFormula>$L$2*Tabella246[[#This Row],[Stima tempo speso (min)]]</calculatedColumnFormula>
    </tableColumn>
    <tableColumn id="14" xr3:uid="{6D43841E-748A-431B-9178-98462D56E344}" name="Stima tempo intervento (min)" totalsRowFunction="sum" dataDxfId="74" totalsRowDxfId="7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0D4F56C-150C-4E91-9FA6-A6194C9384C5}" name="Tabella22" displayName="Tabella22" ref="A3:L12" totalsRowCount="1" headerRowDxfId="72" dataDxfId="71" totalsRowDxfId="70">
  <autoFilter ref="A3:L11" xr:uid="{1B0A8B36-1D48-473C-A7EE-3D2DCA3CDC6C}"/>
  <tableColumns count="12">
    <tableColumn id="1" xr3:uid="{571868B5-9BDD-4FE7-9064-AB9CC690C1BF}" name="Nome del foglio" dataDxfId="69" totalsRowDxfId="68"/>
    <tableColumn id="10" xr3:uid="{B0B120EB-9D72-4AE4-8BE8-A5721194410A}" name="Tipo utilizzo" dataDxfId="67" totalsRowDxfId="66"/>
    <tableColumn id="2" xr3:uid="{164B0F52-5237-47F6-A568-670716879EC7}" name="Creato o Riattivato (data)" dataDxfId="65" totalsRowDxfId="64"/>
    <tableColumn id="3" xr3:uid="{48C3B9FD-8F98-4867-AC20-487E2F7E6904}" name="Durata (mesi)" dataDxfId="63" totalsRowDxfId="62"/>
    <tableColumn id="4" xr3:uid="{A55D6329-214F-4791-8D5F-0C90262D073C}" name="Termine previsto (data)" dataDxfId="61" totalsRowDxfId="60"/>
    <tableColumn id="5" xr3:uid="{6ADE48CD-3931-4776-9EEA-1F07E387BC27}" name="Frequenza uso _x000a_(volte/mese)" dataDxfId="59" totalsRowDxfId="58"/>
    <tableColumn id="6" xr3:uid="{5929F26A-4B53-4D7C-A6AD-E03F7E2DEF68}" name="Stima tempo speso (ore/mese)" dataDxfId="57" totalsRowDxfId="56"/>
    <tableColumn id="7" xr3:uid="{73A5B2B7-F9D5-4AF6-BBB7-5915BD2CE2F0}" name="Riutilizzato" totalsRowLabel="Totale" dataDxfId="55" totalsRowDxfId="54"/>
    <tableColumn id="9" xr3:uid="{DC9DD05A-0F3D-4C74-97A7-D24C4403E8AE}" name="Tempo mensile (ore)" dataDxfId="53" totalsRowDxfId="52">
      <calculatedColumnFormula>IF(G4="","",F4*G4)</calculatedColumnFormula>
    </tableColumn>
    <tableColumn id="14" xr3:uid="{61158B29-009B-4C09-BBEC-8CE88C6E323A}" name="Tempo annuale (ore)" totalsRowFunction="sum" dataDxfId="51" totalsRowDxfId="50">
      <calculatedColumnFormula>IF(Tabella22[[#This Row],[Stima tempo speso (ore/mese)]]="","",Tabella22[[#This Row],[Tempo mensile (ore)]]*12)</calculatedColumnFormula>
    </tableColumn>
    <tableColumn id="12" xr3:uid="{12E0EEE3-3E0D-44E8-87AE-552AAC2E5585}" name="Tempo speso finora (ore)" totalsRowFunction="sum" dataDxfId="49" totalsRowDxfId="48" dataCellStyle="Migliaia">
      <calculatedColumnFormula>IF(AND(Tabella22[[#This Row],[Creato o Riattivato (data)]]&lt;&gt;"",Tabella22[[#This Row],[Tempo annuale (ore)]]&gt;0),(TODAY()-Tabella22[[#This Row],[Creato o Riattivato (data)]])/365*Tabella22[[#This Row],[Tempo annuale (ore)]],"")</calculatedColumnFormula>
    </tableColumn>
    <tableColumn id="13" xr3:uid="{C4144F4C-3FFF-4014-AC2E-FC22D5B31B97}" name="Tempo ancora da spendere (ore)" totalsRowFunction="sum" dataDxfId="47" totalsRowDxfId="46" dataCellStyle="Migliaia">
      <calculatedColumnFormula>IF(AND(Tabella22[[#This Row],[Termine previsto (data)]]&lt;&gt;"",Tabella22[[#This Row],[Tempo annuale (ore)]]&gt;0),(Tabella22[[#This Row],[Termine previsto (data)]]-TODAY())/365*Tabella22[[#This Row],[Tempo annuale (ore)]],"")</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925FA64-1338-4D5B-8FD4-349180C6B535}" name="Tabella245" displayName="Tabella245" ref="A3:H16" totalsRowCount="1" headerRowDxfId="45" dataDxfId="44">
  <autoFilter ref="A3:H15" xr:uid="{3D8AC35B-C895-4DBD-8CA1-DBF4CB127D10}"/>
  <tableColumns count="8">
    <tableColumn id="1" xr3:uid="{6C2F84A7-FC38-4706-809E-DADE0525AADE}" name="Attività" dataDxfId="43" totalsRowDxfId="42"/>
    <tableColumn id="10" xr3:uid="{6E865F36-10FB-43B1-BE88-B31CE572C4C1}" name="Perché la svolgi (scopo)" dataDxfId="41" totalsRowDxfId="40"/>
    <tableColumn id="2" xr3:uid="{B89A85D6-EA49-44BD-9951-3A95CDB51CCD}" name="E' ripetitiva" dataDxfId="39" totalsRowDxfId="38"/>
    <tableColumn id="3" xr3:uid="{B0E11802-23FF-47EA-9928-C8C7641B2DAB}" name="Contiene decisioni" dataDxfId="37" totalsRowDxfId="36"/>
    <tableColumn id="4" xr3:uid="{2438F991-BED4-4DB5-891C-BD89D1BBD919}" name="Quali decisioni" dataDxfId="35" totalsRowDxfId="34"/>
    <tableColumn id="5" xr3:uid="{990EA678-92FD-415D-9FA0-101B1FA820E3}" name="Su quali condizioni" dataDxfId="33" totalsRowDxfId="32"/>
    <tableColumn id="15" xr3:uid="{F72A9494-E18B-4A9F-BEF7-179831821575}" name="Sono condizioni misurabili" totalsRowLabel="Totale" dataDxfId="31" totalsRowDxfId="30"/>
    <tableColumn id="6" xr3:uid="{15262981-D9D7-4578-9285-16578A7A041D}" name="Stima tempo speso (min)" totalsRowFunction="sum" dataDxfId="29" totalsRowDxfId="28"/>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E3E96F6-C0AB-40FE-A3EB-036195544156}" name="Tabella2467" displayName="Tabella2467" ref="A3:M29" totalsRowCount="1" headerRowDxfId="27" dataDxfId="26">
  <autoFilter ref="A3:M28" xr:uid="{EFA486A6-53E5-4B9A-9400-D6B4BD471E0E}"/>
  <tableColumns count="13">
    <tableColumn id="1" xr3:uid="{286D12D5-E4BE-4C75-9974-F9774B229AE1}" name="Attività" dataDxfId="25" totalsRowDxfId="24"/>
    <tableColumn id="10" xr3:uid="{B6CF4080-BCD2-4D6F-850C-449DDA6D5FE7}" name="Attività elementari" dataDxfId="23" totalsRowDxfId="22"/>
    <tableColumn id="2" xr3:uid="{FDEA35B1-A6D6-45DE-B5F2-2C2F5BAD54D9}" name="E' ripetitiva?" dataDxfId="21" totalsRowDxfId="20"/>
    <tableColumn id="3" xr3:uid="{B586BC1F-84E2-47CB-BAFE-3D02130FAF05}" name="Contiene decisioni?" dataDxfId="19" totalsRowDxfId="18"/>
    <tableColumn id="4" xr3:uid="{CCFCCA4A-083D-4EE2-BE2E-92932D4388B2}" name="Quali decisioni?" dataDxfId="17" totalsRowDxfId="16"/>
    <tableColumn id="5" xr3:uid="{7C4679E2-E449-4885-8DC7-AB995DE45426}" name="Su quali condizioni?" dataDxfId="15" totalsRowDxfId="14"/>
    <tableColumn id="15" xr3:uid="{236A50EE-E316-414C-B1E3-412943B694DC}" name="Sono condizioni misurabili?" totalsRowLabel="Totale" dataDxfId="13" totalsRowDxfId="12"/>
    <tableColumn id="6" xr3:uid="{7D304BF1-5BC2-4E22-9F1F-832725A7F286}" name="Stima tempo speso (min)" totalsRowFunction="sum" dataDxfId="11" totalsRowDxfId="10"/>
    <tableColumn id="11" xr3:uid="{494E7509-2728-4131-BFB7-081483374B3A}" name="Sono necessarie e utili?" dataDxfId="9" totalsRowDxfId="8"/>
    <tableColumn id="12" xr3:uid="{71978618-E454-4139-9B9D-387D8A9FBF25}" name="Posso risparmiare tempo?" dataDxfId="7" totalsRowDxfId="6"/>
    <tableColumn id="13" xr3:uid="{A538FA9A-645E-40A6-BCD5-2FFCED2F956F}" name="Come risparmiare tempo?" dataDxfId="5" totalsRowDxfId="4"/>
    <tableColumn id="16" xr3:uid="{C48E80AF-9538-4182-8F29-88DD26E8884B}" name="Tempo speso anno o vita" totalsRowFunction="sum" dataDxfId="3" totalsRowDxfId="2">
      <calculatedColumnFormula>$L$2*Tabella2467[[#This Row],[Stima tempo speso (min)]]</calculatedColumnFormula>
    </tableColumn>
    <tableColumn id="14" xr3:uid="{E4E7A2AD-2B7A-4CF8-AEB7-03AB3C057EC2}" name="Stima tempo intervento (min)" totalsRowFunction="sum" dataDxfId="1" totalsRowDxfId="0"/>
  </tableColumns>
  <tableStyleInfo name="TableStyleMedium2"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F9790-C9E1-4AC8-B44E-F5747E5F9073}">
  <sheetPr codeName="Foglio3"/>
  <dimension ref="A1:A2"/>
  <sheetViews>
    <sheetView showGridLines="0" tabSelected="1" zoomScale="160" zoomScaleNormal="160" workbookViewId="0">
      <pane ySplit="4" topLeftCell="A5" activePane="bottomLeft" state="frozen"/>
      <selection pane="bottomLeft"/>
    </sheetView>
  </sheetViews>
  <sheetFormatPr defaultRowHeight="15" x14ac:dyDescent="0.25"/>
  <cols>
    <col min="1" max="16384" width="9.140625" style="63"/>
  </cols>
  <sheetData>
    <row r="1" spans="1:1" x14ac:dyDescent="0.25">
      <c r="A1" s="62" t="s">
        <v>192</v>
      </c>
    </row>
    <row r="2" spans="1:1" x14ac:dyDescent="0.25">
      <c r="A2" s="63" t="s">
        <v>1</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5293B-C47F-4E8B-8B1C-BE1652E5093F}">
  <dimension ref="A1:I16"/>
  <sheetViews>
    <sheetView zoomScale="130" zoomScaleNormal="130" workbookViewId="0">
      <pane ySplit="3" topLeftCell="A4" activePane="bottomLeft" state="frozen"/>
      <selection activeCell="G19" sqref="G19"/>
      <selection pane="bottomLeft" activeCell="A2" sqref="A2"/>
    </sheetView>
  </sheetViews>
  <sheetFormatPr defaultRowHeight="15" x14ac:dyDescent="0.25"/>
  <cols>
    <col min="1" max="1" width="38.5703125" style="3" customWidth="1"/>
    <col min="2" max="2" width="35.7109375" style="18" customWidth="1"/>
    <col min="3" max="3" width="15.7109375" style="18" bestFit="1" customWidth="1"/>
    <col min="4" max="4" width="11.42578125" style="18" bestFit="1" customWidth="1"/>
    <col min="5" max="5" width="26.7109375" style="18" customWidth="1"/>
    <col min="6" max="6" width="12.5703125" style="18" customWidth="1"/>
    <col min="7" max="7" width="16.7109375" style="18" customWidth="1"/>
    <col min="8" max="8" width="16.85546875" style="18" bestFit="1" customWidth="1"/>
    <col min="9" max="16384" width="9.140625" style="3"/>
  </cols>
  <sheetData>
    <row r="1" spans="1:9" ht="21" x14ac:dyDescent="0.35">
      <c r="A1" s="1" t="s">
        <v>56</v>
      </c>
      <c r="B1" s="17"/>
      <c r="C1" s="17"/>
      <c r="D1" s="17"/>
    </row>
    <row r="2" spans="1:9" ht="23.25" customHeight="1" x14ac:dyDescent="0.25">
      <c r="A2" s="59" t="s">
        <v>191</v>
      </c>
      <c r="B2" s="17"/>
      <c r="C2" s="17"/>
      <c r="D2" s="17"/>
    </row>
    <row r="3" spans="1:9" ht="42" customHeight="1" x14ac:dyDescent="0.25">
      <c r="A3" s="24" t="s">
        <v>62</v>
      </c>
      <c r="B3" s="23" t="s">
        <v>67</v>
      </c>
      <c r="C3" s="27" t="s">
        <v>63</v>
      </c>
      <c r="D3" s="27" t="s">
        <v>64</v>
      </c>
      <c r="E3" s="23" t="s">
        <v>65</v>
      </c>
      <c r="F3" s="27" t="s">
        <v>66</v>
      </c>
      <c r="G3" s="27" t="s">
        <v>68</v>
      </c>
      <c r="H3" s="27" t="s">
        <v>75</v>
      </c>
    </row>
    <row r="4" spans="1:9" x14ac:dyDescent="0.25">
      <c r="A4" s="33"/>
      <c r="B4" s="32"/>
      <c r="C4" s="29"/>
      <c r="D4" s="28"/>
      <c r="E4" s="30"/>
      <c r="F4" s="28"/>
      <c r="G4" s="28"/>
      <c r="H4" s="28"/>
    </row>
    <row r="5" spans="1:9" x14ac:dyDescent="0.25">
      <c r="A5" s="33"/>
      <c r="B5" s="32"/>
      <c r="C5" s="29"/>
      <c r="D5" s="28"/>
      <c r="E5" s="30"/>
      <c r="F5" s="28"/>
      <c r="G5" s="28"/>
      <c r="H5" s="28"/>
    </row>
    <row r="6" spans="1:9" x14ac:dyDescent="0.25">
      <c r="A6" s="33"/>
      <c r="B6" s="32"/>
      <c r="C6" s="29"/>
      <c r="D6" s="28"/>
      <c r="E6" s="30"/>
      <c r="F6" s="28"/>
      <c r="G6" s="28"/>
      <c r="H6" s="28"/>
    </row>
    <row r="7" spans="1:9" x14ac:dyDescent="0.25">
      <c r="A7" s="33"/>
      <c r="B7" s="32"/>
      <c r="C7" s="29"/>
      <c r="D7" s="28"/>
      <c r="E7" s="30"/>
      <c r="F7" s="28"/>
      <c r="G7" s="28"/>
      <c r="H7" s="28"/>
    </row>
    <row r="8" spans="1:9" x14ac:dyDescent="0.25">
      <c r="A8" s="33"/>
      <c r="B8" s="32"/>
      <c r="C8" s="29"/>
      <c r="D8" s="28"/>
      <c r="E8" s="30"/>
      <c r="F8" s="28"/>
      <c r="G8" s="28"/>
      <c r="H8" s="28"/>
    </row>
    <row r="9" spans="1:9" x14ac:dyDescent="0.25">
      <c r="A9" s="33"/>
      <c r="B9" s="32"/>
      <c r="C9" s="29"/>
      <c r="D9" s="28"/>
      <c r="E9" s="30"/>
      <c r="F9" s="28"/>
      <c r="G9" s="28"/>
      <c r="H9" s="28"/>
    </row>
    <row r="10" spans="1:9" x14ac:dyDescent="0.25">
      <c r="A10" s="33"/>
      <c r="B10" s="32"/>
      <c r="C10" s="29"/>
      <c r="D10" s="28"/>
      <c r="E10" s="30"/>
      <c r="F10" s="28"/>
      <c r="G10" s="28"/>
      <c r="H10" s="28"/>
    </row>
    <row r="11" spans="1:9" x14ac:dyDescent="0.25">
      <c r="A11" s="33"/>
      <c r="B11" s="32"/>
      <c r="C11" s="29"/>
      <c r="D11" s="28"/>
      <c r="E11" s="30"/>
      <c r="F11" s="28"/>
      <c r="G11" s="28"/>
      <c r="H11" s="28"/>
    </row>
    <row r="12" spans="1:9" x14ac:dyDescent="0.25">
      <c r="A12" s="33"/>
      <c r="B12" s="32"/>
      <c r="C12" s="29"/>
      <c r="D12" s="28"/>
      <c r="E12" s="30"/>
      <c r="F12" s="28"/>
      <c r="G12" s="28"/>
      <c r="H12" s="28"/>
    </row>
    <row r="13" spans="1:9" x14ac:dyDescent="0.25">
      <c r="A13" s="33"/>
      <c r="B13" s="32"/>
      <c r="C13" s="29"/>
      <c r="D13" s="28"/>
      <c r="E13" s="30"/>
      <c r="F13" s="28"/>
      <c r="G13" s="28"/>
      <c r="H13" s="28"/>
    </row>
    <row r="14" spans="1:9" x14ac:dyDescent="0.25">
      <c r="A14" s="33"/>
      <c r="B14" s="32"/>
      <c r="C14" s="29"/>
      <c r="D14" s="28"/>
      <c r="E14" s="30"/>
      <c r="F14" s="28"/>
      <c r="G14" s="28"/>
      <c r="H14" s="28"/>
    </row>
    <row r="15" spans="1:9" x14ac:dyDescent="0.25">
      <c r="A15" s="33"/>
      <c r="B15" s="46"/>
      <c r="C15" s="29"/>
      <c r="D15" s="44"/>
      <c r="E15" s="43"/>
      <c r="F15" s="44"/>
      <c r="G15" s="44"/>
      <c r="H15" s="44"/>
    </row>
    <row r="16" spans="1:9" x14ac:dyDescent="0.25">
      <c r="B16" s="48"/>
      <c r="C16" s="19"/>
      <c r="D16" s="19"/>
      <c r="E16" s="19"/>
      <c r="F16" s="19"/>
      <c r="G16" s="5" t="s">
        <v>55</v>
      </c>
      <c r="H16" s="50">
        <f>SUBTOTAL(109,Tabella245[Stima tempo speso (min)])</f>
        <v>0</v>
      </c>
      <c r="I16" s="49"/>
    </row>
  </sheetData>
  <pageMargins left="0.7" right="0.7" top="0.75" bottom="0.75"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5462B-0E3C-4CEE-9479-8E76476E50D5}">
  <dimension ref="A1:M29"/>
  <sheetViews>
    <sheetView zoomScale="115" zoomScaleNormal="115" workbookViewId="0">
      <pane ySplit="3" topLeftCell="A4" activePane="bottomLeft" state="frozen"/>
      <selection activeCell="G19" sqref="G19"/>
      <selection pane="bottomLeft" activeCell="A2" sqref="A2"/>
    </sheetView>
  </sheetViews>
  <sheetFormatPr defaultRowHeight="15" x14ac:dyDescent="0.25"/>
  <cols>
    <col min="1" max="1" width="38.5703125" style="3" customWidth="1"/>
    <col min="2" max="2" width="35.7109375" style="18" customWidth="1"/>
    <col min="3" max="4" width="11.28515625" style="18" customWidth="1"/>
    <col min="5" max="5" width="18.7109375" style="18" customWidth="1"/>
    <col min="6" max="6" width="15.42578125" style="18" bestFit="1" customWidth="1"/>
    <col min="7" max="7" width="9.85546875" style="18" customWidth="1"/>
    <col min="8" max="9" width="10.28515625" style="18" customWidth="1"/>
    <col min="10" max="10" width="10.140625" style="18" customWidth="1"/>
    <col min="11" max="11" width="31.28515625" style="3" customWidth="1"/>
    <col min="12" max="12" width="9.5703125" style="54" customWidth="1"/>
    <col min="13" max="13" width="10" style="54" customWidth="1"/>
    <col min="14" max="16384" width="9.140625" style="3"/>
  </cols>
  <sheetData>
    <row r="1" spans="1:13" ht="21" x14ac:dyDescent="0.35">
      <c r="A1" s="1" t="s">
        <v>56</v>
      </c>
      <c r="B1" s="17"/>
      <c r="C1" s="17"/>
      <c r="D1" s="17"/>
    </row>
    <row r="2" spans="1:13" ht="26.25" customHeight="1" x14ac:dyDescent="0.25">
      <c r="A2" s="59" t="s">
        <v>191</v>
      </c>
      <c r="B2" s="17"/>
      <c r="C2" s="17"/>
      <c r="D2" s="17"/>
      <c r="K2" s="53" t="s">
        <v>182</v>
      </c>
      <c r="L2" s="52">
        <v>46</v>
      </c>
    </row>
    <row r="3" spans="1:13" ht="40.5" customHeight="1" x14ac:dyDescent="0.25">
      <c r="A3" s="24" t="s">
        <v>62</v>
      </c>
      <c r="B3" s="23" t="s">
        <v>84</v>
      </c>
      <c r="C3" s="41" t="s">
        <v>166</v>
      </c>
      <c r="D3" s="41" t="s">
        <v>167</v>
      </c>
      <c r="E3" s="47" t="s">
        <v>164</v>
      </c>
      <c r="F3" s="42" t="s">
        <v>165</v>
      </c>
      <c r="G3" s="42" t="s">
        <v>135</v>
      </c>
      <c r="H3" s="42" t="s">
        <v>75</v>
      </c>
      <c r="I3" s="51" t="s">
        <v>163</v>
      </c>
      <c r="J3" s="51" t="s">
        <v>133</v>
      </c>
      <c r="K3" s="51" t="s">
        <v>162</v>
      </c>
      <c r="L3" s="55" t="s">
        <v>190</v>
      </c>
      <c r="M3" s="58" t="s">
        <v>181</v>
      </c>
    </row>
    <row r="4" spans="1:13" x14ac:dyDescent="0.25">
      <c r="A4" s="33"/>
      <c r="B4" s="32"/>
      <c r="C4" s="29"/>
      <c r="D4" s="28"/>
      <c r="E4" s="30"/>
      <c r="F4" s="28"/>
      <c r="G4" s="28"/>
      <c r="H4" s="28"/>
      <c r="I4" s="32"/>
      <c r="J4" s="32"/>
      <c r="K4" s="32"/>
      <c r="L4" s="60">
        <f>$L$2*Tabella2467[[#This Row],[Stima tempo speso (min)]]</f>
        <v>0</v>
      </c>
      <c r="M4" s="57"/>
    </row>
    <row r="5" spans="1:13" x14ac:dyDescent="0.25">
      <c r="A5" s="33"/>
      <c r="B5" s="32"/>
      <c r="C5" s="29"/>
      <c r="D5" s="28"/>
      <c r="E5" s="30"/>
      <c r="F5" s="28"/>
      <c r="G5" s="28"/>
      <c r="H5" s="28"/>
      <c r="I5" s="32"/>
      <c r="J5" s="32"/>
      <c r="K5" s="32"/>
      <c r="L5" s="60">
        <f>$L$2*Tabella2467[[#This Row],[Stima tempo speso (min)]]</f>
        <v>0</v>
      </c>
      <c r="M5" s="57"/>
    </row>
    <row r="6" spans="1:13" x14ac:dyDescent="0.25">
      <c r="A6" s="33"/>
      <c r="B6" s="32"/>
      <c r="C6" s="29"/>
      <c r="D6" s="28"/>
      <c r="E6" s="30"/>
      <c r="F6" s="28"/>
      <c r="G6" s="28"/>
      <c r="H6" s="28"/>
      <c r="I6" s="32"/>
      <c r="J6" s="32"/>
      <c r="K6" s="32"/>
      <c r="L6" s="60">
        <f>$L$2*Tabella2467[[#This Row],[Stima tempo speso (min)]]</f>
        <v>0</v>
      </c>
      <c r="M6" s="57"/>
    </row>
    <row r="7" spans="1:13" x14ac:dyDescent="0.25">
      <c r="A7" s="33"/>
      <c r="B7" s="32"/>
      <c r="C7" s="29"/>
      <c r="D7" s="28"/>
      <c r="E7" s="30"/>
      <c r="F7" s="28"/>
      <c r="G7" s="28"/>
      <c r="H7" s="28"/>
      <c r="I7" s="32"/>
      <c r="J7" s="32"/>
      <c r="K7" s="32"/>
      <c r="L7" s="60">
        <f>$L$2*Tabella2467[[#This Row],[Stima tempo speso (min)]]</f>
        <v>0</v>
      </c>
      <c r="M7" s="57"/>
    </row>
    <row r="8" spans="1:13" x14ac:dyDescent="0.25">
      <c r="A8" s="33"/>
      <c r="B8" s="32"/>
      <c r="C8" s="29"/>
      <c r="D8" s="28"/>
      <c r="E8" s="30"/>
      <c r="F8" s="30"/>
      <c r="G8" s="44"/>
      <c r="H8" s="28"/>
      <c r="I8" s="32"/>
      <c r="J8" s="32"/>
      <c r="K8" s="32"/>
      <c r="L8" s="60">
        <f>$L$2*Tabella2467[[#This Row],[Stima tempo speso (min)]]</f>
        <v>0</v>
      </c>
      <c r="M8" s="57"/>
    </row>
    <row r="9" spans="1:13" x14ac:dyDescent="0.25">
      <c r="A9" s="33"/>
      <c r="B9" s="32"/>
      <c r="C9" s="29"/>
      <c r="D9" s="28"/>
      <c r="E9" s="30"/>
      <c r="F9" s="28"/>
      <c r="G9" s="28"/>
      <c r="H9" s="28"/>
      <c r="I9" s="32"/>
      <c r="J9" s="32"/>
      <c r="K9" s="32"/>
      <c r="L9" s="60">
        <f>$L$2*Tabella2467[[#This Row],[Stima tempo speso (min)]]</f>
        <v>0</v>
      </c>
      <c r="M9" s="57"/>
    </row>
    <row r="10" spans="1:13" x14ac:dyDescent="0.25">
      <c r="A10" s="33"/>
      <c r="B10" s="32"/>
      <c r="C10" s="29"/>
      <c r="D10" s="28"/>
      <c r="E10" s="30"/>
      <c r="F10" s="28"/>
      <c r="G10" s="28"/>
      <c r="H10" s="28"/>
      <c r="I10" s="32"/>
      <c r="J10" s="32"/>
      <c r="K10" s="32"/>
      <c r="L10" s="60">
        <f>$L$2*Tabella2467[[#This Row],[Stima tempo speso (min)]]</f>
        <v>0</v>
      </c>
      <c r="M10" s="57"/>
    </row>
    <row r="11" spans="1:13" x14ac:dyDescent="0.25">
      <c r="A11" s="33"/>
      <c r="B11" s="32"/>
      <c r="C11" s="29"/>
      <c r="D11" s="28"/>
      <c r="E11" s="30"/>
      <c r="F11" s="28"/>
      <c r="G11" s="28"/>
      <c r="H11" s="28"/>
      <c r="I11" s="32"/>
      <c r="J11" s="32"/>
      <c r="K11" s="32"/>
      <c r="L11" s="60">
        <f>$L$2*Tabella2467[[#This Row],[Stima tempo speso (min)]]</f>
        <v>0</v>
      </c>
      <c r="M11" s="57"/>
    </row>
    <row r="12" spans="1:13" x14ac:dyDescent="0.25">
      <c r="A12" s="33"/>
      <c r="B12" s="32"/>
      <c r="C12" s="29"/>
      <c r="D12" s="28"/>
      <c r="E12" s="43"/>
      <c r="F12" s="44"/>
      <c r="G12" s="44"/>
      <c r="H12" s="28"/>
      <c r="I12" s="32"/>
      <c r="J12" s="32"/>
      <c r="K12" s="32"/>
      <c r="L12" s="60">
        <f>$L$2*Tabella2467[[#This Row],[Stima tempo speso (min)]]</f>
        <v>0</v>
      </c>
      <c r="M12" s="57"/>
    </row>
    <row r="13" spans="1:13" x14ac:dyDescent="0.25">
      <c r="A13" s="33"/>
      <c r="B13" s="32"/>
      <c r="C13" s="29"/>
      <c r="D13" s="28"/>
      <c r="E13" s="30"/>
      <c r="F13" s="28"/>
      <c r="G13" s="44"/>
      <c r="H13" s="28"/>
      <c r="I13" s="32"/>
      <c r="J13" s="32"/>
      <c r="K13" s="32"/>
      <c r="L13" s="60">
        <f>$L$2*Tabella2467[[#This Row],[Stima tempo speso (min)]]</f>
        <v>0</v>
      </c>
      <c r="M13" s="57"/>
    </row>
    <row r="14" spans="1:13" x14ac:dyDescent="0.25">
      <c r="A14" s="33"/>
      <c r="B14" s="32"/>
      <c r="C14" s="29"/>
      <c r="D14" s="28"/>
      <c r="E14" s="30"/>
      <c r="F14" s="28"/>
      <c r="G14" s="28"/>
      <c r="H14" s="28"/>
      <c r="I14" s="32"/>
      <c r="J14" s="32"/>
      <c r="K14" s="32"/>
      <c r="L14" s="60">
        <f>$L$2*Tabella2467[[#This Row],[Stima tempo speso (min)]]</f>
        <v>0</v>
      </c>
      <c r="M14" s="57"/>
    </row>
    <row r="15" spans="1:13" x14ac:dyDescent="0.25">
      <c r="A15" s="33"/>
      <c r="B15" s="32"/>
      <c r="C15" s="29"/>
      <c r="D15" s="28"/>
      <c r="E15" s="30"/>
      <c r="F15" s="28"/>
      <c r="G15" s="28"/>
      <c r="H15" s="28"/>
      <c r="I15" s="32"/>
      <c r="J15" s="32"/>
      <c r="K15" s="32"/>
      <c r="L15" s="60">
        <f>$L$2*Tabella2467[[#This Row],[Stima tempo speso (min)]]</f>
        <v>0</v>
      </c>
      <c r="M15" s="57"/>
    </row>
    <row r="16" spans="1:13" x14ac:dyDescent="0.25">
      <c r="A16" s="33"/>
      <c r="B16" s="32"/>
      <c r="C16" s="29"/>
      <c r="D16" s="28"/>
      <c r="E16" s="30"/>
      <c r="F16" s="28"/>
      <c r="G16" s="28"/>
      <c r="H16" s="28"/>
      <c r="I16" s="32"/>
      <c r="J16" s="32"/>
      <c r="K16" s="32"/>
      <c r="L16" s="60">
        <f>$L$2*Tabella2467[[#This Row],[Stima tempo speso (min)]]</f>
        <v>0</v>
      </c>
      <c r="M16" s="57"/>
    </row>
    <row r="17" spans="1:13" x14ac:dyDescent="0.25">
      <c r="A17" s="33"/>
      <c r="B17" s="32"/>
      <c r="C17" s="29"/>
      <c r="D17" s="28"/>
      <c r="E17" s="30"/>
      <c r="F17" s="28"/>
      <c r="G17" s="28"/>
      <c r="H17" s="28"/>
      <c r="I17" s="32"/>
      <c r="J17" s="32"/>
      <c r="K17" s="32"/>
      <c r="L17" s="60">
        <f>$L$2*Tabella2467[[#This Row],[Stima tempo speso (min)]]</f>
        <v>0</v>
      </c>
      <c r="M17" s="57"/>
    </row>
    <row r="18" spans="1:13" x14ac:dyDescent="0.25">
      <c r="A18" s="33"/>
      <c r="B18" s="32"/>
      <c r="C18" s="29"/>
      <c r="D18" s="28"/>
      <c r="E18" s="30"/>
      <c r="F18" s="28"/>
      <c r="G18" s="28"/>
      <c r="H18" s="28"/>
      <c r="I18" s="32"/>
      <c r="J18" s="32"/>
      <c r="K18" s="32"/>
      <c r="L18" s="60">
        <f>$L$2*Tabella2467[[#This Row],[Stima tempo speso (min)]]</f>
        <v>0</v>
      </c>
      <c r="M18" s="57"/>
    </row>
    <row r="19" spans="1:13" x14ac:dyDescent="0.25">
      <c r="A19" s="33"/>
      <c r="B19" s="32"/>
      <c r="C19" s="29"/>
      <c r="D19" s="28"/>
      <c r="E19" s="30"/>
      <c r="F19" s="28"/>
      <c r="G19" s="28"/>
      <c r="H19" s="28"/>
      <c r="I19" s="32"/>
      <c r="J19" s="32"/>
      <c r="K19" s="32"/>
      <c r="L19" s="60">
        <f>$L$2*Tabella2467[[#This Row],[Stima tempo speso (min)]]</f>
        <v>0</v>
      </c>
      <c r="M19" s="57"/>
    </row>
    <row r="20" spans="1:13" x14ac:dyDescent="0.25">
      <c r="A20" s="33"/>
      <c r="B20" s="32"/>
      <c r="C20" s="29"/>
      <c r="D20" s="28"/>
      <c r="E20" s="30"/>
      <c r="F20" s="28"/>
      <c r="G20" s="28"/>
      <c r="H20" s="28"/>
      <c r="I20" s="32"/>
      <c r="J20" s="32"/>
      <c r="K20" s="32"/>
      <c r="L20" s="60">
        <f>$L$2*Tabella2467[[#This Row],[Stima tempo speso (min)]]</f>
        <v>0</v>
      </c>
      <c r="M20" s="57"/>
    </row>
    <row r="21" spans="1:13" x14ac:dyDescent="0.25">
      <c r="A21" s="33"/>
      <c r="B21" s="32"/>
      <c r="C21" s="29"/>
      <c r="D21" s="28"/>
      <c r="E21" s="30"/>
      <c r="F21" s="28"/>
      <c r="G21" s="28"/>
      <c r="H21" s="28"/>
      <c r="I21" s="32"/>
      <c r="J21" s="32"/>
      <c r="K21" s="32"/>
      <c r="L21" s="60">
        <f>$L$2*Tabella2467[[#This Row],[Stima tempo speso (min)]]</f>
        <v>0</v>
      </c>
      <c r="M21" s="57"/>
    </row>
    <row r="22" spans="1:13" x14ac:dyDescent="0.25">
      <c r="A22" s="33"/>
      <c r="B22" s="32"/>
      <c r="C22" s="29"/>
      <c r="D22" s="28"/>
      <c r="E22" s="30"/>
      <c r="F22" s="28"/>
      <c r="G22" s="28"/>
      <c r="H22" s="28"/>
      <c r="I22" s="32"/>
      <c r="J22" s="32"/>
      <c r="K22" s="32"/>
      <c r="L22" s="60">
        <f>$L$2*Tabella2467[[#This Row],[Stima tempo speso (min)]]</f>
        <v>0</v>
      </c>
      <c r="M22" s="57"/>
    </row>
    <row r="23" spans="1:13" x14ac:dyDescent="0.25">
      <c r="A23" s="33"/>
      <c r="B23" s="32"/>
      <c r="C23" s="29"/>
      <c r="D23" s="28"/>
      <c r="E23" s="30"/>
      <c r="F23" s="28"/>
      <c r="G23" s="28"/>
      <c r="H23" s="28"/>
      <c r="I23" s="32"/>
      <c r="J23" s="32"/>
      <c r="K23" s="32"/>
      <c r="L23" s="60">
        <f>$L$2*Tabella2467[[#This Row],[Stima tempo speso (min)]]</f>
        <v>0</v>
      </c>
      <c r="M23" s="57"/>
    </row>
    <row r="24" spans="1:13" x14ac:dyDescent="0.25">
      <c r="A24" s="33"/>
      <c r="B24" s="32"/>
      <c r="C24" s="29"/>
      <c r="D24" s="28"/>
      <c r="E24" s="30"/>
      <c r="F24" s="28"/>
      <c r="G24" s="28"/>
      <c r="H24" s="28"/>
      <c r="I24" s="32"/>
      <c r="J24" s="32"/>
      <c r="K24" s="45"/>
      <c r="L24" s="61">
        <f>$L$2*Tabella2467[[#This Row],[Stima tempo speso (min)]]</f>
        <v>0</v>
      </c>
      <c r="M24" s="57"/>
    </row>
    <row r="25" spans="1:13" x14ac:dyDescent="0.25">
      <c r="A25" s="33"/>
      <c r="B25" s="32"/>
      <c r="C25" s="29"/>
      <c r="D25" s="28"/>
      <c r="E25" s="30"/>
      <c r="F25" s="28"/>
      <c r="G25" s="28"/>
      <c r="H25" s="28"/>
      <c r="I25" s="32"/>
      <c r="J25" s="32"/>
      <c r="K25" s="45"/>
      <c r="L25" s="61">
        <f>$L$2*Tabella2467[[#This Row],[Stima tempo speso (min)]]</f>
        <v>0</v>
      </c>
      <c r="M25" s="57"/>
    </row>
    <row r="26" spans="1:13" x14ac:dyDescent="0.25">
      <c r="A26" s="33"/>
      <c r="B26" s="32"/>
      <c r="C26" s="29"/>
      <c r="D26" s="28"/>
      <c r="E26" s="30"/>
      <c r="F26" s="28"/>
      <c r="G26" s="28"/>
      <c r="H26" s="28"/>
      <c r="I26" s="32"/>
      <c r="J26" s="45"/>
      <c r="K26" s="32"/>
      <c r="L26" s="60">
        <f>$L$2*Tabella2467[[#This Row],[Stima tempo speso (min)]]</f>
        <v>0</v>
      </c>
      <c r="M26" s="57"/>
    </row>
    <row r="27" spans="1:13" x14ac:dyDescent="0.25">
      <c r="A27" s="33"/>
      <c r="B27" s="32"/>
      <c r="C27" s="29"/>
      <c r="D27" s="28"/>
      <c r="E27" s="30"/>
      <c r="F27" s="28"/>
      <c r="G27" s="28"/>
      <c r="H27" s="28"/>
      <c r="I27" s="32"/>
      <c r="J27" s="45"/>
      <c r="K27" s="45"/>
      <c r="L27" s="61">
        <f>$L$2*Tabella2467[[#This Row],[Stima tempo speso (min)]]</f>
        <v>0</v>
      </c>
      <c r="M27" s="56"/>
    </row>
    <row r="28" spans="1:13" x14ac:dyDescent="0.25">
      <c r="A28" s="33"/>
      <c r="B28" s="45"/>
      <c r="C28" s="29"/>
      <c r="D28" s="44"/>
      <c r="E28" s="43"/>
      <c r="F28" s="44"/>
      <c r="G28" s="44"/>
      <c r="H28" s="44"/>
      <c r="I28" s="45"/>
      <c r="J28" s="45"/>
      <c r="K28" s="45"/>
      <c r="L28" s="61">
        <f>$L$2*Tabella2467[[#This Row],[Stima tempo speso (min)]]</f>
        <v>0</v>
      </c>
      <c r="M28" s="57"/>
    </row>
    <row r="29" spans="1:13" x14ac:dyDescent="0.25">
      <c r="B29" s="48"/>
      <c r="C29" s="19"/>
      <c r="D29" s="19"/>
      <c r="E29" s="19"/>
      <c r="F29" s="19"/>
      <c r="G29" s="5" t="s">
        <v>55</v>
      </c>
      <c r="H29" s="50">
        <f>SUBTOTAL(109,Tabella2467[Stima tempo speso (min)])</f>
        <v>0</v>
      </c>
      <c r="I29" s="19"/>
      <c r="J29" s="19"/>
      <c r="K29" s="19"/>
      <c r="L29" s="50">
        <f>SUBTOTAL(109,Tabella2467[Tempo speso anno o vita])</f>
        <v>0</v>
      </c>
      <c r="M29" s="50">
        <f>SUBTOTAL(109,Tabella2467[Stima tempo intervento (min)])</f>
        <v>0</v>
      </c>
    </row>
  </sheetData>
  <pageMargins left="0.7" right="0.7" top="0.75" bottom="0.75" header="0.3" footer="0.3"/>
  <pageSetup paperSize="9" orientation="portrait"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dimension ref="A1:G11"/>
  <sheetViews>
    <sheetView zoomScale="190" zoomScaleNormal="190" workbookViewId="0">
      <selection activeCell="I1" sqref="I1"/>
    </sheetView>
  </sheetViews>
  <sheetFormatPr defaultRowHeight="15" x14ac:dyDescent="0.25"/>
  <cols>
    <col min="1" max="1" width="3.140625" style="3" customWidth="1"/>
    <col min="2" max="16384" width="9.140625" style="3"/>
  </cols>
  <sheetData>
    <row r="1" spans="1:7" x14ac:dyDescent="0.25">
      <c r="A1" s="7" t="s">
        <v>5</v>
      </c>
      <c r="B1" s="8"/>
      <c r="C1" s="8"/>
      <c r="D1" s="8"/>
      <c r="E1" s="8"/>
      <c r="F1" s="8"/>
      <c r="G1" s="8"/>
    </row>
    <row r="2" spans="1:7" ht="25.5" customHeight="1" x14ac:dyDescent="0.25">
      <c r="A2" s="9">
        <v>1</v>
      </c>
      <c r="B2" s="10" t="s">
        <v>3</v>
      </c>
      <c r="C2" s="11"/>
      <c r="D2" s="11"/>
      <c r="E2" s="11"/>
      <c r="F2" s="11"/>
    </row>
    <row r="3" spans="1:7" ht="20.25" customHeight="1" x14ac:dyDescent="0.25">
      <c r="A3" s="9">
        <v>2</v>
      </c>
      <c r="B3" s="10" t="s">
        <v>6</v>
      </c>
      <c r="C3" s="11"/>
      <c r="D3" s="11"/>
      <c r="E3" s="11"/>
      <c r="F3" s="11"/>
    </row>
    <row r="4" spans="1:7" ht="20.25" customHeight="1" x14ac:dyDescent="0.25">
      <c r="A4" s="6">
        <v>3</v>
      </c>
      <c r="B4" s="12" t="s">
        <v>4</v>
      </c>
      <c r="C4" s="13"/>
      <c r="D4" s="13"/>
      <c r="E4" s="11"/>
      <c r="F4" s="11"/>
    </row>
    <row r="5" spans="1:7" ht="20.25" customHeight="1" x14ac:dyDescent="0.25">
      <c r="A5" s="6">
        <v>4</v>
      </c>
      <c r="B5" s="12" t="s">
        <v>7</v>
      </c>
      <c r="C5" s="13"/>
      <c r="D5" s="13"/>
      <c r="E5" s="11"/>
      <c r="F5" s="11"/>
      <c r="G5" s="14"/>
    </row>
    <row r="6" spans="1:7" ht="20.25" customHeight="1" x14ac:dyDescent="0.25">
      <c r="A6" s="6">
        <v>5</v>
      </c>
      <c r="B6" s="12" t="s">
        <v>8</v>
      </c>
      <c r="C6" s="13"/>
      <c r="D6" s="13"/>
      <c r="E6" s="11"/>
      <c r="F6" s="11"/>
    </row>
    <row r="7" spans="1:7" ht="20.25" customHeight="1" x14ac:dyDescent="0.25">
      <c r="A7" s="6">
        <v>6</v>
      </c>
      <c r="B7" s="12" t="s">
        <v>9</v>
      </c>
      <c r="C7" s="13"/>
      <c r="D7" s="13"/>
      <c r="E7" s="11"/>
      <c r="F7" s="11"/>
    </row>
    <row r="8" spans="1:7" ht="20.25" customHeight="1" x14ac:dyDescent="0.25">
      <c r="A8" s="6">
        <v>7</v>
      </c>
      <c r="B8" s="12" t="s">
        <v>10</v>
      </c>
      <c r="C8" s="13"/>
      <c r="D8" s="13"/>
      <c r="E8" s="11"/>
      <c r="F8" s="11"/>
    </row>
    <row r="9" spans="1:7" ht="20.25" customHeight="1" x14ac:dyDescent="0.25">
      <c r="A9" s="6">
        <v>8</v>
      </c>
      <c r="B9" s="12" t="s">
        <v>11</v>
      </c>
      <c r="C9" s="13"/>
      <c r="D9" s="13"/>
      <c r="E9" s="11"/>
      <c r="F9" s="11"/>
    </row>
    <row r="10" spans="1:7" ht="20.25" customHeight="1" x14ac:dyDescent="0.25">
      <c r="A10" s="6">
        <v>9</v>
      </c>
      <c r="B10" s="12" t="s">
        <v>12</v>
      </c>
      <c r="C10" s="13"/>
      <c r="D10" s="13"/>
      <c r="E10" s="11"/>
      <c r="F10" s="11"/>
    </row>
    <row r="11" spans="1:7" ht="20.25" customHeight="1" x14ac:dyDescent="0.25">
      <c r="A11" s="6">
        <v>10</v>
      </c>
      <c r="B11" s="12" t="s">
        <v>13</v>
      </c>
      <c r="C11" s="13"/>
      <c r="D11" s="13"/>
      <c r="E11" s="11"/>
      <c r="F11" s="11"/>
    </row>
  </sheetData>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1"/>
  <dimension ref="A1:E16"/>
  <sheetViews>
    <sheetView zoomScaleNormal="100" workbookViewId="0">
      <pane ySplit="2" topLeftCell="A3" activePane="bottomLeft" state="frozen"/>
      <selection pane="bottomLeft" activeCell="E3" sqref="E3"/>
    </sheetView>
  </sheetViews>
  <sheetFormatPr defaultRowHeight="15" x14ac:dyDescent="0.25"/>
  <cols>
    <col min="1" max="1" width="36.5703125" style="2" customWidth="1"/>
    <col min="2" max="2" width="38.42578125" style="2" customWidth="1"/>
    <col min="3" max="4" width="85.7109375" style="2" customWidth="1"/>
    <col min="5" max="5" width="16.28515625" style="3" customWidth="1"/>
    <col min="6" max="16384" width="9.140625" style="3"/>
  </cols>
  <sheetData>
    <row r="1" spans="1:5" ht="25.5" customHeight="1" x14ac:dyDescent="0.35">
      <c r="A1" s="1" t="s">
        <v>16</v>
      </c>
    </row>
    <row r="2" spans="1:5" s="16" customFormat="1" ht="31.5" customHeight="1" x14ac:dyDescent="0.25">
      <c r="A2" s="15" t="s">
        <v>14</v>
      </c>
      <c r="B2" s="15" t="s">
        <v>2</v>
      </c>
      <c r="C2" s="15" t="s">
        <v>18</v>
      </c>
      <c r="D2" s="15" t="s">
        <v>24</v>
      </c>
      <c r="E2" s="15" t="s">
        <v>19</v>
      </c>
    </row>
    <row r="3" spans="1:5" ht="60" x14ac:dyDescent="0.25">
      <c r="A3" s="40" t="s">
        <v>15</v>
      </c>
      <c r="B3" s="40" t="s">
        <v>85</v>
      </c>
      <c r="C3" s="25" t="s">
        <v>60</v>
      </c>
      <c r="D3" s="25" t="s">
        <v>100</v>
      </c>
      <c r="E3" s="26" t="s">
        <v>23</v>
      </c>
    </row>
    <row r="4" spans="1:5" ht="31.5" x14ac:dyDescent="0.25">
      <c r="A4" s="40" t="s">
        <v>58</v>
      </c>
      <c r="B4" s="40" t="s">
        <v>86</v>
      </c>
      <c r="C4" s="25" t="s">
        <v>101</v>
      </c>
      <c r="D4" s="25" t="s">
        <v>102</v>
      </c>
      <c r="E4" s="26"/>
    </row>
    <row r="5" spans="1:5" ht="60" x14ac:dyDescent="0.25">
      <c r="A5" s="40" t="s">
        <v>17</v>
      </c>
      <c r="B5" s="40" t="s">
        <v>87</v>
      </c>
      <c r="C5" s="25" t="s">
        <v>103</v>
      </c>
      <c r="D5" s="25" t="s">
        <v>104</v>
      </c>
      <c r="E5" s="26" t="s">
        <v>25</v>
      </c>
    </row>
    <row r="6" spans="1:5" ht="90" x14ac:dyDescent="0.25">
      <c r="A6" s="40" t="s">
        <v>59</v>
      </c>
      <c r="B6" s="40" t="s">
        <v>88</v>
      </c>
      <c r="C6" s="25" t="s">
        <v>91</v>
      </c>
      <c r="D6" s="25" t="s">
        <v>119</v>
      </c>
      <c r="E6" s="26" t="s">
        <v>26</v>
      </c>
    </row>
    <row r="7" spans="1:5" ht="60" x14ac:dyDescent="0.25">
      <c r="A7" s="40" t="s">
        <v>20</v>
      </c>
      <c r="B7" s="40" t="s">
        <v>57</v>
      </c>
      <c r="C7" s="25" t="s">
        <v>92</v>
      </c>
      <c r="D7" s="25" t="s">
        <v>93</v>
      </c>
      <c r="E7" s="26" t="s">
        <v>26</v>
      </c>
    </row>
    <row r="8" spans="1:5" ht="90" x14ac:dyDescent="0.25">
      <c r="A8" s="40" t="s">
        <v>89</v>
      </c>
      <c r="B8" s="40" t="s">
        <v>90</v>
      </c>
      <c r="C8" s="25" t="s">
        <v>105</v>
      </c>
      <c r="D8" s="25" t="s">
        <v>106</v>
      </c>
      <c r="E8" s="26" t="s">
        <v>26</v>
      </c>
    </row>
    <row r="9" spans="1:5" ht="135" x14ac:dyDescent="0.25">
      <c r="A9" s="40" t="s">
        <v>157</v>
      </c>
      <c r="B9" s="40" t="s">
        <v>158</v>
      </c>
      <c r="C9" s="25" t="s">
        <v>134</v>
      </c>
      <c r="D9" s="25" t="s">
        <v>156</v>
      </c>
      <c r="E9" s="26" t="s">
        <v>26</v>
      </c>
    </row>
    <row r="10" spans="1:5" ht="90" x14ac:dyDescent="0.25">
      <c r="A10" s="40" t="s">
        <v>95</v>
      </c>
      <c r="B10" s="40" t="s">
        <v>94</v>
      </c>
      <c r="C10" s="25" t="s">
        <v>180</v>
      </c>
      <c r="D10" s="25" t="s">
        <v>184</v>
      </c>
      <c r="E10" s="26" t="s">
        <v>26</v>
      </c>
    </row>
    <row r="11" spans="1:5" ht="60" x14ac:dyDescent="0.25">
      <c r="A11" s="40" t="s">
        <v>96</v>
      </c>
      <c r="B11" s="40" t="s">
        <v>97</v>
      </c>
      <c r="C11" s="25" t="s">
        <v>185</v>
      </c>
      <c r="D11" s="25" t="s">
        <v>186</v>
      </c>
      <c r="E11" s="26" t="s">
        <v>26</v>
      </c>
    </row>
    <row r="12" spans="1:5" ht="60" x14ac:dyDescent="0.25">
      <c r="A12" s="40" t="s">
        <v>21</v>
      </c>
      <c r="B12" s="40" t="s">
        <v>98</v>
      </c>
      <c r="C12" s="25" t="s">
        <v>183</v>
      </c>
      <c r="D12" s="25" t="s">
        <v>187</v>
      </c>
      <c r="E12" s="26" t="s">
        <v>26</v>
      </c>
    </row>
    <row r="13" spans="1:5" ht="45" x14ac:dyDescent="0.25">
      <c r="A13" s="40" t="s">
        <v>22</v>
      </c>
      <c r="B13" s="40" t="s">
        <v>99</v>
      </c>
      <c r="C13" s="25" t="s">
        <v>189</v>
      </c>
      <c r="D13" s="25" t="s">
        <v>188</v>
      </c>
      <c r="E13" s="26" t="s">
        <v>26</v>
      </c>
    </row>
    <row r="14" spans="1:5" x14ac:dyDescent="0.25">
      <c r="A14" s="4"/>
      <c r="B14" s="4"/>
      <c r="C14" s="4"/>
      <c r="D14" s="4"/>
    </row>
    <row r="16" spans="1:5" x14ac:dyDescent="0.25">
      <c r="B16" s="2" t="s">
        <v>0</v>
      </c>
      <c r="C16" s="2" t="s">
        <v>0</v>
      </c>
      <c r="D16" s="2" t="s">
        <v>0</v>
      </c>
    </row>
  </sheetData>
  <hyperlinks>
    <hyperlink ref="E5" location="'Esempio lista delle attività'!A1" display="Esempio di lista delle macro attività del foglio" xr:uid="{7008CB96-A30E-4599-9353-82934E5F3651}"/>
    <hyperlink ref="E3" location="'Esempio Lista dei fogli'!A1" display="Esempio lista dei fogli" xr:uid="{3DC280DB-1381-44C7-A187-BBB0035A8FAE}"/>
    <hyperlink ref="E6" location="'Esempio Mappa attività elem'!A1" display="Esempio di mappa delle attività" xr:uid="{F6CBFE6F-A8E4-425E-8D1C-9342CFD791C0}"/>
    <hyperlink ref="E12" location="'Esempio Mappa attività elem'!A1" display="Esempio di mappa delle attività" xr:uid="{DCCCF76A-778E-4733-AE15-F491528F63D4}"/>
    <hyperlink ref="E11" location="'Esempio Mappa attività elem'!A1" display="Esempio di mappa delle attività" xr:uid="{73442E58-05AB-45CF-AEC1-F877B5C2A76B}"/>
    <hyperlink ref="E10" location="'Esempio Mappa attività elem'!A1" display="Esempio di mappa delle attività" xr:uid="{B362F61F-F26B-4321-B3A7-81D6410AD874}"/>
    <hyperlink ref="E9" location="'Esempio Mappa attività elem'!A1" display="Esempio di mappa delle attività" xr:uid="{47D0A7DC-9A6C-47D0-9FB6-2A01B2BD363F}"/>
    <hyperlink ref="E8" location="'Esempio Mappa attività elem'!A1" display="Esempio di mappa delle attività" xr:uid="{4E363A6F-E283-459B-9FEB-A74554F23BB7}"/>
    <hyperlink ref="E7" location="'Esempio Mappa attività elem'!A1" display="Esempio di mappa delle attività" xr:uid="{AD9A2BD0-4876-4C73-9813-C8270239541C}"/>
    <hyperlink ref="E13" location="'Esempio Mappa attività elem'!A1" display="Esempio di mappa delle attività" xr:uid="{672CC8D2-EF0E-4489-9718-16718F8D1971}"/>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C495D-4AA9-4AE2-A2A8-3F59FBF8FDC6}">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E7755-6C90-49E8-864F-194C2F1402F9}">
  <sheetPr codeName="Foglio4"/>
  <dimension ref="A1:L12"/>
  <sheetViews>
    <sheetView zoomScale="130" zoomScaleNormal="130" workbookViewId="0">
      <pane ySplit="3" topLeftCell="A4" activePane="bottomLeft" state="frozen"/>
      <selection activeCell="G19" sqref="G19"/>
      <selection pane="bottomLeft" activeCell="G19" sqref="G19"/>
    </sheetView>
  </sheetViews>
  <sheetFormatPr defaultRowHeight="15" x14ac:dyDescent="0.25"/>
  <cols>
    <col min="1" max="1" width="33.28515625" style="3" customWidth="1"/>
    <col min="2" max="2" width="13.85546875" style="18" customWidth="1"/>
    <col min="3" max="3" width="16.140625" style="18" customWidth="1"/>
    <col min="4" max="4" width="7" style="18" customWidth="1"/>
    <col min="5" max="5" width="14.85546875" style="18" customWidth="1"/>
    <col min="6" max="6" width="16.28515625" style="18" bestFit="1" customWidth="1"/>
    <col min="7" max="7" width="12.28515625" style="18" customWidth="1"/>
    <col min="8" max="8" width="11.7109375" style="18" bestFit="1" customWidth="1"/>
    <col min="9" max="9" width="14.28515625" style="21" customWidth="1"/>
    <col min="10" max="10" width="14.42578125" style="21" bestFit="1" customWidth="1"/>
    <col min="11" max="11" width="13.7109375" style="21" customWidth="1"/>
    <col min="12" max="12" width="16.5703125" style="21" customWidth="1"/>
    <col min="13" max="16384" width="9.140625" style="3"/>
  </cols>
  <sheetData>
    <row r="1" spans="1:12" ht="21" x14ac:dyDescent="0.35">
      <c r="A1" s="1" t="s">
        <v>27</v>
      </c>
      <c r="B1" s="17"/>
      <c r="C1" s="17"/>
      <c r="D1" s="17"/>
    </row>
    <row r="2" spans="1:12" ht="21" x14ac:dyDescent="0.35">
      <c r="A2" s="1"/>
      <c r="B2" s="17"/>
      <c r="C2" s="17"/>
      <c r="D2" s="17"/>
    </row>
    <row r="3" spans="1:12" ht="42" customHeight="1" x14ac:dyDescent="0.25">
      <c r="A3" s="24" t="s">
        <v>28</v>
      </c>
      <c r="B3" s="23" t="s">
        <v>42</v>
      </c>
      <c r="C3" s="23" t="s">
        <v>53</v>
      </c>
      <c r="D3" s="23" t="s">
        <v>29</v>
      </c>
      <c r="E3" s="23" t="s">
        <v>30</v>
      </c>
      <c r="F3" s="23" t="s">
        <v>41</v>
      </c>
      <c r="G3" s="23" t="s">
        <v>54</v>
      </c>
      <c r="H3" s="34" t="s">
        <v>31</v>
      </c>
      <c r="I3" s="31" t="s">
        <v>46</v>
      </c>
      <c r="J3" s="31" t="s">
        <v>47</v>
      </c>
      <c r="K3" s="31" t="s">
        <v>48</v>
      </c>
      <c r="L3" s="31" t="s">
        <v>49</v>
      </c>
    </row>
    <row r="4" spans="1:12" ht="30" x14ac:dyDescent="0.25">
      <c r="A4" s="5" t="s">
        <v>33</v>
      </c>
      <c r="B4" s="19" t="s">
        <v>43</v>
      </c>
      <c r="C4" s="20">
        <v>42522</v>
      </c>
      <c r="D4" s="19"/>
      <c r="E4" s="20"/>
      <c r="F4" s="19">
        <v>2</v>
      </c>
      <c r="G4" s="19">
        <v>1</v>
      </c>
      <c r="H4" s="19" t="s">
        <v>39</v>
      </c>
      <c r="I4" s="35">
        <f>IF(G4="","",F4*G4)</f>
        <v>2</v>
      </c>
      <c r="J4" s="35">
        <f>IF(Tabella2[[#This Row],[Stima tempo speso (ore/mese)]]="","",Tabella2[[#This Row],[Tempo mensile (ore)]]*12)</f>
        <v>24</v>
      </c>
      <c r="K4" s="36">
        <f ca="1">IF(AND(Tabella2[[#This Row],[Creato o Riattivato (data)]]&lt;&gt;"",Tabella2[[#This Row],[Tempo annuale (ore)]]&gt;0),(TODAY()-Tabella2[[#This Row],[Creato o Riattivato (data)]])/365*Tabella2[[#This Row],[Tempo annuale (ore)]],"")</f>
        <v>79.167123287671245</v>
      </c>
      <c r="L4" s="36" t="str">
        <f ca="1">IF(AND(Tabella2[[#This Row],[Termine previsto (data)]]&lt;&gt;"",Tabella2[[#This Row],[Tempo annuale (ore)]]&gt;0),(Tabella2[[#This Row],[Termine previsto (data)]]-TODAY())/365*Tabella2[[#This Row],[Tempo annuale (ore)]],"")</f>
        <v/>
      </c>
    </row>
    <row r="5" spans="1:12" ht="45" x14ac:dyDescent="0.25">
      <c r="A5" s="5" t="s">
        <v>40</v>
      </c>
      <c r="B5" s="19" t="s">
        <v>50</v>
      </c>
      <c r="C5" s="20">
        <v>42795</v>
      </c>
      <c r="D5" s="19">
        <v>24</v>
      </c>
      <c r="E5" s="20">
        <v>43525</v>
      </c>
      <c r="F5" s="19">
        <v>1</v>
      </c>
      <c r="G5" s="19">
        <v>2</v>
      </c>
      <c r="H5" s="19" t="s">
        <v>44</v>
      </c>
      <c r="I5" s="35">
        <f t="shared" ref="I5:I11" si="0">IF(G5="","",F5*G5)</f>
        <v>2</v>
      </c>
      <c r="J5" s="35">
        <f>IF(Tabella2[[#This Row],[Stima tempo speso (ore/mese)]]="","",Tabella2[[#This Row],[Tempo mensile (ore)]]*12)</f>
        <v>24</v>
      </c>
      <c r="K5" s="36">
        <f ca="1">IF(AND(Tabella2[[#This Row],[Creato o Riattivato (data)]]&lt;&gt;"",Tabella2[[#This Row],[Tempo annuale (ore)]]&gt;0),(TODAY()-Tabella2[[#This Row],[Creato o Riattivato (data)]])/365*Tabella2[[#This Row],[Tempo annuale (ore)]],"")</f>
        <v>61.216438356164389</v>
      </c>
      <c r="L5" s="36">
        <f ca="1">IF(AND(Tabella2[[#This Row],[Termine previsto (data)]]&lt;&gt;"",Tabella2[[#This Row],[Tempo annuale (ore)]]&gt;0),(Tabella2[[#This Row],[Termine previsto (data)]]-TODAY())/365*Tabella2[[#This Row],[Tempo annuale (ore)]],"")</f>
        <v>-13.216438356164382</v>
      </c>
    </row>
    <row r="6" spans="1:12" ht="30" x14ac:dyDescent="0.25">
      <c r="A6" s="5" t="s">
        <v>32</v>
      </c>
      <c r="B6" s="19" t="s">
        <v>43</v>
      </c>
      <c r="C6" s="20">
        <v>42705</v>
      </c>
      <c r="D6" s="19"/>
      <c r="E6" s="20"/>
      <c r="F6" s="19">
        <v>1</v>
      </c>
      <c r="G6" s="19">
        <v>4</v>
      </c>
      <c r="H6" s="19" t="s">
        <v>44</v>
      </c>
      <c r="I6" s="35">
        <f t="shared" si="0"/>
        <v>4</v>
      </c>
      <c r="J6" s="35">
        <f>IF(Tabella2[[#This Row],[Stima tempo speso (ore/mese)]]="","",Tabella2[[#This Row],[Tempo mensile (ore)]]*12)</f>
        <v>48</v>
      </c>
      <c r="K6" s="36">
        <f ca="1">IF(AND(Tabella2[[#This Row],[Creato o Riattivato (data)]]&lt;&gt;"",Tabella2[[#This Row],[Tempo annuale (ore)]]&gt;0),(TODAY()-Tabella2[[#This Row],[Creato o Riattivato (data)]])/365*Tabella2[[#This Row],[Tempo annuale (ore)]],"")</f>
        <v>134.26849315068495</v>
      </c>
      <c r="L6" s="36" t="str">
        <f ca="1">IF(AND(Tabella2[[#This Row],[Termine previsto (data)]]&lt;&gt;"",Tabella2[[#This Row],[Tempo annuale (ore)]]&gt;0),(Tabella2[[#This Row],[Termine previsto (data)]]-TODAY())/365*Tabella2[[#This Row],[Tempo annuale (ore)]],"")</f>
        <v/>
      </c>
    </row>
    <row r="7" spans="1:12" x14ac:dyDescent="0.25">
      <c r="A7" s="5" t="s">
        <v>34</v>
      </c>
      <c r="B7" s="19" t="s">
        <v>45</v>
      </c>
      <c r="C7" s="20">
        <v>42370</v>
      </c>
      <c r="D7" s="19"/>
      <c r="E7" s="20"/>
      <c r="F7" s="19">
        <v>0.5</v>
      </c>
      <c r="G7" s="19">
        <v>0.25</v>
      </c>
      <c r="H7" s="19" t="s">
        <v>39</v>
      </c>
      <c r="I7" s="35">
        <f t="shared" si="0"/>
        <v>0.125</v>
      </c>
      <c r="J7" s="35">
        <f>IF(Tabella2[[#This Row],[Stima tempo speso (ore/mese)]]="","",Tabella2[[#This Row],[Tempo mensile (ore)]]*12)</f>
        <v>1.5</v>
      </c>
      <c r="K7" s="36">
        <f ca="1">IF(AND(Tabella2[[#This Row],[Creato o Riattivato (data)]]&lt;&gt;"",Tabella2[[#This Row],[Tempo annuale (ore)]]&gt;0),(TODAY()-Tabella2[[#This Row],[Creato o Riattivato (data)]])/365*Tabella2[[#This Row],[Tempo annuale (ore)]],"")</f>
        <v>5.5726027397260269</v>
      </c>
      <c r="L7" s="36" t="str">
        <f ca="1">IF(AND(Tabella2[[#This Row],[Termine previsto (data)]]&lt;&gt;"",Tabella2[[#This Row],[Tempo annuale (ore)]]&gt;0),(Tabella2[[#This Row],[Termine previsto (data)]]-TODAY())/365*Tabella2[[#This Row],[Tempo annuale (ore)]],"")</f>
        <v/>
      </c>
    </row>
    <row r="8" spans="1:12" x14ac:dyDescent="0.25">
      <c r="A8" s="5" t="s">
        <v>35</v>
      </c>
      <c r="B8" s="19" t="s">
        <v>51</v>
      </c>
      <c r="C8" s="20">
        <v>42705</v>
      </c>
      <c r="D8" s="19"/>
      <c r="E8" s="20"/>
      <c r="F8" s="19">
        <v>8.3333333333333329E-2</v>
      </c>
      <c r="G8" s="19">
        <v>4</v>
      </c>
      <c r="H8" s="19" t="s">
        <v>44</v>
      </c>
      <c r="I8" s="35">
        <f t="shared" si="0"/>
        <v>0.33333333333333331</v>
      </c>
      <c r="J8" s="35">
        <f>IF(Tabella2[[#This Row],[Stima tempo speso (ore/mese)]]="","",Tabella2[[#This Row],[Tempo mensile (ore)]]*12)</f>
        <v>4</v>
      </c>
      <c r="K8" s="36">
        <f ca="1">IF(AND(Tabella2[[#This Row],[Creato o Riattivato (data)]]&lt;&gt;"",Tabella2[[#This Row],[Tempo annuale (ore)]]&gt;0),(TODAY()-Tabella2[[#This Row],[Creato o Riattivato (data)]])/365*Tabella2[[#This Row],[Tempo annuale (ore)]],"")</f>
        <v>11.189041095890412</v>
      </c>
      <c r="L8" s="36" t="str">
        <f ca="1">IF(AND(Tabella2[[#This Row],[Termine previsto (data)]]&lt;&gt;"",Tabella2[[#This Row],[Tempo annuale (ore)]]&gt;0),(Tabella2[[#This Row],[Termine previsto (data)]]-TODAY())/365*Tabella2[[#This Row],[Tempo annuale (ore)]],"")</f>
        <v/>
      </c>
    </row>
    <row r="9" spans="1:12" ht="30" x14ac:dyDescent="0.25">
      <c r="A9" s="5" t="s">
        <v>36</v>
      </c>
      <c r="B9" s="19" t="s">
        <v>61</v>
      </c>
      <c r="C9" s="20">
        <v>42370</v>
      </c>
      <c r="D9" s="19"/>
      <c r="E9" s="20"/>
      <c r="F9" s="19">
        <v>0.33</v>
      </c>
      <c r="G9" s="19">
        <v>1</v>
      </c>
      <c r="H9" s="19" t="s">
        <v>39</v>
      </c>
      <c r="I9" s="35">
        <f t="shared" si="0"/>
        <v>0.33</v>
      </c>
      <c r="J9" s="35">
        <f>IF(Tabella2[[#This Row],[Stima tempo speso (ore/mese)]]="","",Tabella2[[#This Row],[Tempo mensile (ore)]]*12)</f>
        <v>3.96</v>
      </c>
      <c r="K9" s="36">
        <f ca="1">IF(AND(Tabella2[[#This Row],[Creato o Riattivato (data)]]&lt;&gt;"",Tabella2[[#This Row],[Tempo annuale (ore)]]&gt;0),(TODAY()-Tabella2[[#This Row],[Creato o Riattivato (data)]])/365*Tabella2[[#This Row],[Tempo annuale (ore)]],"")</f>
        <v>14.711671232876711</v>
      </c>
      <c r="L9" s="36" t="str">
        <f ca="1">IF(AND(Tabella2[[#This Row],[Termine previsto (data)]]&lt;&gt;"",Tabella2[[#This Row],[Tempo annuale (ore)]]&gt;0),(Tabella2[[#This Row],[Termine previsto (data)]]-TODAY())/365*Tabella2[[#This Row],[Tempo annuale (ore)]],"")</f>
        <v/>
      </c>
    </row>
    <row r="10" spans="1:12" x14ac:dyDescent="0.25">
      <c r="A10" s="5" t="s">
        <v>37</v>
      </c>
      <c r="B10" s="19" t="s">
        <v>52</v>
      </c>
      <c r="C10" s="20">
        <v>43101</v>
      </c>
      <c r="D10" s="19">
        <v>12</v>
      </c>
      <c r="E10" s="20">
        <v>43466</v>
      </c>
      <c r="F10" s="19">
        <v>1</v>
      </c>
      <c r="G10" s="19">
        <v>4</v>
      </c>
      <c r="H10" s="19" t="s">
        <v>39</v>
      </c>
      <c r="I10" s="35">
        <f t="shared" si="0"/>
        <v>4</v>
      </c>
      <c r="J10" s="35">
        <f>IF(Tabella2[[#This Row],[Stima tempo speso (ore/mese)]]="","",Tabella2[[#This Row],[Tempo mensile (ore)]]*12)</f>
        <v>48</v>
      </c>
      <c r="K10" s="36">
        <f ca="1">IF(AND(Tabella2[[#This Row],[Creato o Riattivato (data)]]&lt;&gt;"",Tabella2[[#This Row],[Tempo annuale (ore)]]&gt;0),(TODAY()-Tabella2[[#This Row],[Creato o Riattivato (data)]])/365*Tabella2[[#This Row],[Tempo annuale (ore)]],"")</f>
        <v>82.191780821917803</v>
      </c>
      <c r="L10" s="36">
        <f ca="1">IF(AND(Tabella2[[#This Row],[Termine previsto (data)]]&lt;&gt;"",Tabella2[[#This Row],[Tempo annuale (ore)]]&gt;0),(Tabella2[[#This Row],[Termine previsto (data)]]-TODAY())/365*Tabella2[[#This Row],[Tempo annuale (ore)]],"")</f>
        <v>-34.191780821917803</v>
      </c>
    </row>
    <row r="11" spans="1:12" x14ac:dyDescent="0.25">
      <c r="A11" s="5" t="s">
        <v>38</v>
      </c>
      <c r="B11" s="19" t="s">
        <v>52</v>
      </c>
      <c r="C11" s="20">
        <v>42125</v>
      </c>
      <c r="D11" s="19"/>
      <c r="E11" s="20"/>
      <c r="F11" s="19">
        <v>0.5</v>
      </c>
      <c r="G11" s="19">
        <v>2</v>
      </c>
      <c r="H11" s="19" t="s">
        <v>39</v>
      </c>
      <c r="I11" s="35">
        <f t="shared" si="0"/>
        <v>1</v>
      </c>
      <c r="J11" s="35">
        <f>IF(Tabella2[[#This Row],[Stima tempo speso (ore/mese)]]="","",Tabella2[[#This Row],[Tempo mensile (ore)]]*12)</f>
        <v>12</v>
      </c>
      <c r="K11" s="36">
        <f ca="1">IF(AND(Tabella2[[#This Row],[Creato o Riattivato (data)]]&lt;&gt;"",Tabella2[[#This Row],[Tempo annuale (ore)]]&gt;0),(TODAY()-Tabella2[[#This Row],[Creato o Riattivato (data)]])/365*Tabella2[[#This Row],[Tempo annuale (ore)]],"")</f>
        <v>52.635616438356166</v>
      </c>
      <c r="L11" s="36" t="str">
        <f ca="1">IF(AND(Tabella2[[#This Row],[Termine previsto (data)]]&lt;&gt;"",Tabella2[[#This Row],[Tempo annuale (ore)]]&gt;0),(Tabella2[[#This Row],[Termine previsto (data)]]-TODAY())/365*Tabella2[[#This Row],[Tempo annuale (ore)]],"")</f>
        <v/>
      </c>
    </row>
    <row r="12" spans="1:12" s="22" customFormat="1" x14ac:dyDescent="0.25">
      <c r="A12" s="37"/>
      <c r="B12" s="19"/>
      <c r="C12" s="19"/>
      <c r="D12" s="19"/>
      <c r="E12" s="19"/>
      <c r="F12" s="19"/>
      <c r="G12" s="19"/>
      <c r="H12" s="38" t="s">
        <v>55</v>
      </c>
      <c r="I12" s="35"/>
      <c r="J12" s="35">
        <f>SUBTOTAL(109,Tabella2[Tempo annuale (ore)])</f>
        <v>165.45999999999998</v>
      </c>
      <c r="K12" s="39">
        <f ca="1">SUBTOTAL(109,Tabella2[Tempo speso finora (ore)])</f>
        <v>440.95276712328774</v>
      </c>
      <c r="L12" s="39">
        <f ca="1">SUBTOTAL(109,Tabella2[Tempo ancora da spendere (ore)])</f>
        <v>-47.408219178082184</v>
      </c>
    </row>
  </sheetData>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994AD-8BEC-4A23-AE73-3BD05645E11A}">
  <sheetPr codeName="Foglio6"/>
  <dimension ref="A1:I16"/>
  <sheetViews>
    <sheetView zoomScale="130" zoomScaleNormal="130" workbookViewId="0">
      <pane ySplit="3" topLeftCell="A4" activePane="bottomLeft" state="frozen"/>
      <selection activeCell="G19" sqref="G19"/>
      <selection pane="bottomLeft" activeCell="G19" sqref="G19"/>
    </sheetView>
  </sheetViews>
  <sheetFormatPr defaultRowHeight="15" x14ac:dyDescent="0.25"/>
  <cols>
    <col min="1" max="1" width="38.5703125" style="3" customWidth="1"/>
    <col min="2" max="2" width="35.7109375" style="18" customWidth="1"/>
    <col min="3" max="3" width="15.7109375" style="18" bestFit="1" customWidth="1"/>
    <col min="4" max="4" width="11.42578125" style="18" bestFit="1" customWidth="1"/>
    <col min="5" max="5" width="26.7109375" style="18" customWidth="1"/>
    <col min="6" max="6" width="12.5703125" style="18" customWidth="1"/>
    <col min="7" max="7" width="16.7109375" style="18" customWidth="1"/>
    <col min="8" max="8" width="16.85546875" style="18" bestFit="1" customWidth="1"/>
    <col min="9" max="16384" width="9.140625" style="3"/>
  </cols>
  <sheetData>
    <row r="1" spans="1:9" ht="21" x14ac:dyDescent="0.35">
      <c r="A1" s="1" t="s">
        <v>56</v>
      </c>
      <c r="B1" s="17"/>
      <c r="C1" s="17"/>
      <c r="D1" s="17"/>
    </row>
    <row r="2" spans="1:9" ht="21" x14ac:dyDescent="0.35">
      <c r="A2" s="1"/>
      <c r="B2" s="17"/>
      <c r="C2" s="17"/>
      <c r="D2" s="17"/>
    </row>
    <row r="3" spans="1:9" ht="42" customHeight="1" x14ac:dyDescent="0.25">
      <c r="A3" s="24" t="s">
        <v>62</v>
      </c>
      <c r="B3" s="23" t="s">
        <v>67</v>
      </c>
      <c r="C3" s="27" t="s">
        <v>63</v>
      </c>
      <c r="D3" s="27" t="s">
        <v>64</v>
      </c>
      <c r="E3" s="23" t="s">
        <v>65</v>
      </c>
      <c r="F3" s="27" t="s">
        <v>66</v>
      </c>
      <c r="G3" s="27" t="s">
        <v>68</v>
      </c>
      <c r="H3" s="27" t="s">
        <v>75</v>
      </c>
    </row>
    <row r="4" spans="1:9" x14ac:dyDescent="0.25">
      <c r="A4" s="33" t="s">
        <v>69</v>
      </c>
      <c r="B4" s="32"/>
      <c r="C4" s="29" t="s">
        <v>39</v>
      </c>
      <c r="D4" s="28" t="s">
        <v>44</v>
      </c>
      <c r="E4" s="30"/>
      <c r="F4" s="28"/>
      <c r="G4" s="28"/>
      <c r="H4" s="28">
        <v>0.5</v>
      </c>
    </row>
    <row r="5" spans="1:9" x14ac:dyDescent="0.25">
      <c r="A5" s="33" t="s">
        <v>70</v>
      </c>
      <c r="B5" s="32" t="s">
        <v>126</v>
      </c>
      <c r="C5" s="29" t="s">
        <v>39</v>
      </c>
      <c r="D5" s="28" t="s">
        <v>44</v>
      </c>
      <c r="E5" s="30"/>
      <c r="F5" s="28"/>
      <c r="G5" s="28"/>
      <c r="H5" s="28">
        <v>1</v>
      </c>
    </row>
    <row r="6" spans="1:9" x14ac:dyDescent="0.25">
      <c r="A6" s="33" t="s">
        <v>129</v>
      </c>
      <c r="B6" s="32" t="s">
        <v>74</v>
      </c>
      <c r="C6" s="29" t="s">
        <v>39</v>
      </c>
      <c r="D6" s="28" t="s">
        <v>44</v>
      </c>
      <c r="E6" s="30"/>
      <c r="F6" s="28"/>
      <c r="G6" s="28"/>
      <c r="H6" s="28">
        <v>2</v>
      </c>
    </row>
    <row r="7" spans="1:9" ht="36" customHeight="1" x14ac:dyDescent="0.25">
      <c r="A7" s="33" t="s">
        <v>123</v>
      </c>
      <c r="B7" s="32" t="s">
        <v>74</v>
      </c>
      <c r="C7" s="29" t="s">
        <v>39</v>
      </c>
      <c r="D7" s="28" t="s">
        <v>44</v>
      </c>
      <c r="E7" s="30"/>
      <c r="F7" s="28"/>
      <c r="G7" s="28"/>
      <c r="H7" s="28">
        <v>1</v>
      </c>
    </row>
    <row r="8" spans="1:9" ht="30" x14ac:dyDescent="0.25">
      <c r="A8" s="33" t="s">
        <v>71</v>
      </c>
      <c r="B8" s="32" t="s">
        <v>77</v>
      </c>
      <c r="C8" s="29" t="s">
        <v>39</v>
      </c>
      <c r="D8" s="28" t="s">
        <v>39</v>
      </c>
      <c r="E8" s="30" t="s">
        <v>78</v>
      </c>
      <c r="F8" s="28" t="s">
        <v>130</v>
      </c>
      <c r="G8" s="28" t="s">
        <v>122</v>
      </c>
      <c r="H8" s="28">
        <v>3</v>
      </c>
    </row>
    <row r="9" spans="1:9" ht="30" x14ac:dyDescent="0.25">
      <c r="A9" s="33" t="s">
        <v>120</v>
      </c>
      <c r="B9" s="32" t="s">
        <v>127</v>
      </c>
      <c r="C9" s="29" t="s">
        <v>39</v>
      </c>
      <c r="D9" s="28" t="s">
        <v>44</v>
      </c>
      <c r="E9" s="30"/>
      <c r="F9" s="28"/>
      <c r="G9" s="28"/>
      <c r="H9" s="28">
        <v>6</v>
      </c>
    </row>
    <row r="10" spans="1:9" x14ac:dyDescent="0.25">
      <c r="A10" s="33" t="s">
        <v>131</v>
      </c>
      <c r="B10" s="32" t="s">
        <v>132</v>
      </c>
      <c r="C10" s="29" t="s">
        <v>39</v>
      </c>
      <c r="D10" s="28" t="s">
        <v>44</v>
      </c>
      <c r="E10" s="30"/>
      <c r="F10" s="28"/>
      <c r="G10" s="28"/>
      <c r="H10" s="28">
        <v>0.5</v>
      </c>
    </row>
    <row r="11" spans="1:9" x14ac:dyDescent="0.25">
      <c r="A11" s="33" t="s">
        <v>121</v>
      </c>
      <c r="B11" s="32" t="s">
        <v>124</v>
      </c>
      <c r="C11" s="29" t="s">
        <v>39</v>
      </c>
      <c r="D11" s="28" t="s">
        <v>44</v>
      </c>
      <c r="E11" s="30"/>
      <c r="F11" s="28"/>
      <c r="G11" s="28"/>
      <c r="H11" s="28">
        <v>3</v>
      </c>
    </row>
    <row r="12" spans="1:9" ht="45" x14ac:dyDescent="0.25">
      <c r="A12" s="33" t="s">
        <v>147</v>
      </c>
      <c r="B12" s="32" t="s">
        <v>128</v>
      </c>
      <c r="C12" s="29" t="s">
        <v>44</v>
      </c>
      <c r="D12" s="28" t="s">
        <v>39</v>
      </c>
      <c r="E12" s="30" t="s">
        <v>82</v>
      </c>
      <c r="F12" s="28" t="s">
        <v>79</v>
      </c>
      <c r="G12" s="28" t="s">
        <v>44</v>
      </c>
      <c r="H12" s="28">
        <v>5</v>
      </c>
    </row>
    <row r="13" spans="1:9" ht="30" x14ac:dyDescent="0.25">
      <c r="A13" s="33" t="s">
        <v>72</v>
      </c>
      <c r="B13" s="32" t="s">
        <v>80</v>
      </c>
      <c r="C13" s="29" t="s">
        <v>39</v>
      </c>
      <c r="D13" s="28" t="s">
        <v>44</v>
      </c>
      <c r="E13" s="30"/>
      <c r="F13" s="28"/>
      <c r="G13" s="28"/>
      <c r="H13" s="28">
        <v>0.5</v>
      </c>
    </row>
    <row r="14" spans="1:9" ht="30" x14ac:dyDescent="0.25">
      <c r="A14" s="33" t="s">
        <v>73</v>
      </c>
      <c r="B14" s="32" t="s">
        <v>81</v>
      </c>
      <c r="C14" s="29" t="s">
        <v>39</v>
      </c>
      <c r="D14" s="28" t="s">
        <v>39</v>
      </c>
      <c r="E14" s="30" t="s">
        <v>83</v>
      </c>
      <c r="F14" s="28"/>
      <c r="G14" s="28" t="s">
        <v>44</v>
      </c>
      <c r="H14" s="28">
        <v>2</v>
      </c>
    </row>
    <row r="15" spans="1:9" x14ac:dyDescent="0.25">
      <c r="A15" s="33" t="s">
        <v>125</v>
      </c>
      <c r="B15" s="46"/>
      <c r="C15" s="29" t="s">
        <v>39</v>
      </c>
      <c r="D15" s="44" t="s">
        <v>44</v>
      </c>
      <c r="E15" s="43"/>
      <c r="F15" s="44"/>
      <c r="G15" s="44"/>
      <c r="H15" s="44">
        <v>0.5</v>
      </c>
    </row>
    <row r="16" spans="1:9" x14ac:dyDescent="0.25">
      <c r="B16" s="48"/>
      <c r="C16" s="19"/>
      <c r="D16" s="19"/>
      <c r="E16" s="19"/>
      <c r="F16" s="19"/>
      <c r="G16" s="5" t="s">
        <v>55</v>
      </c>
      <c r="H16" s="50">
        <f>SUBTOTAL(109,Tabella24[Stima tempo speso (min)])</f>
        <v>25</v>
      </c>
      <c r="I16" s="49"/>
    </row>
  </sheetData>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580C8-E016-45AA-9B95-A7C90CF553EC}">
  <sheetPr codeName="Foglio7"/>
  <dimension ref="A1:M29"/>
  <sheetViews>
    <sheetView zoomScale="115" zoomScaleNormal="115" workbookViewId="0">
      <pane ySplit="3" topLeftCell="A4" activePane="bottomLeft" state="frozen"/>
      <selection activeCell="G19" sqref="G19"/>
      <selection pane="bottomLeft" activeCell="G19" sqref="G19"/>
    </sheetView>
  </sheetViews>
  <sheetFormatPr defaultRowHeight="15" x14ac:dyDescent="0.25"/>
  <cols>
    <col min="1" max="1" width="38.5703125" style="3" customWidth="1"/>
    <col min="2" max="2" width="35.7109375" style="18" customWidth="1"/>
    <col min="3" max="4" width="11.28515625" style="18" customWidth="1"/>
    <col min="5" max="5" width="18.7109375" style="18" customWidth="1"/>
    <col min="6" max="6" width="15.42578125" style="18" bestFit="1" customWidth="1"/>
    <col min="7" max="7" width="9.85546875" style="18" customWidth="1"/>
    <col min="8" max="9" width="10.28515625" style="18" customWidth="1"/>
    <col min="10" max="10" width="10.140625" style="18" customWidth="1"/>
    <col min="11" max="11" width="31.28515625" style="3" customWidth="1"/>
    <col min="12" max="12" width="9.5703125" style="54" customWidth="1"/>
    <col min="13" max="13" width="10" style="54" customWidth="1"/>
    <col min="14" max="16384" width="9.140625" style="3"/>
  </cols>
  <sheetData>
    <row r="1" spans="1:13" ht="21" x14ac:dyDescent="0.35">
      <c r="A1" s="1" t="s">
        <v>56</v>
      </c>
      <c r="B1" s="17"/>
      <c r="C1" s="17"/>
      <c r="D1" s="17"/>
    </row>
    <row r="2" spans="1:13" ht="21" x14ac:dyDescent="0.35">
      <c r="A2" s="1"/>
      <c r="B2" s="17"/>
      <c r="C2" s="17"/>
      <c r="D2" s="17"/>
      <c r="K2" s="53" t="s">
        <v>182</v>
      </c>
      <c r="L2" s="52">
        <v>46</v>
      </c>
    </row>
    <row r="3" spans="1:13" ht="40.5" customHeight="1" x14ac:dyDescent="0.25">
      <c r="A3" s="24" t="s">
        <v>62</v>
      </c>
      <c r="B3" s="23" t="s">
        <v>84</v>
      </c>
      <c r="C3" s="41" t="s">
        <v>166</v>
      </c>
      <c r="D3" s="41" t="s">
        <v>167</v>
      </c>
      <c r="E3" s="47" t="s">
        <v>164</v>
      </c>
      <c r="F3" s="42" t="s">
        <v>165</v>
      </c>
      <c r="G3" s="42" t="s">
        <v>135</v>
      </c>
      <c r="H3" s="42" t="s">
        <v>75</v>
      </c>
      <c r="I3" s="51" t="s">
        <v>163</v>
      </c>
      <c r="J3" s="51" t="s">
        <v>133</v>
      </c>
      <c r="K3" s="51" t="s">
        <v>162</v>
      </c>
      <c r="L3" s="55" t="s">
        <v>190</v>
      </c>
      <c r="M3" s="58" t="s">
        <v>181</v>
      </c>
    </row>
    <row r="4" spans="1:13" x14ac:dyDescent="0.25">
      <c r="A4" s="33" t="s">
        <v>69</v>
      </c>
      <c r="B4" s="32" t="s">
        <v>69</v>
      </c>
      <c r="C4" s="29" t="s">
        <v>39</v>
      </c>
      <c r="D4" s="28" t="s">
        <v>44</v>
      </c>
      <c r="E4" s="30"/>
      <c r="F4" s="28"/>
      <c r="G4" s="28"/>
      <c r="H4" s="28">
        <v>0.5</v>
      </c>
      <c r="I4" s="32" t="s">
        <v>39</v>
      </c>
      <c r="J4" s="32" t="s">
        <v>44</v>
      </c>
      <c r="K4" s="32"/>
      <c r="L4" s="56">
        <f>$L$2*Tabella246[[#This Row],[Stima tempo speso (min)]]</f>
        <v>23</v>
      </c>
      <c r="M4" s="57"/>
    </row>
    <row r="5" spans="1:13" x14ac:dyDescent="0.25">
      <c r="A5" s="33" t="s">
        <v>70</v>
      </c>
      <c r="B5" s="32" t="s">
        <v>107</v>
      </c>
      <c r="C5" s="29" t="s">
        <v>39</v>
      </c>
      <c r="D5" s="28" t="s">
        <v>44</v>
      </c>
      <c r="E5" s="30"/>
      <c r="F5" s="28"/>
      <c r="G5" s="28"/>
      <c r="H5" s="28">
        <v>0.5</v>
      </c>
      <c r="I5" s="32" t="s">
        <v>39</v>
      </c>
      <c r="J5" s="32" t="s">
        <v>44</v>
      </c>
      <c r="K5" s="32"/>
      <c r="L5" s="56">
        <f>$L$2*Tabella246[[#This Row],[Stima tempo speso (min)]]</f>
        <v>23</v>
      </c>
      <c r="M5" s="57"/>
    </row>
    <row r="6" spans="1:13" x14ac:dyDescent="0.25">
      <c r="A6" s="33"/>
      <c r="B6" s="32" t="s">
        <v>108</v>
      </c>
      <c r="C6" s="29" t="s">
        <v>39</v>
      </c>
      <c r="D6" s="28" t="s">
        <v>44</v>
      </c>
      <c r="E6" s="30"/>
      <c r="F6" s="28"/>
      <c r="G6" s="28"/>
      <c r="H6" s="28">
        <v>0.5</v>
      </c>
      <c r="I6" s="32" t="s">
        <v>39</v>
      </c>
      <c r="J6" s="32" t="s">
        <v>44</v>
      </c>
      <c r="K6" s="32"/>
      <c r="L6" s="56">
        <f>$L$2*Tabella246[[#This Row],[Stima tempo speso (min)]]</f>
        <v>23</v>
      </c>
      <c r="M6" s="57"/>
    </row>
    <row r="7" spans="1:13" x14ac:dyDescent="0.25">
      <c r="A7" s="33" t="s">
        <v>129</v>
      </c>
      <c r="B7" s="32" t="s">
        <v>109</v>
      </c>
      <c r="C7" s="29" t="s">
        <v>39</v>
      </c>
      <c r="D7" s="28" t="s">
        <v>44</v>
      </c>
      <c r="E7" s="30"/>
      <c r="F7" s="28"/>
      <c r="G7" s="28"/>
      <c r="H7" s="28">
        <v>0.5</v>
      </c>
      <c r="I7" s="32" t="s">
        <v>39</v>
      </c>
      <c r="J7" s="32" t="s">
        <v>44</v>
      </c>
      <c r="K7" s="32"/>
      <c r="L7" s="56">
        <f>$L$2*Tabella246[[#This Row],[Stima tempo speso (min)]]</f>
        <v>23</v>
      </c>
      <c r="M7" s="57"/>
    </row>
    <row r="8" spans="1:13" ht="45" x14ac:dyDescent="0.25">
      <c r="A8" s="33"/>
      <c r="B8" s="32" t="s">
        <v>110</v>
      </c>
      <c r="C8" s="29" t="s">
        <v>39</v>
      </c>
      <c r="D8" s="28" t="s">
        <v>39</v>
      </c>
      <c r="E8" s="30" t="s">
        <v>112</v>
      </c>
      <c r="F8" s="30" t="s">
        <v>113</v>
      </c>
      <c r="G8" s="44" t="s">
        <v>39</v>
      </c>
      <c r="H8" s="28">
        <v>1</v>
      </c>
      <c r="I8" s="32" t="s">
        <v>39</v>
      </c>
      <c r="J8" s="32" t="s">
        <v>44</v>
      </c>
      <c r="K8" s="32"/>
      <c r="L8" s="56">
        <f>$L$2*Tabella246[[#This Row],[Stima tempo speso (min)]]</f>
        <v>46</v>
      </c>
      <c r="M8" s="57"/>
    </row>
    <row r="9" spans="1:13" ht="30" x14ac:dyDescent="0.25">
      <c r="A9" s="33"/>
      <c r="B9" s="32" t="s">
        <v>111</v>
      </c>
      <c r="C9" s="29" t="s">
        <v>39</v>
      </c>
      <c r="D9" s="28" t="s">
        <v>44</v>
      </c>
      <c r="E9" s="30"/>
      <c r="F9" s="28"/>
      <c r="G9" s="28"/>
      <c r="H9" s="28">
        <v>0.5</v>
      </c>
      <c r="I9" s="32" t="s">
        <v>39</v>
      </c>
      <c r="J9" s="32" t="s">
        <v>44</v>
      </c>
      <c r="K9" s="32"/>
      <c r="L9" s="56">
        <f>$L$2*Tabella246[[#This Row],[Stima tempo speso (min)]]</f>
        <v>23</v>
      </c>
      <c r="M9" s="57"/>
    </row>
    <row r="10" spans="1:13" ht="30" x14ac:dyDescent="0.25">
      <c r="A10" s="33" t="s">
        <v>76</v>
      </c>
      <c r="B10" s="32" t="s">
        <v>115</v>
      </c>
      <c r="C10" s="29" t="s">
        <v>39</v>
      </c>
      <c r="D10" s="28" t="s">
        <v>44</v>
      </c>
      <c r="E10" s="30"/>
      <c r="F10" s="28"/>
      <c r="G10" s="28"/>
      <c r="H10" s="28">
        <v>0.5</v>
      </c>
      <c r="I10" s="32" t="s">
        <v>39</v>
      </c>
      <c r="J10" s="32" t="s">
        <v>39</v>
      </c>
      <c r="K10" s="32" t="s">
        <v>160</v>
      </c>
      <c r="L10" s="56">
        <f>$L$2*Tabella246[[#This Row],[Stima tempo speso (min)]]</f>
        <v>23</v>
      </c>
      <c r="M10" s="57">
        <v>15</v>
      </c>
    </row>
    <row r="11" spans="1:13" ht="30" x14ac:dyDescent="0.25">
      <c r="A11" s="33"/>
      <c r="B11" s="32" t="s">
        <v>154</v>
      </c>
      <c r="C11" s="29" t="s">
        <v>39</v>
      </c>
      <c r="D11" s="28" t="s">
        <v>44</v>
      </c>
      <c r="E11" s="30"/>
      <c r="F11" s="28"/>
      <c r="G11" s="28"/>
      <c r="H11" s="28">
        <v>0.5</v>
      </c>
      <c r="I11" s="32" t="s">
        <v>39</v>
      </c>
      <c r="J11" s="32" t="s">
        <v>39</v>
      </c>
      <c r="K11" s="32" t="s">
        <v>161</v>
      </c>
      <c r="L11" s="56">
        <f>$L$2*Tabella246[[#This Row],[Stima tempo speso (min)]]</f>
        <v>23</v>
      </c>
      <c r="M11" s="57">
        <v>15</v>
      </c>
    </row>
    <row r="12" spans="1:13" ht="60" x14ac:dyDescent="0.25">
      <c r="A12" s="33" t="s">
        <v>71</v>
      </c>
      <c r="B12" s="32" t="s">
        <v>137</v>
      </c>
      <c r="C12" s="29" t="s">
        <v>39</v>
      </c>
      <c r="D12" s="28" t="s">
        <v>39</v>
      </c>
      <c r="E12" s="43" t="s">
        <v>117</v>
      </c>
      <c r="F12" s="44" t="s">
        <v>118</v>
      </c>
      <c r="G12" s="44" t="s">
        <v>39</v>
      </c>
      <c r="H12" s="28">
        <v>1</v>
      </c>
      <c r="I12" s="32" t="s">
        <v>44</v>
      </c>
      <c r="J12" s="32" t="s">
        <v>39</v>
      </c>
      <c r="K12" s="32" t="s">
        <v>168</v>
      </c>
      <c r="L12" s="56">
        <f>$L$2*Tabella246[[#This Row],[Stima tempo speso (min)]]</f>
        <v>46</v>
      </c>
      <c r="M12" s="57">
        <v>0</v>
      </c>
    </row>
    <row r="13" spans="1:13" ht="60" x14ac:dyDescent="0.25">
      <c r="A13" s="33"/>
      <c r="B13" s="32" t="s">
        <v>116</v>
      </c>
      <c r="C13" s="29" t="s">
        <v>39</v>
      </c>
      <c r="D13" s="28" t="s">
        <v>39</v>
      </c>
      <c r="E13" s="30" t="s">
        <v>155</v>
      </c>
      <c r="F13" s="28" t="s">
        <v>136</v>
      </c>
      <c r="G13" s="44" t="s">
        <v>39</v>
      </c>
      <c r="H13" s="28">
        <v>2</v>
      </c>
      <c r="I13" s="32" t="s">
        <v>39</v>
      </c>
      <c r="J13" s="32" t="s">
        <v>39</v>
      </c>
      <c r="K13" s="32" t="s">
        <v>169</v>
      </c>
      <c r="L13" s="56">
        <f>$L$2*Tabella246[[#This Row],[Stima tempo speso (min)]]</f>
        <v>92</v>
      </c>
      <c r="M13" s="57">
        <v>30</v>
      </c>
    </row>
    <row r="14" spans="1:13" ht="30" x14ac:dyDescent="0.25">
      <c r="A14" s="33" t="s">
        <v>120</v>
      </c>
      <c r="B14" s="32" t="s">
        <v>138</v>
      </c>
      <c r="C14" s="29" t="s">
        <v>39</v>
      </c>
      <c r="D14" s="28" t="s">
        <v>44</v>
      </c>
      <c r="E14" s="30"/>
      <c r="F14" s="28"/>
      <c r="G14" s="28"/>
      <c r="H14" s="28">
        <v>0.5</v>
      </c>
      <c r="I14" s="32" t="s">
        <v>39</v>
      </c>
      <c r="J14" s="32" t="s">
        <v>39</v>
      </c>
      <c r="K14" s="32" t="s">
        <v>170</v>
      </c>
      <c r="L14" s="56">
        <f>$L$2*Tabella246[[#This Row],[Stima tempo speso (min)]]</f>
        <v>23</v>
      </c>
      <c r="M14" s="57">
        <v>15</v>
      </c>
    </row>
    <row r="15" spans="1:13" ht="30" x14ac:dyDescent="0.25">
      <c r="A15" s="33"/>
      <c r="B15" s="32" t="s">
        <v>139</v>
      </c>
      <c r="C15" s="29" t="s">
        <v>39</v>
      </c>
      <c r="D15" s="28" t="s">
        <v>44</v>
      </c>
      <c r="E15" s="30"/>
      <c r="F15" s="28"/>
      <c r="G15" s="28"/>
      <c r="H15" s="28">
        <v>1</v>
      </c>
      <c r="I15" s="32" t="s">
        <v>39</v>
      </c>
      <c r="J15" s="32" t="s">
        <v>39</v>
      </c>
      <c r="K15" s="32" t="s">
        <v>171</v>
      </c>
      <c r="L15" s="56">
        <f>$L$2*Tabella246[[#This Row],[Stima tempo speso (min)]]</f>
        <v>46</v>
      </c>
      <c r="M15" s="57">
        <v>20</v>
      </c>
    </row>
    <row r="16" spans="1:13" x14ac:dyDescent="0.25">
      <c r="A16" s="33"/>
      <c r="B16" s="32" t="s">
        <v>140</v>
      </c>
      <c r="C16" s="29" t="s">
        <v>39</v>
      </c>
      <c r="D16" s="28" t="s">
        <v>44</v>
      </c>
      <c r="E16" s="30"/>
      <c r="F16" s="28"/>
      <c r="G16" s="28"/>
      <c r="H16" s="28">
        <v>0.5</v>
      </c>
      <c r="I16" s="32" t="s">
        <v>39</v>
      </c>
      <c r="J16" s="32" t="s">
        <v>39</v>
      </c>
      <c r="K16" s="32" t="s">
        <v>172</v>
      </c>
      <c r="L16" s="56">
        <f>$L$2*Tabella246[[#This Row],[Stima tempo speso (min)]]</f>
        <v>23</v>
      </c>
      <c r="M16" s="57">
        <v>10</v>
      </c>
    </row>
    <row r="17" spans="1:13" x14ac:dyDescent="0.25">
      <c r="A17" s="33"/>
      <c r="B17" s="32" t="s">
        <v>141</v>
      </c>
      <c r="C17" s="29" t="s">
        <v>39</v>
      </c>
      <c r="D17" s="28" t="s">
        <v>44</v>
      </c>
      <c r="E17" s="30"/>
      <c r="F17" s="28"/>
      <c r="G17" s="28"/>
      <c r="H17" s="28">
        <v>1</v>
      </c>
      <c r="I17" s="32" t="s">
        <v>39</v>
      </c>
      <c r="J17" s="32" t="s">
        <v>39</v>
      </c>
      <c r="K17" s="32" t="s">
        <v>172</v>
      </c>
      <c r="L17" s="56">
        <f>$L$2*Tabella246[[#This Row],[Stima tempo speso (min)]]</f>
        <v>46</v>
      </c>
      <c r="M17" s="57">
        <v>10</v>
      </c>
    </row>
    <row r="18" spans="1:13" ht="45" x14ac:dyDescent="0.25">
      <c r="A18" s="33"/>
      <c r="B18" s="32" t="s">
        <v>142</v>
      </c>
      <c r="C18" s="29" t="s">
        <v>39</v>
      </c>
      <c r="D18" s="28" t="s">
        <v>44</v>
      </c>
      <c r="E18" s="30"/>
      <c r="F18" s="28"/>
      <c r="G18" s="28"/>
      <c r="H18" s="28">
        <v>2</v>
      </c>
      <c r="I18" s="32" t="s">
        <v>39</v>
      </c>
      <c r="J18" s="32" t="s">
        <v>39</v>
      </c>
      <c r="K18" s="32" t="s">
        <v>173</v>
      </c>
      <c r="L18" s="56">
        <f>$L$2*Tabella246[[#This Row],[Stima tempo speso (min)]]</f>
        <v>92</v>
      </c>
      <c r="M18" s="57">
        <v>60</v>
      </c>
    </row>
    <row r="19" spans="1:13" ht="45" x14ac:dyDescent="0.25">
      <c r="A19" s="33"/>
      <c r="B19" s="32" t="s">
        <v>143</v>
      </c>
      <c r="C19" s="29" t="s">
        <v>39</v>
      </c>
      <c r="D19" s="28" t="s">
        <v>44</v>
      </c>
      <c r="E19" s="30"/>
      <c r="F19" s="28"/>
      <c r="G19" s="28"/>
      <c r="H19" s="28">
        <v>1</v>
      </c>
      <c r="I19" s="32" t="s">
        <v>44</v>
      </c>
      <c r="J19" s="32" t="s">
        <v>39</v>
      </c>
      <c r="K19" s="32" t="s">
        <v>174</v>
      </c>
      <c r="L19" s="56">
        <f>$L$2*Tabella246[[#This Row],[Stima tempo speso (min)]]</f>
        <v>46</v>
      </c>
      <c r="M19" s="57">
        <v>60</v>
      </c>
    </row>
    <row r="20" spans="1:13" x14ac:dyDescent="0.25">
      <c r="A20" s="33" t="s">
        <v>131</v>
      </c>
      <c r="B20" s="32" t="s">
        <v>144</v>
      </c>
      <c r="C20" s="29" t="s">
        <v>39</v>
      </c>
      <c r="D20" s="28" t="s">
        <v>44</v>
      </c>
      <c r="E20" s="30"/>
      <c r="F20" s="28"/>
      <c r="G20" s="28"/>
      <c r="H20" s="28">
        <v>0.5</v>
      </c>
      <c r="I20" s="32" t="s">
        <v>39</v>
      </c>
      <c r="J20" s="32" t="s">
        <v>39</v>
      </c>
      <c r="K20" s="32" t="s">
        <v>175</v>
      </c>
      <c r="L20" s="56">
        <f>$L$2*Tabella246[[#This Row],[Stima tempo speso (min)]]</f>
        <v>23</v>
      </c>
      <c r="M20" s="57">
        <v>15</v>
      </c>
    </row>
    <row r="21" spans="1:13" ht="30" x14ac:dyDescent="0.25">
      <c r="A21" s="33" t="s">
        <v>121</v>
      </c>
      <c r="B21" s="32" t="s">
        <v>145</v>
      </c>
      <c r="C21" s="29" t="s">
        <v>39</v>
      </c>
      <c r="D21" s="28" t="s">
        <v>44</v>
      </c>
      <c r="E21" s="30"/>
      <c r="F21" s="28"/>
      <c r="G21" s="28"/>
      <c r="H21" s="28">
        <v>2</v>
      </c>
      <c r="I21" s="32" t="s">
        <v>39</v>
      </c>
      <c r="J21" s="32" t="s">
        <v>39</v>
      </c>
      <c r="K21" s="32" t="s">
        <v>176</v>
      </c>
      <c r="L21" s="56">
        <f>$L$2*Tabella246[[#This Row],[Stima tempo speso (min)]]</f>
        <v>92</v>
      </c>
      <c r="M21" s="57">
        <v>30</v>
      </c>
    </row>
    <row r="22" spans="1:13" x14ac:dyDescent="0.25">
      <c r="A22" s="33"/>
      <c r="B22" s="32" t="s">
        <v>146</v>
      </c>
      <c r="C22" s="29" t="s">
        <v>39</v>
      </c>
      <c r="D22" s="28" t="s">
        <v>44</v>
      </c>
      <c r="E22" s="30"/>
      <c r="F22" s="28"/>
      <c r="G22" s="28"/>
      <c r="H22" s="28">
        <v>1</v>
      </c>
      <c r="I22" s="32" t="s">
        <v>39</v>
      </c>
      <c r="J22" s="32" t="s">
        <v>39</v>
      </c>
      <c r="K22" s="32" t="s">
        <v>177</v>
      </c>
      <c r="L22" s="56">
        <f>$L$2*Tabella246[[#This Row],[Stima tempo speso (min)]]</f>
        <v>46</v>
      </c>
      <c r="M22" s="57">
        <v>20</v>
      </c>
    </row>
    <row r="23" spans="1:13" ht="30" x14ac:dyDescent="0.25">
      <c r="A23" s="33" t="s">
        <v>147</v>
      </c>
      <c r="B23" s="32" t="s">
        <v>128</v>
      </c>
      <c r="C23" s="29" t="s">
        <v>44</v>
      </c>
      <c r="D23" s="28" t="s">
        <v>39</v>
      </c>
      <c r="E23" s="30" t="s">
        <v>148</v>
      </c>
      <c r="F23" s="28" t="s">
        <v>79</v>
      </c>
      <c r="G23" s="28" t="s">
        <v>114</v>
      </c>
      <c r="H23" s="28">
        <v>5</v>
      </c>
      <c r="I23" s="32" t="s">
        <v>39</v>
      </c>
      <c r="J23" s="32" t="s">
        <v>39</v>
      </c>
      <c r="K23" s="32" t="s">
        <v>178</v>
      </c>
      <c r="L23" s="56">
        <f>$L$2*Tabella246[[#This Row],[Stima tempo speso (min)]]</f>
        <v>230</v>
      </c>
      <c r="M23" s="57">
        <v>150</v>
      </c>
    </row>
    <row r="24" spans="1:13" x14ac:dyDescent="0.25">
      <c r="A24" s="33" t="s">
        <v>72</v>
      </c>
      <c r="B24" s="32" t="s">
        <v>149</v>
      </c>
      <c r="C24" s="29" t="s">
        <v>39</v>
      </c>
      <c r="D24" s="28" t="s">
        <v>44</v>
      </c>
      <c r="E24" s="30"/>
      <c r="F24" s="28"/>
      <c r="G24" s="28"/>
      <c r="H24" s="28">
        <v>0.5</v>
      </c>
      <c r="I24" s="32" t="s">
        <v>39</v>
      </c>
      <c r="J24" s="32" t="s">
        <v>39</v>
      </c>
      <c r="K24" s="45" t="s">
        <v>172</v>
      </c>
      <c r="L24" s="57">
        <f>$L$2*Tabella246[[#This Row],[Stima tempo speso (min)]]</f>
        <v>23</v>
      </c>
      <c r="M24" s="57">
        <v>20</v>
      </c>
    </row>
    <row r="25" spans="1:13" x14ac:dyDescent="0.25">
      <c r="A25" s="33" t="s">
        <v>73</v>
      </c>
      <c r="B25" s="32" t="s">
        <v>150</v>
      </c>
      <c r="C25" s="29" t="s">
        <v>39</v>
      </c>
      <c r="D25" s="28" t="s">
        <v>44</v>
      </c>
      <c r="E25" s="30"/>
      <c r="F25" s="28"/>
      <c r="G25" s="28"/>
      <c r="H25" s="28">
        <v>0.5</v>
      </c>
      <c r="I25" s="32" t="s">
        <v>39</v>
      </c>
      <c r="J25" s="32" t="s">
        <v>39</v>
      </c>
      <c r="K25" s="45" t="s">
        <v>172</v>
      </c>
      <c r="L25" s="57">
        <f>$L$2*Tabella246[[#This Row],[Stima tempo speso (min)]]</f>
        <v>23</v>
      </c>
      <c r="M25" s="57">
        <v>20</v>
      </c>
    </row>
    <row r="26" spans="1:13" ht="30" x14ac:dyDescent="0.25">
      <c r="A26" s="33"/>
      <c r="B26" s="32" t="s">
        <v>151</v>
      </c>
      <c r="C26" s="29" t="s">
        <v>153</v>
      </c>
      <c r="D26" s="28" t="s">
        <v>39</v>
      </c>
      <c r="E26" s="30" t="s">
        <v>83</v>
      </c>
      <c r="F26" s="28" t="s">
        <v>79</v>
      </c>
      <c r="G26" s="28" t="s">
        <v>44</v>
      </c>
      <c r="H26" s="28">
        <v>1</v>
      </c>
      <c r="I26" s="32" t="s">
        <v>39</v>
      </c>
      <c r="J26" s="45" t="s">
        <v>39</v>
      </c>
      <c r="K26" s="32" t="s">
        <v>178</v>
      </c>
      <c r="L26" s="56">
        <f>$L$2*Tabella246[[#This Row],[Stima tempo speso (min)]]</f>
        <v>46</v>
      </c>
      <c r="M26" s="57">
        <v>60</v>
      </c>
    </row>
    <row r="27" spans="1:13" ht="30" x14ac:dyDescent="0.25">
      <c r="A27" s="33"/>
      <c r="B27" s="32" t="s">
        <v>152</v>
      </c>
      <c r="C27" s="29" t="s">
        <v>39</v>
      </c>
      <c r="D27" s="28"/>
      <c r="E27" s="30"/>
      <c r="F27" s="28"/>
      <c r="G27" s="28"/>
      <c r="H27" s="28">
        <v>0.5</v>
      </c>
      <c r="I27" s="32" t="s">
        <v>39</v>
      </c>
      <c r="J27" s="45" t="s">
        <v>39</v>
      </c>
      <c r="K27" s="45" t="s">
        <v>179</v>
      </c>
      <c r="L27" s="57">
        <f>$L$2*Tabella246[[#This Row],[Stima tempo speso (min)]]</f>
        <v>23</v>
      </c>
      <c r="M27" s="56">
        <v>30</v>
      </c>
    </row>
    <row r="28" spans="1:13" x14ac:dyDescent="0.25">
      <c r="A28" s="33" t="s">
        <v>125</v>
      </c>
      <c r="B28" s="45" t="s">
        <v>159</v>
      </c>
      <c r="C28" s="29" t="s">
        <v>39</v>
      </c>
      <c r="D28" s="44" t="s">
        <v>44</v>
      </c>
      <c r="E28" s="43"/>
      <c r="F28" s="44"/>
      <c r="G28" s="44"/>
      <c r="H28" s="44">
        <v>0.5</v>
      </c>
      <c r="I28" s="45" t="s">
        <v>39</v>
      </c>
      <c r="J28" s="45" t="s">
        <v>44</v>
      </c>
      <c r="K28" s="45"/>
      <c r="L28" s="57">
        <f>$L$2*Tabella246[[#This Row],[Stima tempo speso (min)]]</f>
        <v>23</v>
      </c>
      <c r="M28" s="57"/>
    </row>
    <row r="29" spans="1:13" x14ac:dyDescent="0.25">
      <c r="B29" s="48"/>
      <c r="C29" s="19"/>
      <c r="D29" s="19"/>
      <c r="E29" s="19"/>
      <c r="F29" s="19"/>
      <c r="G29" s="5" t="s">
        <v>55</v>
      </c>
      <c r="H29" s="50">
        <f>SUBTOTAL(109,Tabella246[Stima tempo speso (min)])</f>
        <v>25</v>
      </c>
      <c r="I29" s="19"/>
      <c r="J29" s="19"/>
      <c r="K29" s="19"/>
      <c r="L29" s="50">
        <f>SUBTOTAL(109,Tabella246[Tempo speso anno o vita])</f>
        <v>1150</v>
      </c>
      <c r="M29" s="50">
        <f>SUBTOTAL(109,Tabella246[Stima tempo intervento (min)])</f>
        <v>580</v>
      </c>
    </row>
  </sheetData>
  <pageMargins left="0.7" right="0.7" top="0.75" bottom="0.75" header="0.3" footer="0.3"/>
  <pageSetup paperSize="9" orientation="portrait" verticalDpi="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AB4D5-0960-4A9B-A58F-7DFD5AD031DE}">
  <dimension ref="A1"/>
  <sheetViews>
    <sheetView workbookViewId="0"/>
  </sheetViews>
  <sheetFormatPr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A7099-5D87-40A0-96F1-2A0872B054EB}">
  <dimension ref="A1:L12"/>
  <sheetViews>
    <sheetView zoomScale="130" zoomScaleNormal="130" workbookViewId="0">
      <pane ySplit="3" topLeftCell="A4" activePane="bottomLeft" state="frozen"/>
      <selection activeCell="G19" sqref="G19"/>
      <selection pane="bottomLeft" activeCell="A14" sqref="A14"/>
    </sheetView>
  </sheetViews>
  <sheetFormatPr defaultRowHeight="15" x14ac:dyDescent="0.25"/>
  <cols>
    <col min="1" max="1" width="33.28515625" style="3" customWidth="1"/>
    <col min="2" max="2" width="13.85546875" style="18" customWidth="1"/>
    <col min="3" max="3" width="16.140625" style="18" customWidth="1"/>
    <col min="4" max="4" width="7" style="18" customWidth="1"/>
    <col min="5" max="5" width="14.85546875" style="18" customWidth="1"/>
    <col min="6" max="6" width="16.28515625" style="18" bestFit="1" customWidth="1"/>
    <col min="7" max="7" width="12.28515625" style="18" customWidth="1"/>
    <col min="8" max="8" width="11.7109375" style="18" bestFit="1" customWidth="1"/>
    <col min="9" max="9" width="14.28515625" style="21" customWidth="1"/>
    <col min="10" max="10" width="14.42578125" style="21" bestFit="1" customWidth="1"/>
    <col min="11" max="11" width="13.7109375" style="21" customWidth="1"/>
    <col min="12" max="12" width="16.5703125" style="21" customWidth="1"/>
    <col min="13" max="16384" width="9.140625" style="3"/>
  </cols>
  <sheetData>
    <row r="1" spans="1:12" ht="24" customHeight="1" x14ac:dyDescent="0.35">
      <c r="A1" s="1" t="s">
        <v>27</v>
      </c>
      <c r="B1" s="17"/>
      <c r="C1" s="17"/>
      <c r="D1" s="17"/>
    </row>
    <row r="2" spans="1:12" ht="19.5" customHeight="1" x14ac:dyDescent="0.25">
      <c r="A2" s="59" t="s">
        <v>191</v>
      </c>
      <c r="B2" s="17"/>
      <c r="C2" s="17"/>
      <c r="D2" s="17"/>
    </row>
    <row r="3" spans="1:12" ht="42" customHeight="1" x14ac:dyDescent="0.25">
      <c r="A3" s="24" t="s">
        <v>28</v>
      </c>
      <c r="B3" s="23" t="s">
        <v>42</v>
      </c>
      <c r="C3" s="23" t="s">
        <v>53</v>
      </c>
      <c r="D3" s="23" t="s">
        <v>29</v>
      </c>
      <c r="E3" s="23" t="s">
        <v>30</v>
      </c>
      <c r="F3" s="23" t="s">
        <v>41</v>
      </c>
      <c r="G3" s="23" t="s">
        <v>54</v>
      </c>
      <c r="H3" s="34" t="s">
        <v>31</v>
      </c>
      <c r="I3" s="31" t="s">
        <v>46</v>
      </c>
      <c r="J3" s="31" t="s">
        <v>47</v>
      </c>
      <c r="K3" s="31" t="s">
        <v>48</v>
      </c>
      <c r="L3" s="31" t="s">
        <v>49</v>
      </c>
    </row>
    <row r="4" spans="1:12" x14ac:dyDescent="0.25">
      <c r="A4" s="5"/>
      <c r="B4" s="19"/>
      <c r="C4" s="20"/>
      <c r="D4" s="19"/>
      <c r="E4" s="20"/>
      <c r="F4" s="19"/>
      <c r="G4" s="19"/>
      <c r="H4" s="19"/>
      <c r="I4" s="35" t="str">
        <f>IF(G4="","",F4*G4)</f>
        <v/>
      </c>
      <c r="J4" s="35" t="str">
        <f>IF(Tabella22[[#This Row],[Stima tempo speso (ore/mese)]]="","",Tabella22[[#This Row],[Tempo mensile (ore)]]*12)</f>
        <v/>
      </c>
      <c r="K4" s="36" t="str">
        <f ca="1">IF(AND(Tabella22[[#This Row],[Creato o Riattivato (data)]]&lt;&gt;"",Tabella22[[#This Row],[Tempo annuale (ore)]]&gt;0),(TODAY()-Tabella22[[#This Row],[Creato o Riattivato (data)]])/365*Tabella22[[#This Row],[Tempo annuale (ore)]],"")</f>
        <v/>
      </c>
      <c r="L4" s="36" t="str">
        <f ca="1">IF(AND(Tabella22[[#This Row],[Termine previsto (data)]]&lt;&gt;"",Tabella22[[#This Row],[Tempo annuale (ore)]]&gt;0),(Tabella22[[#This Row],[Termine previsto (data)]]-TODAY())/365*Tabella22[[#This Row],[Tempo annuale (ore)]],"")</f>
        <v/>
      </c>
    </row>
    <row r="5" spans="1:12" x14ac:dyDescent="0.25">
      <c r="A5" s="5"/>
      <c r="B5" s="19"/>
      <c r="C5" s="20"/>
      <c r="D5" s="19"/>
      <c r="E5" s="20"/>
      <c r="F5" s="19"/>
      <c r="G5" s="19"/>
      <c r="H5" s="19"/>
      <c r="I5" s="35" t="str">
        <f t="shared" ref="I5:I11" si="0">IF(G5="","",F5*G5)</f>
        <v/>
      </c>
      <c r="J5" s="35" t="str">
        <f>IF(Tabella22[[#This Row],[Stima tempo speso (ore/mese)]]="","",Tabella22[[#This Row],[Tempo mensile (ore)]]*12)</f>
        <v/>
      </c>
      <c r="K5" s="36" t="str">
        <f ca="1">IF(AND(Tabella22[[#This Row],[Creato o Riattivato (data)]]&lt;&gt;"",Tabella22[[#This Row],[Tempo annuale (ore)]]&gt;0),(TODAY()-Tabella22[[#This Row],[Creato o Riattivato (data)]])/365*Tabella22[[#This Row],[Tempo annuale (ore)]],"")</f>
        <v/>
      </c>
      <c r="L5" s="36" t="str">
        <f ca="1">IF(AND(Tabella22[[#This Row],[Termine previsto (data)]]&lt;&gt;"",Tabella22[[#This Row],[Tempo annuale (ore)]]&gt;0),(Tabella22[[#This Row],[Termine previsto (data)]]-TODAY())/365*Tabella22[[#This Row],[Tempo annuale (ore)]],"")</f>
        <v/>
      </c>
    </row>
    <row r="6" spans="1:12" x14ac:dyDescent="0.25">
      <c r="A6" s="5"/>
      <c r="B6" s="19"/>
      <c r="C6" s="20"/>
      <c r="D6" s="19"/>
      <c r="E6" s="20"/>
      <c r="F6" s="19"/>
      <c r="G6" s="19"/>
      <c r="H6" s="19"/>
      <c r="I6" s="35" t="str">
        <f t="shared" si="0"/>
        <v/>
      </c>
      <c r="J6" s="35" t="str">
        <f>IF(Tabella22[[#This Row],[Stima tempo speso (ore/mese)]]="","",Tabella22[[#This Row],[Tempo mensile (ore)]]*12)</f>
        <v/>
      </c>
      <c r="K6" s="36" t="str">
        <f ca="1">IF(AND(Tabella22[[#This Row],[Creato o Riattivato (data)]]&lt;&gt;"",Tabella22[[#This Row],[Tempo annuale (ore)]]&gt;0),(TODAY()-Tabella22[[#This Row],[Creato o Riattivato (data)]])/365*Tabella22[[#This Row],[Tempo annuale (ore)]],"")</f>
        <v/>
      </c>
      <c r="L6" s="36" t="str">
        <f ca="1">IF(AND(Tabella22[[#This Row],[Termine previsto (data)]]&lt;&gt;"",Tabella22[[#This Row],[Tempo annuale (ore)]]&gt;0),(Tabella22[[#This Row],[Termine previsto (data)]]-TODAY())/365*Tabella22[[#This Row],[Tempo annuale (ore)]],"")</f>
        <v/>
      </c>
    </row>
    <row r="7" spans="1:12" x14ac:dyDescent="0.25">
      <c r="A7" s="5"/>
      <c r="B7" s="19"/>
      <c r="C7" s="20"/>
      <c r="D7" s="19"/>
      <c r="E7" s="20"/>
      <c r="F7" s="19"/>
      <c r="G7" s="19"/>
      <c r="H7" s="19"/>
      <c r="I7" s="35" t="str">
        <f t="shared" si="0"/>
        <v/>
      </c>
      <c r="J7" s="35" t="str">
        <f>IF(Tabella22[[#This Row],[Stima tempo speso (ore/mese)]]="","",Tabella22[[#This Row],[Tempo mensile (ore)]]*12)</f>
        <v/>
      </c>
      <c r="K7" s="36" t="str">
        <f ca="1">IF(AND(Tabella22[[#This Row],[Creato o Riattivato (data)]]&lt;&gt;"",Tabella22[[#This Row],[Tempo annuale (ore)]]&gt;0),(TODAY()-Tabella22[[#This Row],[Creato o Riattivato (data)]])/365*Tabella22[[#This Row],[Tempo annuale (ore)]],"")</f>
        <v/>
      </c>
      <c r="L7" s="36" t="str">
        <f ca="1">IF(AND(Tabella22[[#This Row],[Termine previsto (data)]]&lt;&gt;"",Tabella22[[#This Row],[Tempo annuale (ore)]]&gt;0),(Tabella22[[#This Row],[Termine previsto (data)]]-TODAY())/365*Tabella22[[#This Row],[Tempo annuale (ore)]],"")</f>
        <v/>
      </c>
    </row>
    <row r="8" spans="1:12" x14ac:dyDescent="0.25">
      <c r="A8" s="5"/>
      <c r="B8" s="19"/>
      <c r="C8" s="20"/>
      <c r="D8" s="19"/>
      <c r="E8" s="20"/>
      <c r="F8" s="19"/>
      <c r="G8" s="19"/>
      <c r="H8" s="19"/>
      <c r="I8" s="35" t="str">
        <f t="shared" si="0"/>
        <v/>
      </c>
      <c r="J8" s="35" t="str">
        <f>IF(Tabella22[[#This Row],[Stima tempo speso (ore/mese)]]="","",Tabella22[[#This Row],[Tempo mensile (ore)]]*12)</f>
        <v/>
      </c>
      <c r="K8" s="36" t="str">
        <f ca="1">IF(AND(Tabella22[[#This Row],[Creato o Riattivato (data)]]&lt;&gt;"",Tabella22[[#This Row],[Tempo annuale (ore)]]&gt;0),(TODAY()-Tabella22[[#This Row],[Creato o Riattivato (data)]])/365*Tabella22[[#This Row],[Tempo annuale (ore)]],"")</f>
        <v/>
      </c>
      <c r="L8" s="36" t="str">
        <f ca="1">IF(AND(Tabella22[[#This Row],[Termine previsto (data)]]&lt;&gt;"",Tabella22[[#This Row],[Tempo annuale (ore)]]&gt;0),(Tabella22[[#This Row],[Termine previsto (data)]]-TODAY())/365*Tabella22[[#This Row],[Tempo annuale (ore)]],"")</f>
        <v/>
      </c>
    </row>
    <row r="9" spans="1:12" x14ac:dyDescent="0.25">
      <c r="A9" s="5"/>
      <c r="B9" s="19"/>
      <c r="C9" s="20"/>
      <c r="D9" s="19"/>
      <c r="E9" s="20"/>
      <c r="F9" s="19"/>
      <c r="G9" s="19"/>
      <c r="H9" s="19"/>
      <c r="I9" s="35" t="str">
        <f t="shared" si="0"/>
        <v/>
      </c>
      <c r="J9" s="35" t="str">
        <f>IF(Tabella22[[#This Row],[Stima tempo speso (ore/mese)]]="","",Tabella22[[#This Row],[Tempo mensile (ore)]]*12)</f>
        <v/>
      </c>
      <c r="K9" s="36" t="str">
        <f ca="1">IF(AND(Tabella22[[#This Row],[Creato o Riattivato (data)]]&lt;&gt;"",Tabella22[[#This Row],[Tempo annuale (ore)]]&gt;0),(TODAY()-Tabella22[[#This Row],[Creato o Riattivato (data)]])/365*Tabella22[[#This Row],[Tempo annuale (ore)]],"")</f>
        <v/>
      </c>
      <c r="L9" s="36" t="str">
        <f ca="1">IF(AND(Tabella22[[#This Row],[Termine previsto (data)]]&lt;&gt;"",Tabella22[[#This Row],[Tempo annuale (ore)]]&gt;0),(Tabella22[[#This Row],[Termine previsto (data)]]-TODAY())/365*Tabella22[[#This Row],[Tempo annuale (ore)]],"")</f>
        <v/>
      </c>
    </row>
    <row r="10" spans="1:12" x14ac:dyDescent="0.25">
      <c r="A10" s="5"/>
      <c r="B10" s="19"/>
      <c r="C10" s="20"/>
      <c r="D10" s="19"/>
      <c r="E10" s="20"/>
      <c r="F10" s="19"/>
      <c r="G10" s="19"/>
      <c r="H10" s="19"/>
      <c r="I10" s="35" t="str">
        <f t="shared" si="0"/>
        <v/>
      </c>
      <c r="J10" s="35" t="str">
        <f>IF(Tabella22[[#This Row],[Stima tempo speso (ore/mese)]]="","",Tabella22[[#This Row],[Tempo mensile (ore)]]*12)</f>
        <v/>
      </c>
      <c r="K10" s="36" t="str">
        <f ca="1">IF(AND(Tabella22[[#This Row],[Creato o Riattivato (data)]]&lt;&gt;"",Tabella22[[#This Row],[Tempo annuale (ore)]]&gt;0),(TODAY()-Tabella22[[#This Row],[Creato o Riattivato (data)]])/365*Tabella22[[#This Row],[Tempo annuale (ore)]],"")</f>
        <v/>
      </c>
      <c r="L10" s="36" t="str">
        <f ca="1">IF(AND(Tabella22[[#This Row],[Termine previsto (data)]]&lt;&gt;"",Tabella22[[#This Row],[Tempo annuale (ore)]]&gt;0),(Tabella22[[#This Row],[Termine previsto (data)]]-TODAY())/365*Tabella22[[#This Row],[Tempo annuale (ore)]],"")</f>
        <v/>
      </c>
    </row>
    <row r="11" spans="1:12" x14ac:dyDescent="0.25">
      <c r="A11" s="5"/>
      <c r="B11" s="19"/>
      <c r="C11" s="20"/>
      <c r="D11" s="19"/>
      <c r="E11" s="20"/>
      <c r="F11" s="19"/>
      <c r="G11" s="19"/>
      <c r="H11" s="19"/>
      <c r="I11" s="35" t="str">
        <f t="shared" si="0"/>
        <v/>
      </c>
      <c r="J11" s="35" t="str">
        <f>IF(Tabella22[[#This Row],[Stima tempo speso (ore/mese)]]="","",Tabella22[[#This Row],[Tempo mensile (ore)]]*12)</f>
        <v/>
      </c>
      <c r="K11" s="36" t="str">
        <f ca="1">IF(AND(Tabella22[[#This Row],[Creato o Riattivato (data)]]&lt;&gt;"",Tabella22[[#This Row],[Tempo annuale (ore)]]&gt;0),(TODAY()-Tabella22[[#This Row],[Creato o Riattivato (data)]])/365*Tabella22[[#This Row],[Tempo annuale (ore)]],"")</f>
        <v/>
      </c>
      <c r="L11" s="36" t="str">
        <f ca="1">IF(AND(Tabella22[[#This Row],[Termine previsto (data)]]&lt;&gt;"",Tabella22[[#This Row],[Tempo annuale (ore)]]&gt;0),(Tabella22[[#This Row],[Termine previsto (data)]]-TODAY())/365*Tabella22[[#This Row],[Tempo annuale (ore)]],"")</f>
        <v/>
      </c>
    </row>
    <row r="12" spans="1:12" s="22" customFormat="1" x14ac:dyDescent="0.25">
      <c r="A12" s="37"/>
      <c r="B12" s="19"/>
      <c r="C12" s="19"/>
      <c r="D12" s="19"/>
      <c r="E12" s="19"/>
      <c r="F12" s="19"/>
      <c r="G12" s="19"/>
      <c r="H12" s="38" t="s">
        <v>55</v>
      </c>
      <c r="I12" s="35"/>
      <c r="J12" s="35">
        <f>SUBTOTAL(109,Tabella22[Tempo annuale (ore)])</f>
        <v>0</v>
      </c>
      <c r="K12" s="39">
        <f ca="1">SUBTOTAL(109,Tabella22[Tempo speso finora (ore)])</f>
        <v>0</v>
      </c>
      <c r="L12" s="39">
        <f ca="1">SUBTOTAL(109,Tabella22[Tempo ancora da spendere (ore)])</f>
        <v>0</v>
      </c>
    </row>
  </sheetData>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11</vt:i4>
      </vt:variant>
    </vt:vector>
  </HeadingPairs>
  <TitlesOfParts>
    <vt:vector size="11" baseType="lpstr">
      <vt:lpstr>Istruzioni</vt:lpstr>
      <vt:lpstr>Fasi analisi tempi</vt:lpstr>
      <vt:lpstr>Checklist</vt:lpstr>
      <vt:lpstr>&lt;&lt;  &gt;&gt; </vt:lpstr>
      <vt:lpstr>Esempio Lista dei fogli</vt:lpstr>
      <vt:lpstr>Esempio lista delle attività</vt:lpstr>
      <vt:lpstr>Esempio Mappa attività elem</vt:lpstr>
      <vt:lpstr>&lt;&lt;  &gt;&gt;</vt:lpstr>
      <vt:lpstr>Lista dei fogli</vt:lpstr>
      <vt:lpstr>Lista delle attività</vt:lpstr>
      <vt:lpstr>Mappa attività elementari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dc:creator>
  <cp:lastModifiedBy>Sal</cp:lastModifiedBy>
  <cp:lastPrinted>2018-10-10T20:08:20Z</cp:lastPrinted>
  <dcterms:created xsi:type="dcterms:W3CDTF">2018-07-20T08:58:18Z</dcterms:created>
  <dcterms:modified xsi:type="dcterms:W3CDTF">2019-09-18T08:28:24Z</dcterms:modified>
</cp:coreProperties>
</file>