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855" yWindow="495" windowWidth="29040" windowHeight="16440" tabRatio="500"/>
  </bookViews>
  <sheets>
    <sheet name="練習流程 Exercise Flow" sheetId="7" r:id="rId1"/>
    <sheet name="練習 Exercise" sheetId="6" r:id="rId2"/>
    <sheet name="答案 Answer" sheetId="4" r:id="rId3"/>
    <sheet name="Income Statement (Data Shown)" sheetId="1" state="hidden" r:id="rId4"/>
    <sheet name="Income Statement (Data Show (2)" sheetId="5" state="hidden" r:id="rId5"/>
  </sheets>
  <definedNames>
    <definedName name="_xlnm.Print_Area" localSheetId="4">'Income Statement (Data Show (2)'!$A$1:$K$38</definedName>
    <definedName name="_xlnm.Print_Area" localSheetId="3">'Income Statement (Data Shown)'!$A$1:$K$38</definedName>
    <definedName name="_xlnm.Print_Area" localSheetId="2">'答案 Answer'!$A$1:$K$48</definedName>
    <definedName name="_xlnm.Print_Area" localSheetId="1">'練習 Exercise'!$A$1:$K$48</definedName>
    <definedName name="REVENUE" localSheetId="4">'Income Statement (Data Show (2)'!$5:$5</definedName>
    <definedName name="REVENUE" localSheetId="2">'答案 Answer'!$5:$5</definedName>
    <definedName name="REVENUE" localSheetId="1">'練習 Exercise'!$5:$5</definedName>
    <definedName name="REVENUE">'Income Statement (Data Shown)'!$5:$5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6" l="1"/>
  <c r="H5" i="6" l="1"/>
  <c r="H6" i="6"/>
  <c r="J5" i="6"/>
  <c r="J27" i="6"/>
  <c r="J13" i="6"/>
  <c r="J13" i="4"/>
  <c r="H13" i="4"/>
  <c r="D32" i="4" l="1"/>
  <c r="D7" i="6"/>
  <c r="D24" i="6" s="1"/>
  <c r="F7" i="6"/>
  <c r="F24" i="6" s="1"/>
  <c r="F22" i="6"/>
  <c r="D22" i="6"/>
  <c r="J37" i="6"/>
  <c r="H37" i="6"/>
  <c r="J28" i="6"/>
  <c r="H28" i="6"/>
  <c r="H27" i="6"/>
  <c r="F20" i="6"/>
  <c r="D20" i="6"/>
  <c r="J19" i="6"/>
  <c r="H19" i="6"/>
  <c r="F17" i="6"/>
  <c r="D17" i="6"/>
  <c r="J16" i="6"/>
  <c r="H16" i="6"/>
  <c r="F14" i="6"/>
  <c r="D14" i="6"/>
  <c r="H13" i="6"/>
  <c r="F11" i="6"/>
  <c r="D11" i="6"/>
  <c r="J10" i="6"/>
  <c r="H10" i="6"/>
  <c r="D7" i="4"/>
  <c r="D8" i="4"/>
  <c r="J19" i="4"/>
  <c r="H19" i="4"/>
  <c r="F20" i="4"/>
  <c r="D20" i="4"/>
  <c r="F11" i="4"/>
  <c r="D22" i="4"/>
  <c r="D24" i="4"/>
  <c r="D30" i="4"/>
  <c r="D33" i="4"/>
  <c r="F22" i="4"/>
  <c r="F7" i="4"/>
  <c r="F24" i="4"/>
  <c r="F30" i="4"/>
  <c r="H30" i="4" s="1"/>
  <c r="F16" i="1"/>
  <c r="F17" i="1"/>
  <c r="F22" i="1"/>
  <c r="F23" i="1"/>
  <c r="F25" i="1"/>
  <c r="F28" i="1"/>
  <c r="D16" i="1"/>
  <c r="D17" i="1"/>
  <c r="D22" i="1"/>
  <c r="D23" i="1"/>
  <c r="D25" i="1"/>
  <c r="D28" i="1"/>
  <c r="J28" i="1"/>
  <c r="J27" i="1"/>
  <c r="H27" i="1"/>
  <c r="D35" i="4"/>
  <c r="D38" i="4"/>
  <c r="J37" i="4"/>
  <c r="H37" i="4"/>
  <c r="F8" i="5"/>
  <c r="F16" i="5"/>
  <c r="F17" i="5"/>
  <c r="F19" i="5"/>
  <c r="F22" i="5"/>
  <c r="F23" i="5"/>
  <c r="F25" i="5"/>
  <c r="D8" i="5"/>
  <c r="D16" i="5"/>
  <c r="D17" i="5"/>
  <c r="D19" i="5"/>
  <c r="D22" i="5"/>
  <c r="D23" i="5"/>
  <c r="D25" i="5"/>
  <c r="J25" i="5"/>
  <c r="H25" i="5"/>
  <c r="F24" i="5"/>
  <c r="D24" i="5"/>
  <c r="J23" i="5"/>
  <c r="H23" i="5"/>
  <c r="J22" i="5"/>
  <c r="H22" i="5"/>
  <c r="J21" i="5"/>
  <c r="H21" i="5"/>
  <c r="J20" i="5"/>
  <c r="H20" i="5"/>
  <c r="J19" i="5"/>
  <c r="H19" i="5"/>
  <c r="F18" i="5"/>
  <c r="D18" i="5"/>
  <c r="J17" i="5"/>
  <c r="H17" i="5"/>
  <c r="J16" i="5"/>
  <c r="H16" i="5"/>
  <c r="F15" i="5"/>
  <c r="D15" i="5"/>
  <c r="J14" i="5"/>
  <c r="H14" i="5"/>
  <c r="F13" i="5"/>
  <c r="D13" i="5"/>
  <c r="J12" i="5"/>
  <c r="H12" i="5"/>
  <c r="F11" i="5"/>
  <c r="D11" i="5"/>
  <c r="J10" i="5"/>
  <c r="H10" i="5"/>
  <c r="F9" i="5"/>
  <c r="D9" i="5"/>
  <c r="J8" i="5"/>
  <c r="H8" i="5"/>
  <c r="J7" i="5"/>
  <c r="H7" i="5"/>
  <c r="J5" i="5"/>
  <c r="H5" i="5"/>
  <c r="J30" i="4"/>
  <c r="J28" i="4"/>
  <c r="H28" i="4"/>
  <c r="J27" i="4"/>
  <c r="H27" i="4"/>
  <c r="F25" i="4"/>
  <c r="D25" i="4"/>
  <c r="J24" i="4"/>
  <c r="H24" i="4"/>
  <c r="J22" i="4"/>
  <c r="H22" i="4"/>
  <c r="F17" i="4"/>
  <c r="D17" i="4"/>
  <c r="J16" i="4"/>
  <c r="H16" i="4"/>
  <c r="F14" i="4"/>
  <c r="D14" i="4"/>
  <c r="D11" i="4"/>
  <c r="J10" i="4"/>
  <c r="H10" i="4"/>
  <c r="F8" i="4"/>
  <c r="J7" i="4"/>
  <c r="H7" i="4"/>
  <c r="J6" i="4"/>
  <c r="H6" i="4"/>
  <c r="J5" i="4"/>
  <c r="H5" i="4"/>
  <c r="F8" i="1"/>
  <c r="F19" i="1"/>
  <c r="F24" i="1"/>
  <c r="D8" i="1"/>
  <c r="D19" i="1"/>
  <c r="D24" i="1"/>
  <c r="F18" i="1"/>
  <c r="D18" i="1"/>
  <c r="F15" i="1"/>
  <c r="D15" i="1"/>
  <c r="F13" i="1"/>
  <c r="D13" i="1"/>
  <c r="F11" i="1"/>
  <c r="D11" i="1"/>
  <c r="F9" i="1"/>
  <c r="D9" i="1"/>
  <c r="J25" i="1"/>
  <c r="H25" i="1"/>
  <c r="J22" i="1"/>
  <c r="H22" i="1"/>
  <c r="J21" i="1"/>
  <c r="H21" i="1"/>
  <c r="J20" i="1"/>
  <c r="H20" i="1"/>
  <c r="J19" i="1"/>
  <c r="H19" i="1"/>
  <c r="J17" i="1"/>
  <c r="H17" i="1"/>
  <c r="J16" i="1"/>
  <c r="H16" i="1"/>
  <c r="J14" i="1"/>
  <c r="H14" i="1"/>
  <c r="J5" i="1"/>
  <c r="H5" i="1"/>
  <c r="J23" i="1"/>
  <c r="J12" i="1"/>
  <c r="J10" i="1"/>
  <c r="J8" i="1"/>
  <c r="J7" i="1"/>
  <c r="H23" i="1"/>
  <c r="H12" i="1"/>
  <c r="H10" i="1"/>
  <c r="H8" i="1"/>
  <c r="H7" i="1"/>
  <c r="F32" i="4" l="1"/>
  <c r="F8" i="6"/>
  <c r="H7" i="6"/>
  <c r="D30" i="6"/>
  <c r="D25" i="6"/>
  <c r="F25" i="6"/>
  <c r="H24" i="6"/>
  <c r="J24" i="6"/>
  <c r="F30" i="6"/>
  <c r="D8" i="6"/>
  <c r="J22" i="6"/>
  <c r="H22" i="6"/>
  <c r="J7" i="6"/>
  <c r="F33" i="4" l="1"/>
  <c r="H32" i="4"/>
  <c r="J32" i="4"/>
  <c r="F35" i="4"/>
  <c r="D32" i="6"/>
  <c r="D33" i="6" s="1"/>
  <c r="J30" i="6"/>
  <c r="H30" i="6"/>
  <c r="F32" i="6"/>
  <c r="J35" i="4" l="1"/>
  <c r="F38" i="4"/>
  <c r="J38" i="4" s="1"/>
  <c r="H35" i="4"/>
  <c r="D35" i="6"/>
  <c r="D38" i="6" s="1"/>
  <c r="F33" i="6"/>
  <c r="J32" i="6"/>
  <c r="H32" i="6"/>
  <c r="F35" i="6"/>
  <c r="H35" i="6" l="1"/>
  <c r="F38" i="6"/>
  <c r="J38" i="6" s="1"/>
  <c r="J35" i="6"/>
</calcChain>
</file>

<file path=xl/sharedStrings.xml><?xml version="1.0" encoding="utf-8"?>
<sst xmlns="http://schemas.openxmlformats.org/spreadsheetml/2006/main" count="167" uniqueCount="79">
  <si>
    <t>12/31/2014</t>
  </si>
  <si>
    <t>12/31/2015</t>
  </si>
  <si>
    <t>$ Change from 2014 to 2015</t>
  </si>
  <si>
    <t>% Change from 2014 to 2015</t>
  </si>
  <si>
    <t>Concern? Yes or No</t>
  </si>
  <si>
    <t>No</t>
  </si>
  <si>
    <t>INCOME STATEMENT</t>
  </si>
  <si>
    <t>REVENUE</t>
  </si>
  <si>
    <t>Cost of Good Sold ('C.O.G.S')</t>
  </si>
  <si>
    <r>
      <t>EXPENSES</t>
    </r>
    <r>
      <rPr>
        <sz val="10"/>
        <color rgb="FF666666"/>
        <rFont val="Segoe UI"/>
        <family val="2"/>
      </rPr>
      <t>:</t>
    </r>
  </si>
  <si>
    <t>Sales and Marketing ('S&amp;M')</t>
  </si>
  <si>
    <t>Research and Development ('R&amp;D')</t>
  </si>
  <si>
    <t>General and Administrative ('G&amp;A')</t>
  </si>
  <si>
    <t>GROSS PROFIT</t>
  </si>
  <si>
    <t>TOTAL OPERATING EXPENSES</t>
  </si>
  <si>
    <t>OPERATING PROFIT (E.B.I.T.D.A.)</t>
  </si>
  <si>
    <t>Interest</t>
  </si>
  <si>
    <t>Depreciation</t>
  </si>
  <si>
    <t>Amortization</t>
  </si>
  <si>
    <t>PROFIT BEFORE TAXES</t>
  </si>
  <si>
    <t>Taxes</t>
  </si>
  <si>
    <t>Net Profit (or 'Net Income')</t>
  </si>
  <si>
    <t>GROSS PROFIT MARGIN (% OF REVENUE)</t>
  </si>
  <si>
    <t>S&amp;M as a % of Revenue</t>
  </si>
  <si>
    <t>R&amp;D as a % of Revenue</t>
  </si>
  <si>
    <t>G&amp;A as a % of Revenue</t>
  </si>
  <si>
    <t>OPERATING PROFIT MARGIN (% OF R)</t>
  </si>
  <si>
    <t>Taxes as a % Profit Before Taxes</t>
  </si>
  <si>
    <t>Shares</t>
  </si>
  <si>
    <t>Earnings Per Share ('E.P.S.')</t>
  </si>
  <si>
    <t>銷售成本 Cost of Sales</t>
    <phoneticPr fontId="15" type="noConversion"/>
  </si>
  <si>
    <t>營業額 Revenue</t>
    <phoneticPr fontId="15" type="noConversion"/>
  </si>
  <si>
    <t>經營支出 Total Operating Expense</t>
    <phoneticPr fontId="15" type="noConversion"/>
  </si>
  <si>
    <t>折舊與攤銷 Depreciation &amp; Amortization</t>
    <phoneticPr fontId="15" type="noConversion"/>
  </si>
  <si>
    <t>溢利 Net Profit</t>
    <phoneticPr fontId="15" type="noConversion"/>
  </si>
  <si>
    <t>股數</t>
    <phoneticPr fontId="15" type="noConversion"/>
  </si>
  <si>
    <t xml:space="preserve">     毛利 Gross profit</t>
    <phoneticPr fontId="15" type="noConversion"/>
  </si>
  <si>
    <t>經營利潤率 Operating Profit Margin (與營業額的比例)</t>
    <phoneticPr fontId="15" type="noConversion"/>
  </si>
  <si>
    <t>損益表 Income Statement</t>
    <phoneticPr fontId="15" type="noConversion"/>
  </si>
  <si>
    <t>03/31/2018</t>
    <phoneticPr fontId="15" type="noConversion"/>
  </si>
  <si>
    <t>03/31/2019</t>
    <phoneticPr fontId="15" type="noConversion"/>
  </si>
  <si>
    <t>2018-2019
之變動</t>
    <phoneticPr fontId="15" type="noConversion"/>
  </si>
  <si>
    <t>2018-2019
之變動%</t>
    <phoneticPr fontId="15" type="noConversion"/>
  </si>
  <si>
    <t>正常</t>
  </si>
  <si>
    <t>毛利率 Gross Profit Margin (與營業額的比例)</t>
    <phoneticPr fontId="15" type="noConversion"/>
  </si>
  <si>
    <t>經營溢利 Profit from Operations</t>
    <phoneticPr fontId="15" type="noConversion"/>
  </si>
  <si>
    <t>融資成本 Finance Costs</t>
    <phoneticPr fontId="15" type="noConversion"/>
  </si>
  <si>
    <t>所得稅 Income Tax</t>
    <phoneticPr fontId="15" type="noConversion"/>
  </si>
  <si>
    <t>除稅前溢利 Profit before Taxation</t>
    <phoneticPr fontId="15" type="noConversion"/>
  </si>
  <si>
    <t>所得稅率 Tax Rate</t>
    <phoneticPr fontId="15" type="noConversion"/>
  </si>
  <si>
    <t>推廣及銷售費用 Marketing and Selling Expenses</t>
    <phoneticPr fontId="15" type="noConversion"/>
  </si>
  <si>
    <t>行政費用 Administrative Expenses</t>
    <phoneticPr fontId="15" type="noConversion"/>
  </si>
  <si>
    <t>其他經營費用 Other Operating Expenses</t>
    <phoneticPr fontId="15" type="noConversion"/>
  </si>
  <si>
    <t>每股盈利 Earnings Per Share (EPS)</t>
    <phoneticPr fontId="15" type="noConversion"/>
  </si>
  <si>
    <t>研究開發費用 Research and Development Expenses (R&amp;D)</t>
    <phoneticPr fontId="15" type="noConversion"/>
  </si>
  <si>
    <t>評價
(好好, 好, 正常, 壞, 好壞)</t>
    <phoneticPr fontId="15" type="noConversion"/>
  </si>
  <si>
    <t>壞</t>
    <phoneticPr fontId="15" type="noConversion"/>
  </si>
  <si>
    <t>原因</t>
    <phoneticPr fontId="15" type="noConversion"/>
  </si>
  <si>
    <t>好壞</t>
    <phoneticPr fontId="15" type="noConversion"/>
  </si>
  <si>
    <t>銷售成本 Cost of Sales</t>
    <phoneticPr fontId="15" type="noConversion"/>
  </si>
  <si>
    <t>推廣及銷售費用 Marketing and Selling Expenses</t>
    <phoneticPr fontId="15" type="noConversion"/>
  </si>
  <si>
    <t>研究開發費用 Research and Development Expenses (R&amp;D)</t>
    <phoneticPr fontId="15" type="noConversion"/>
  </si>
  <si>
    <t>行政費用 Administrative Expenses</t>
    <phoneticPr fontId="15" type="noConversion"/>
  </si>
  <si>
    <t>其他經營費用 Other Operating Expenses</t>
    <phoneticPr fontId="15" type="noConversion"/>
  </si>
  <si>
    <t>融資成本 Finance Costs</t>
    <phoneticPr fontId="15" type="noConversion"/>
  </si>
  <si>
    <t>折舊與攤銷 Depreciation &amp; Amortization</t>
    <phoneticPr fontId="15" type="noConversion"/>
  </si>
  <si>
    <t>03/31/2018 的數字</t>
    <phoneticPr fontId="15" type="noConversion"/>
  </si>
  <si>
    <t>03/31/2019 的數字</t>
    <phoneticPr fontId="15" type="noConversion"/>
  </si>
  <si>
    <t>練習流程 Exercise Flow</t>
    <phoneticPr fontId="15" type="noConversion"/>
  </si>
  <si>
    <t>損益表 練習 Income Statement Exercise</t>
    <phoneticPr fontId="15" type="noConversion"/>
  </si>
  <si>
    <r>
      <t xml:space="preserve">損益表 各項目 Income Statement Items </t>
    </r>
    <r>
      <rPr>
        <sz val="11"/>
        <color rgb="FFFF0000"/>
        <rFont val="微軟正黑體"/>
        <family val="2"/>
        <charset val="136"/>
      </rPr>
      <t>(次序已被打亂)</t>
    </r>
    <phoneticPr fontId="15" type="noConversion"/>
  </si>
  <si>
    <r>
      <t>第三步，</t>
    </r>
    <r>
      <rPr>
        <sz val="11"/>
        <color theme="1"/>
        <rFont val="微軟正黑體"/>
        <family val="2"/>
        <charset val="136"/>
      </rPr>
      <t>查看</t>
    </r>
    <r>
      <rPr>
        <b/>
        <sz val="11"/>
        <color theme="1"/>
        <rFont val="微軟正黑體"/>
        <family val="2"/>
        <charset val="136"/>
      </rPr>
      <t>''答案 Answer''</t>
    </r>
    <r>
      <rPr>
        <sz val="11"/>
        <rFont val="微軟正黑體"/>
        <family val="2"/>
        <charset val="136"/>
      </rPr>
      <t>，之後收睇''</t>
    </r>
    <r>
      <rPr>
        <b/>
        <sz val="11"/>
        <color theme="1"/>
        <rFont val="微軟正黑體"/>
        <family val="2"/>
        <charset val="136"/>
      </rPr>
      <t>練習分析</t>
    </r>
    <r>
      <rPr>
        <sz val="11"/>
        <rFont val="微軟正黑體"/>
        <family val="2"/>
        <charset val="136"/>
      </rPr>
      <t>''課堂。</t>
    </r>
    <phoneticPr fontId="15" type="noConversion"/>
  </si>
  <si>
    <t xml:space="preserve"> (與營業額的比例)</t>
    <phoneticPr fontId="15" type="noConversion"/>
  </si>
  <si>
    <t>經營利潤率 Operating Profit Margin (與營業額的比例)</t>
    <phoneticPr fontId="15" type="noConversion"/>
  </si>
  <si>
    <t>所得稅率 Tax Rate</t>
    <phoneticPr fontId="15" type="noConversion"/>
  </si>
  <si>
    <t xml:space="preserve"> (與營業額的比例)</t>
    <phoneticPr fontId="15" type="noConversion"/>
  </si>
  <si>
    <t xml:space="preserve"> (與營業額的比例)</t>
    <phoneticPr fontId="15" type="noConversion"/>
  </si>
  <si>
    <r>
      <t>第一步，</t>
    </r>
    <r>
      <rPr>
        <b/>
        <sz val="11"/>
        <color theme="1"/>
        <rFont val="微軟正黑體"/>
        <family val="2"/>
        <charset val="136"/>
      </rPr>
      <t>複製和粘貼</t>
    </r>
    <r>
      <rPr>
        <sz val="11"/>
        <rFont val="微軟正黑體"/>
        <family val="2"/>
        <charset val="136"/>
      </rPr>
      <t xml:space="preserve">，copy and paste 以上 </t>
    </r>
    <r>
      <rPr>
        <b/>
        <sz val="11"/>
        <rFont val="微軟正黑體"/>
        <family val="2"/>
        <charset val="136"/>
      </rPr>
      <t xml:space="preserve">淡黃色 </t>
    </r>
    <r>
      <rPr>
        <sz val="11"/>
        <rFont val="微軟正黑體"/>
        <family val="2"/>
        <charset val="136"/>
      </rPr>
      <t xml:space="preserve">的 </t>
    </r>
    <r>
      <rPr>
        <b/>
        <sz val="11"/>
        <rFont val="微軟正黑體"/>
        <family val="2"/>
        <charset val="136"/>
      </rPr>
      <t>所有項目</t>
    </r>
    <r>
      <rPr>
        <sz val="11"/>
        <rFont val="微軟正黑體"/>
        <family val="2"/>
        <charset val="136"/>
      </rPr>
      <t xml:space="preserve">，把它們粘貼到'' </t>
    </r>
    <r>
      <rPr>
        <b/>
        <sz val="11"/>
        <rFont val="微軟正黑體"/>
        <family val="2"/>
        <charset val="136"/>
      </rPr>
      <t>練習 Exercise</t>
    </r>
    <r>
      <rPr>
        <sz val="11"/>
        <rFont val="微軟正黑體"/>
        <family val="2"/>
        <charset val="136"/>
      </rPr>
      <t xml:space="preserve"> ''頁面的合適位置。</t>
    </r>
    <phoneticPr fontId="15" type="noConversion"/>
  </si>
  <si>
    <r>
      <t xml:space="preserve">第二步，嘗試 </t>
    </r>
    <r>
      <rPr>
        <b/>
        <sz val="11"/>
        <color theme="1"/>
        <rFont val="微軟正黑體"/>
        <family val="2"/>
        <charset val="136"/>
      </rPr>
      <t xml:space="preserve">評價各項數字 </t>
    </r>
    <r>
      <rPr>
        <sz val="11"/>
        <rFont val="微軟正黑體"/>
        <family val="2"/>
        <charset val="136"/>
      </rPr>
      <t xml:space="preserve">的好壞，及寫下 </t>
    </r>
    <r>
      <rPr>
        <b/>
        <sz val="11"/>
        <color theme="1"/>
        <rFont val="微軟正黑體"/>
        <family val="2"/>
        <charset val="136"/>
      </rPr>
      <t>原因</t>
    </r>
    <r>
      <rPr>
        <sz val="11"/>
        <rFont val="微軟正黑體"/>
        <family val="2"/>
        <charset val="136"/>
      </rPr>
      <t>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</si>
</sst>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_(&quot;$&quot;* #,##0.00_);_(&quot;$&quot;* \(#,##0.00\);_(&quot;$&quot;* &quot;-&quot;??_);_(@_)"/>
    <numFmt numFmtId="177" formatCode="[$-409]mmmm\ d\,\ yyyy;@"/>
    <numFmt numFmtId="178" formatCode="0_);\(0\)"/>
    <numFmt numFmtId="179" formatCode="_(&quot;$&quot;#,##0_);_(&quot;$&quot;\(#,##0\);_(@_)"/>
    <numFmt numFmtId="180" formatCode="_(&quot;$&quot;* #,##0_);_(&quot;$&quot;* \(#,##0\);_(&quot;$&quot;* &quot;-&quot;??_);_(@_)"/>
    <numFmt numFmtId="181" formatCode="_-* #,##0_-;\-* #,##0_-;_-* &quot;-&quot;??_-;_-@_-"/>
  </numFmts>
  <fonts count="3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0"/>
      <color rgb="FF666666"/>
      <name val="Segoe UI"/>
      <family val="2"/>
    </font>
    <font>
      <sz val="10"/>
      <color rgb="FF666666"/>
      <name val="Segoe UI"/>
      <family val="2"/>
    </font>
    <font>
      <sz val="10"/>
      <name val="Helv"/>
    </font>
    <font>
      <sz val="10"/>
      <name val="Tms Rmn"/>
    </font>
    <font>
      <sz val="12"/>
      <color theme="1"/>
      <name val="新細明體"/>
      <family val="2"/>
      <scheme val="minor"/>
    </font>
    <font>
      <b/>
      <u/>
      <sz val="10"/>
      <color rgb="FF666666"/>
      <name val="Segoe UI"/>
      <family val="2"/>
    </font>
    <font>
      <u/>
      <sz val="10"/>
      <color rgb="FF666666"/>
      <name val="Segoe UI"/>
      <family val="2"/>
    </font>
    <font>
      <b/>
      <vertAlign val="superscript"/>
      <sz val="10"/>
      <color rgb="FF666666"/>
      <name val="Segoe UI"/>
      <family val="2"/>
    </font>
    <font>
      <sz val="10"/>
      <color rgb="FFFF0000"/>
      <name val="Segoe UI"/>
      <family val="2"/>
    </font>
    <font>
      <u/>
      <sz val="12"/>
      <color theme="10"/>
      <name val="新細明體"/>
      <family val="2"/>
      <scheme val="minor"/>
    </font>
    <font>
      <u/>
      <sz val="12"/>
      <color theme="11"/>
      <name val="新細明體"/>
      <family val="2"/>
      <scheme val="minor"/>
    </font>
    <font>
      <b/>
      <i/>
      <sz val="9"/>
      <color rgb="FF666666"/>
      <name val="Segoe UI"/>
      <family val="2"/>
    </font>
    <font>
      <i/>
      <sz val="9"/>
      <color rgb="FF666666"/>
      <name val="Segoe UI"/>
      <family val="2"/>
    </font>
    <font>
      <sz val="9"/>
      <name val="新細明體"/>
      <family val="3"/>
      <charset val="136"/>
      <scheme val="minor"/>
    </font>
    <font>
      <sz val="10"/>
      <name val="微軟正黑體"/>
      <family val="2"/>
      <charset val="136"/>
    </font>
    <font>
      <b/>
      <u/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vertAlign val="superscript"/>
      <sz val="10"/>
      <name val="微軟正黑體"/>
      <family val="2"/>
      <charset val="136"/>
    </font>
    <font>
      <u/>
      <sz val="10"/>
      <name val="微軟正黑體"/>
      <family val="2"/>
      <charset val="136"/>
    </font>
    <font>
      <i/>
      <sz val="9"/>
      <name val="微軟正黑體"/>
      <family val="2"/>
      <charset val="136"/>
    </font>
    <font>
      <b/>
      <i/>
      <sz val="10"/>
      <name val="微軟正黑體"/>
      <family val="2"/>
      <charset val="136"/>
    </font>
    <font>
      <i/>
      <sz val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u/>
      <sz val="20"/>
      <color rgb="FF002060"/>
      <name val="微軟正黑體"/>
      <family val="2"/>
      <charset val="136"/>
    </font>
    <font>
      <b/>
      <u/>
      <sz val="12"/>
      <color rgb="FF002060"/>
      <name val="微軟正黑體"/>
      <family val="2"/>
      <charset val="136"/>
    </font>
    <font>
      <i/>
      <sz val="10"/>
      <color rgb="FF0070C0"/>
      <name val="微軟正黑體"/>
      <family val="2"/>
      <charset val="136"/>
    </font>
    <font>
      <i/>
      <sz val="9"/>
      <color rgb="FF0070C0"/>
      <name val="微軟正黑體"/>
      <family val="2"/>
      <charset val="136"/>
    </font>
    <font>
      <b/>
      <sz val="10"/>
      <color rgb="FF002060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b/>
      <u/>
      <sz val="16"/>
      <color rgb="FF002060"/>
      <name val="微軟正黑體"/>
      <family val="2"/>
      <charset val="136"/>
    </font>
    <font>
      <b/>
      <sz val="12"/>
      <color rgb="FF00206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4" fillId="0" borderId="0"/>
    <xf numFmtId="37" fontId="5" fillId="0" borderId="0"/>
    <xf numFmtId="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3" borderId="4" applyNumberFormat="0" applyFont="0" applyAlignment="0" applyProtection="0">
      <alignment vertical="center"/>
    </xf>
  </cellStyleXfs>
  <cellXfs count="175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79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Protection="1">
      <protection locked="0"/>
    </xf>
    <xf numFmtId="177" fontId="2" fillId="2" borderId="1" xfId="0" quotePrefix="1" applyNumberFormat="1" applyFont="1" applyFill="1" applyBorder="1" applyAlignment="1" applyProtection="1">
      <alignment horizontal="center" wrapText="1"/>
      <protection locked="0"/>
    </xf>
    <xf numFmtId="37" fontId="3" fillId="2" borderId="0" xfId="2" applyFont="1" applyFill="1" applyBorder="1" applyProtection="1">
      <protection locked="0"/>
    </xf>
    <xf numFmtId="37" fontId="3" fillId="2" borderId="0" xfId="2" applyFont="1" applyFill="1" applyAlignment="1" applyProtection="1">
      <alignment horizontal="center"/>
      <protection locked="0"/>
    </xf>
    <xf numFmtId="37" fontId="3" fillId="2" borderId="0" xfId="2" applyFont="1" applyFill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horizontal="left" indent="1"/>
      <protection locked="0"/>
    </xf>
    <xf numFmtId="180" fontId="3" fillId="2" borderId="0" xfId="4" applyNumberFormat="1" applyFont="1" applyFill="1" applyBorder="1" applyProtection="1">
      <protection locked="0"/>
    </xf>
    <xf numFmtId="180" fontId="3" fillId="2" borderId="0" xfId="4" applyNumberFormat="1" applyFont="1" applyFill="1" applyBorder="1" applyAlignment="1" applyProtection="1">
      <alignment horizontal="center"/>
      <protection locked="0"/>
    </xf>
    <xf numFmtId="9" fontId="3" fillId="2" borderId="0" xfId="5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9" fontId="3" fillId="2" borderId="0" xfId="4" applyNumberFormat="1" applyFont="1" applyFill="1" applyBorder="1" applyAlignment="1" applyProtection="1">
      <alignment horizontal="center"/>
      <protection locked="0"/>
    </xf>
    <xf numFmtId="180" fontId="2" fillId="2" borderId="0" xfId="4" applyNumberFormat="1" applyFont="1" applyFill="1" applyBorder="1" applyProtection="1">
      <protection locked="0"/>
    </xf>
    <xf numFmtId="180" fontId="2" fillId="2" borderId="0" xfId="4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9" fontId="2" fillId="2" borderId="0" xfId="4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left"/>
      <protection locked="0"/>
    </xf>
    <xf numFmtId="180" fontId="3" fillId="2" borderId="0" xfId="4" applyNumberFormat="1" applyFont="1" applyFill="1" applyAlignment="1" applyProtection="1">
      <alignment horizontal="center"/>
      <protection locked="0"/>
    </xf>
    <xf numFmtId="9" fontId="3" fillId="2" borderId="0" xfId="4" applyNumberFormat="1" applyFont="1" applyFill="1" applyAlignment="1" applyProtection="1">
      <alignment horizontal="center"/>
      <protection locked="0"/>
    </xf>
    <xf numFmtId="180" fontId="3" fillId="2" borderId="1" xfId="4" applyNumberFormat="1" applyFont="1" applyFill="1" applyBorder="1" applyAlignment="1" applyProtection="1">
      <alignment horizontal="center"/>
      <protection locked="0"/>
    </xf>
    <xf numFmtId="9" fontId="3" fillId="2" borderId="1" xfId="4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indent="1"/>
    </xf>
    <xf numFmtId="0" fontId="3" fillId="2" borderId="0" xfId="1" applyFont="1" applyFill="1" applyBorder="1" applyProtection="1">
      <protection locked="0"/>
    </xf>
    <xf numFmtId="0" fontId="3" fillId="2" borderId="0" xfId="1" applyFont="1" applyFill="1" applyAlignment="1" applyProtection="1">
      <alignment horizontal="left" indent="1"/>
      <protection locked="0"/>
    </xf>
    <xf numFmtId="0" fontId="3" fillId="2" borderId="0" xfId="1" applyFont="1" applyFill="1" applyAlignment="1" applyProtection="1">
      <alignment horizontal="left" indent="2"/>
      <protection locked="0"/>
    </xf>
    <xf numFmtId="0" fontId="7" fillId="2" borderId="1" xfId="1" applyFont="1" applyFill="1" applyBorder="1" applyProtection="1">
      <protection locked="0"/>
    </xf>
    <xf numFmtId="180" fontId="2" fillId="2" borderId="1" xfId="4" applyNumberFormat="1" applyFont="1" applyFill="1" applyBorder="1" applyAlignment="1" applyProtection="1">
      <alignment horizontal="center"/>
      <protection locked="0"/>
    </xf>
    <xf numFmtId="9" fontId="2" fillId="2" borderId="1" xfId="5" applyFont="1" applyFill="1" applyBorder="1" applyAlignment="1" applyProtection="1">
      <alignment horizontal="center"/>
      <protection locked="0"/>
    </xf>
    <xf numFmtId="178" fontId="9" fillId="2" borderId="0" xfId="0" applyNumberFormat="1" applyFont="1" applyFill="1" applyBorder="1" applyAlignment="1" applyProtection="1">
      <alignment horizontal="center"/>
      <protection locked="0"/>
    </xf>
    <xf numFmtId="37" fontId="2" fillId="2" borderId="0" xfId="2" applyFont="1" applyFill="1" applyBorder="1" applyProtection="1">
      <protection locked="0"/>
    </xf>
    <xf numFmtId="9" fontId="2" fillId="2" borderId="0" xfId="5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wrapText="1" indent="1"/>
      <protection locked="0"/>
    </xf>
    <xf numFmtId="9" fontId="2" fillId="2" borderId="1" xfId="4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8" fillId="2" borderId="0" xfId="1" applyFont="1" applyFill="1" applyProtection="1">
      <protection locked="0"/>
    </xf>
    <xf numFmtId="0" fontId="8" fillId="2" borderId="0" xfId="1" applyFont="1" applyFill="1" applyBorder="1" applyProtection="1">
      <protection locked="0"/>
    </xf>
    <xf numFmtId="2" fontId="10" fillId="2" borderId="0" xfId="1" applyNumberFormat="1" applyFont="1" applyFill="1" applyBorder="1" applyAlignment="1" applyProtection="1">
      <alignment horizontal="left" vertical="top" indent="1"/>
      <protection locked="0"/>
    </xf>
    <xf numFmtId="179" fontId="10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indent="1"/>
      <protection locked="0"/>
    </xf>
    <xf numFmtId="0" fontId="3" fillId="2" borderId="2" xfId="1" applyFont="1" applyFill="1" applyBorder="1" applyAlignment="1" applyProtection="1">
      <alignment horizontal="left" indent="1"/>
      <protection locked="0"/>
    </xf>
    <xf numFmtId="180" fontId="3" fillId="2" borderId="2" xfId="4" applyNumberFormat="1" applyFont="1" applyFill="1" applyBorder="1" applyAlignment="1" applyProtection="1">
      <alignment horizontal="center"/>
      <protection locked="0"/>
    </xf>
    <xf numFmtId="9" fontId="3" fillId="2" borderId="2" xfId="4" applyNumberFormat="1" applyFont="1" applyFill="1" applyBorder="1" applyAlignment="1" applyProtection="1">
      <alignment horizontal="center"/>
      <protection locked="0"/>
    </xf>
    <xf numFmtId="180" fontId="2" fillId="2" borderId="2" xfId="4" applyNumberFormat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left" wrapText="1" indent="6"/>
      <protection locked="0"/>
    </xf>
    <xf numFmtId="180" fontId="13" fillId="2" borderId="0" xfId="4" applyNumberFormat="1" applyFont="1" applyFill="1" applyBorder="1" applyAlignment="1" applyProtection="1">
      <alignment horizontal="left" indent="5"/>
      <protection locked="0"/>
    </xf>
    <xf numFmtId="9" fontId="13" fillId="2" borderId="0" xfId="5" applyFont="1" applyFill="1" applyBorder="1" applyAlignment="1" applyProtection="1">
      <alignment horizontal="left" indent="5"/>
      <protection locked="0"/>
    </xf>
    <xf numFmtId="0" fontId="13" fillId="2" borderId="0" xfId="0" applyFont="1" applyFill="1" applyBorder="1" applyAlignment="1" applyProtection="1">
      <alignment horizontal="left" indent="5"/>
      <protection locked="0"/>
    </xf>
    <xf numFmtId="9" fontId="13" fillId="2" borderId="0" xfId="4" applyNumberFormat="1" applyFont="1" applyFill="1" applyBorder="1" applyAlignment="1" applyProtection="1">
      <alignment horizontal="left" indent="5"/>
      <protection locked="0"/>
    </xf>
    <xf numFmtId="0" fontId="14" fillId="2" borderId="0" xfId="0" applyFont="1" applyFill="1" applyAlignment="1">
      <alignment horizontal="left" indent="5"/>
    </xf>
    <xf numFmtId="179" fontId="10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7" fontId="2" fillId="2" borderId="0" xfId="0" quotePrefix="1" applyNumberFormat="1" applyFont="1" applyFill="1" applyBorder="1" applyAlignment="1" applyProtection="1">
      <alignment horizontal="center" wrapText="1"/>
      <protection locked="0"/>
    </xf>
    <xf numFmtId="37" fontId="3" fillId="2" borderId="0" xfId="2" applyFont="1" applyFill="1" applyBorder="1" applyAlignment="1" applyProtection="1">
      <alignment horizontal="center" wrapText="1"/>
      <protection locked="0"/>
    </xf>
    <xf numFmtId="177" fontId="3" fillId="2" borderId="0" xfId="0" quotePrefix="1" applyNumberFormat="1" applyFont="1" applyFill="1" applyBorder="1" applyAlignment="1" applyProtection="1">
      <alignment horizontal="right" wrapText="1"/>
      <protection locked="0"/>
    </xf>
    <xf numFmtId="0" fontId="10" fillId="2" borderId="0" xfId="0" applyFont="1" applyFill="1" applyBorder="1" applyProtection="1">
      <protection locked="0"/>
    </xf>
    <xf numFmtId="0" fontId="3" fillId="2" borderId="0" xfId="0" applyFont="1" applyFill="1" applyBorder="1"/>
    <xf numFmtId="181" fontId="3" fillId="2" borderId="0" xfId="8" applyNumberFormat="1" applyFont="1" applyFill="1" applyBorder="1" applyAlignment="1" applyProtection="1">
      <alignment horizontal="center"/>
      <protection locked="0"/>
    </xf>
    <xf numFmtId="176" fontId="3" fillId="2" borderId="0" xfId="4" applyNumberFormat="1" applyFont="1" applyFill="1" applyAlignment="1" applyProtection="1">
      <alignment horizontal="center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1" xfId="0" applyFont="1" applyFill="1" applyBorder="1" applyProtection="1">
      <protection locked="0"/>
    </xf>
    <xf numFmtId="177" fontId="16" fillId="0" borderId="0" xfId="0" quotePrefix="1" applyNumberFormat="1" applyFont="1" applyFill="1" applyBorder="1" applyAlignment="1" applyProtection="1">
      <alignment horizontal="right" wrapText="1"/>
      <protection locked="0"/>
    </xf>
    <xf numFmtId="177" fontId="18" fillId="0" borderId="1" xfId="0" quotePrefix="1" applyNumberFormat="1" applyFont="1" applyFill="1" applyBorder="1" applyAlignment="1" applyProtection="1">
      <alignment horizontal="center" wrapText="1"/>
      <protection locked="0"/>
    </xf>
    <xf numFmtId="178" fontId="19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177" fontId="18" fillId="0" borderId="0" xfId="0" quotePrefix="1" applyNumberFormat="1" applyFont="1" applyFill="1" applyBorder="1" applyAlignment="1" applyProtection="1">
      <alignment horizontal="center" wrapText="1"/>
      <protection locked="0"/>
    </xf>
    <xf numFmtId="0" fontId="20" fillId="0" borderId="0" xfId="1" applyFont="1" applyFill="1" applyProtection="1">
      <protection locked="0"/>
    </xf>
    <xf numFmtId="37" fontId="16" fillId="0" borderId="0" xfId="2" applyFont="1" applyFill="1" applyBorder="1" applyProtection="1">
      <protection locked="0"/>
    </xf>
    <xf numFmtId="37" fontId="16" fillId="0" borderId="0" xfId="2" applyFont="1" applyFill="1" applyAlignment="1" applyProtection="1">
      <alignment horizontal="center"/>
      <protection locked="0"/>
    </xf>
    <xf numFmtId="37" fontId="16" fillId="0" borderId="0" xfId="2" applyFont="1" applyFill="1" applyAlignment="1" applyProtection="1">
      <alignment horizontal="center" wrapText="1"/>
      <protection locked="0"/>
    </xf>
    <xf numFmtId="37" fontId="16" fillId="0" borderId="0" xfId="2" applyFont="1" applyFill="1" applyBorder="1" applyAlignment="1" applyProtection="1">
      <alignment horizontal="center" wrapText="1"/>
      <protection locked="0"/>
    </xf>
    <xf numFmtId="180" fontId="18" fillId="0" borderId="1" xfId="4" applyNumberFormat="1" applyFont="1" applyFill="1" applyBorder="1" applyAlignment="1" applyProtection="1">
      <alignment horizontal="center"/>
      <protection locked="0"/>
    </xf>
    <xf numFmtId="9" fontId="18" fillId="0" borderId="0" xfId="5" applyFont="1" applyFill="1" applyBorder="1" applyAlignment="1" applyProtection="1">
      <alignment horizontal="center"/>
      <protection locked="0"/>
    </xf>
    <xf numFmtId="180" fontId="16" fillId="0" borderId="0" xfId="4" applyNumberFormat="1" applyFont="1" applyFill="1" applyBorder="1" applyProtection="1">
      <protection locked="0"/>
    </xf>
    <xf numFmtId="180" fontId="16" fillId="0" borderId="0" xfId="4" applyNumberFormat="1" applyFont="1" applyFill="1" applyBorder="1" applyAlignment="1" applyProtection="1">
      <alignment horizontal="center"/>
      <protection locked="0"/>
    </xf>
    <xf numFmtId="9" fontId="16" fillId="0" borderId="0" xfId="4" applyNumberFormat="1" applyFont="1" applyFill="1" applyBorder="1" applyAlignment="1" applyProtection="1">
      <alignment horizontal="center"/>
      <protection locked="0"/>
    </xf>
    <xf numFmtId="0" fontId="18" fillId="0" borderId="1" xfId="1" applyFont="1" applyFill="1" applyBorder="1" applyAlignment="1" applyProtection="1">
      <alignment horizontal="left" wrapText="1" indent="1"/>
      <protection locked="0"/>
    </xf>
    <xf numFmtId="180" fontId="18" fillId="0" borderId="0" xfId="4" applyNumberFormat="1" applyFont="1" applyFill="1" applyBorder="1" applyProtection="1">
      <protection locked="0"/>
    </xf>
    <xf numFmtId="9" fontId="18" fillId="0" borderId="0" xfId="4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Alignment="1">
      <alignment horizontal="left" indent="5"/>
    </xf>
    <xf numFmtId="0" fontId="16" fillId="0" borderId="0" xfId="1" applyFont="1" applyFill="1" applyBorder="1" applyAlignment="1" applyProtection="1">
      <alignment horizontal="left" indent="1"/>
      <protection locked="0"/>
    </xf>
    <xf numFmtId="180" fontId="18" fillId="0" borderId="0" xfId="4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Alignment="1">
      <alignment horizontal="left" indent="1"/>
    </xf>
    <xf numFmtId="180" fontId="16" fillId="0" borderId="2" xfId="4" applyNumberFormat="1" applyFont="1" applyFill="1" applyBorder="1" applyAlignment="1" applyProtection="1">
      <alignment horizontal="center"/>
      <protection locked="0"/>
    </xf>
    <xf numFmtId="9" fontId="16" fillId="0" borderId="2" xfId="4" applyNumberFormat="1" applyFont="1" applyFill="1" applyBorder="1" applyAlignment="1" applyProtection="1">
      <alignment horizontal="center"/>
      <protection locked="0"/>
    </xf>
    <xf numFmtId="180" fontId="18" fillId="0" borderId="2" xfId="4" applyNumberFormat="1" applyFont="1" applyFill="1" applyBorder="1" applyAlignment="1" applyProtection="1">
      <alignment horizontal="center"/>
      <protection locked="0"/>
    </xf>
    <xf numFmtId="0" fontId="16" fillId="0" borderId="0" xfId="1" applyFont="1" applyFill="1" applyBorder="1" applyAlignment="1" applyProtection="1">
      <alignment horizontal="left"/>
      <protection locked="0"/>
    </xf>
    <xf numFmtId="181" fontId="16" fillId="0" borderId="0" xfId="8" applyNumberFormat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left" indent="2"/>
      <protection locked="0"/>
    </xf>
    <xf numFmtId="0" fontId="16" fillId="0" borderId="0" xfId="1" applyFont="1" applyFill="1" applyBorder="1" applyProtection="1">
      <protection locked="0"/>
    </xf>
    <xf numFmtId="2" fontId="16" fillId="0" borderId="0" xfId="1" applyNumberFormat="1" applyFont="1" applyFill="1" applyBorder="1" applyAlignment="1" applyProtection="1">
      <alignment horizontal="left" vertical="top" indent="1"/>
      <protection locked="0"/>
    </xf>
    <xf numFmtId="0" fontId="16" fillId="0" borderId="0" xfId="0" applyFont="1" applyFill="1" applyBorder="1" applyProtection="1">
      <protection locked="0"/>
    </xf>
    <xf numFmtId="179" fontId="16" fillId="0" borderId="0" xfId="0" applyNumberFormat="1" applyFont="1" applyFill="1" applyAlignment="1" applyProtection="1">
      <alignment horizontal="left" vertical="top" wrapText="1"/>
      <protection locked="0"/>
    </xf>
    <xf numFmtId="179" fontId="16" fillId="0" borderId="0" xfId="0" applyNumberFormat="1" applyFont="1" applyFill="1" applyBorder="1" applyAlignment="1" applyProtection="1">
      <alignment horizontal="left" vertical="top" wrapText="1"/>
      <protection locked="0"/>
    </xf>
    <xf numFmtId="179" fontId="16" fillId="0" borderId="0" xfId="0" applyNumberFormat="1" applyFont="1" applyFill="1" applyAlignment="1" applyProtection="1">
      <alignment horizontal="center"/>
      <protection locked="0"/>
    </xf>
    <xf numFmtId="0" fontId="16" fillId="0" borderId="0" xfId="0" applyFont="1" applyFill="1" applyBorder="1"/>
    <xf numFmtId="0" fontId="16" fillId="0" borderId="0" xfId="1" applyFont="1" applyFill="1" applyBorder="1" applyAlignment="1" applyProtection="1">
      <alignment horizontal="left" wrapText="1" indent="1"/>
      <protection locked="0"/>
    </xf>
    <xf numFmtId="9" fontId="17" fillId="0" borderId="1" xfId="4" applyNumberFormat="1" applyFont="1" applyFill="1" applyBorder="1" applyAlignment="1" applyProtection="1">
      <alignment horizontal="center"/>
      <protection locked="0"/>
    </xf>
    <xf numFmtId="0" fontId="18" fillId="0" borderId="3" xfId="1" applyFont="1" applyFill="1" applyBorder="1" applyAlignment="1" applyProtection="1">
      <alignment wrapText="1"/>
      <protection locked="0"/>
    </xf>
    <xf numFmtId="0" fontId="18" fillId="0" borderId="0" xfId="1" applyFont="1" applyFill="1" applyBorder="1" applyAlignment="1" applyProtection="1">
      <alignment horizontal="left" wrapText="1" indent="1"/>
      <protection locked="0"/>
    </xf>
    <xf numFmtId="0" fontId="18" fillId="0" borderId="3" xfId="1" applyFont="1" applyFill="1" applyBorder="1" applyAlignment="1" applyProtection="1">
      <alignment horizontal="left" wrapText="1" indent="1"/>
      <protection locked="0"/>
    </xf>
    <xf numFmtId="180" fontId="18" fillId="0" borderId="3" xfId="4" applyNumberFormat="1" applyFont="1" applyFill="1" applyBorder="1" applyAlignment="1" applyProtection="1">
      <alignment horizontal="center"/>
      <protection locked="0"/>
    </xf>
    <xf numFmtId="9" fontId="18" fillId="0" borderId="3" xfId="4" applyNumberFormat="1" applyFont="1" applyFill="1" applyBorder="1" applyAlignment="1" applyProtection="1">
      <alignment horizontal="center"/>
      <protection locked="0"/>
    </xf>
    <xf numFmtId="180" fontId="16" fillId="0" borderId="3" xfId="4" applyNumberFormat="1" applyFont="1" applyFill="1" applyBorder="1" applyAlignment="1" applyProtection="1">
      <alignment horizontal="center"/>
      <protection locked="0"/>
    </xf>
    <xf numFmtId="9" fontId="16" fillId="0" borderId="3" xfId="4" applyNumberFormat="1" applyFont="1" applyFill="1" applyBorder="1" applyAlignment="1" applyProtection="1">
      <alignment horizontal="center"/>
      <protection locked="0"/>
    </xf>
    <xf numFmtId="0" fontId="18" fillId="0" borderId="2" xfId="1" applyFont="1" applyFill="1" applyBorder="1" applyAlignment="1" applyProtection="1">
      <alignment horizontal="left" wrapText="1"/>
      <protection locked="0"/>
    </xf>
    <xf numFmtId="37" fontId="18" fillId="0" borderId="0" xfId="2" applyFont="1" applyFill="1" applyBorder="1" applyAlignment="1" applyProtection="1">
      <alignment horizontal="center" wrapText="1"/>
      <protection locked="0"/>
    </xf>
    <xf numFmtId="0" fontId="22" fillId="0" borderId="0" xfId="1" applyFont="1" applyFill="1" applyBorder="1" applyAlignment="1" applyProtection="1">
      <alignment horizontal="right" wrapText="1"/>
      <protection locked="0"/>
    </xf>
    <xf numFmtId="180" fontId="22" fillId="0" borderId="0" xfId="4" applyNumberFormat="1" applyFont="1" applyFill="1" applyBorder="1" applyAlignment="1" applyProtection="1">
      <alignment horizontal="left" indent="5"/>
      <protection locked="0"/>
    </xf>
    <xf numFmtId="9" fontId="22" fillId="0" borderId="0" xfId="5" applyFont="1" applyFill="1" applyBorder="1" applyAlignment="1" applyProtection="1">
      <alignment horizontal="left" indent="5"/>
      <protection locked="0"/>
    </xf>
    <xf numFmtId="0" fontId="22" fillId="0" borderId="0" xfId="0" applyFont="1" applyFill="1" applyBorder="1" applyAlignment="1" applyProtection="1">
      <alignment horizontal="left" indent="5"/>
      <protection locked="0"/>
    </xf>
    <xf numFmtId="9" fontId="22" fillId="0" borderId="0" xfId="4" applyNumberFormat="1" applyFont="1" applyFill="1" applyBorder="1" applyAlignment="1" applyProtection="1">
      <alignment horizontal="left" indent="5"/>
      <protection locked="0"/>
    </xf>
    <xf numFmtId="0" fontId="23" fillId="0" borderId="0" xfId="0" applyFont="1" applyFill="1" applyAlignment="1">
      <alignment horizontal="left" indent="5"/>
    </xf>
    <xf numFmtId="180" fontId="18" fillId="3" borderId="4" xfId="9" applyNumberFormat="1" applyFont="1" applyAlignment="1" applyProtection="1">
      <alignment horizontal="center"/>
      <protection locked="0"/>
    </xf>
    <xf numFmtId="0" fontId="24" fillId="4" borderId="0" xfId="0" applyFont="1" applyFill="1"/>
    <xf numFmtId="0" fontId="26" fillId="4" borderId="0" xfId="0" applyFont="1" applyFill="1"/>
    <xf numFmtId="180" fontId="25" fillId="3" borderId="4" xfId="9" applyNumberFormat="1" applyFont="1" applyAlignment="1" applyProtection="1">
      <alignment horizontal="left"/>
      <protection locked="0"/>
    </xf>
    <xf numFmtId="180" fontId="25" fillId="3" borderId="4" xfId="9" applyNumberFormat="1" applyFont="1" applyAlignment="1" applyProtection="1">
      <alignment horizontal="center"/>
      <protection locked="0"/>
    </xf>
    <xf numFmtId="0" fontId="24" fillId="4" borderId="0" xfId="0" applyFont="1" applyFill="1" applyBorder="1" applyAlignment="1"/>
    <xf numFmtId="0" fontId="24" fillId="4" borderId="0" xfId="0" applyFont="1" applyFill="1" applyAlignment="1"/>
    <xf numFmtId="177" fontId="28" fillId="0" borderId="1" xfId="0" quotePrefix="1" applyNumberFormat="1" applyFont="1" applyFill="1" applyBorder="1" applyAlignment="1" applyProtection="1">
      <alignment horizontal="left" wrapText="1"/>
      <protection locked="0"/>
    </xf>
    <xf numFmtId="177" fontId="28" fillId="0" borderId="1" xfId="0" quotePrefix="1" applyNumberFormat="1" applyFont="1" applyFill="1" applyBorder="1" applyAlignment="1" applyProtection="1">
      <alignment horizontal="center" wrapText="1"/>
      <protection locked="0"/>
    </xf>
    <xf numFmtId="177" fontId="28" fillId="0" borderId="0" xfId="0" quotePrefix="1" applyNumberFormat="1" applyFont="1" applyFill="1" applyBorder="1" applyAlignment="1" applyProtection="1">
      <alignment horizontal="left"/>
      <protection locked="0"/>
    </xf>
    <xf numFmtId="0" fontId="32" fillId="0" borderId="0" xfId="1" applyFont="1" applyFill="1" applyBorder="1" applyAlignment="1" applyProtection="1">
      <alignment horizontal="right" wrapText="1"/>
      <protection locked="0"/>
    </xf>
    <xf numFmtId="180" fontId="32" fillId="0" borderId="0" xfId="4" applyNumberFormat="1" applyFont="1" applyFill="1" applyBorder="1" applyAlignment="1" applyProtection="1">
      <alignment horizontal="left" indent="5"/>
      <protection locked="0"/>
    </xf>
    <xf numFmtId="9" fontId="32" fillId="0" borderId="0" xfId="5" applyFont="1" applyFill="1" applyBorder="1" applyAlignment="1" applyProtection="1">
      <alignment horizontal="left" indent="5"/>
      <protection locked="0"/>
    </xf>
    <xf numFmtId="0" fontId="32" fillId="0" borderId="0" xfId="0" applyFont="1" applyFill="1" applyBorder="1" applyAlignment="1" applyProtection="1">
      <alignment horizontal="left" indent="5"/>
      <protection locked="0"/>
    </xf>
    <xf numFmtId="9" fontId="32" fillId="0" borderId="0" xfId="4" applyNumberFormat="1" applyFont="1" applyFill="1" applyBorder="1" applyAlignment="1" applyProtection="1">
      <alignment horizontal="left" indent="5"/>
      <protection locked="0"/>
    </xf>
    <xf numFmtId="0" fontId="32" fillId="0" borderId="0" xfId="0" applyFont="1" applyFill="1" applyAlignment="1">
      <alignment horizontal="left" indent="5"/>
    </xf>
    <xf numFmtId="0" fontId="33" fillId="0" borderId="0" xfId="0" applyFont="1" applyFill="1" applyAlignment="1">
      <alignment horizontal="left" indent="5"/>
    </xf>
    <xf numFmtId="0" fontId="34" fillId="0" borderId="0" xfId="0" applyFont="1" applyFill="1"/>
    <xf numFmtId="0" fontId="34" fillId="0" borderId="0" xfId="1" applyFont="1" applyFill="1" applyAlignment="1" applyProtection="1">
      <alignment horizontal="left" indent="1"/>
      <protection locked="0"/>
    </xf>
    <xf numFmtId="180" fontId="34" fillId="0" borderId="0" xfId="4" applyNumberFormat="1" applyFont="1" applyFill="1" applyBorder="1" applyProtection="1">
      <protection locked="0"/>
    </xf>
    <xf numFmtId="176" fontId="34" fillId="0" borderId="0" xfId="4" applyNumberFormat="1" applyFont="1" applyFill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180" fontId="34" fillId="0" borderId="0" xfId="4" applyNumberFormat="1" applyFont="1" applyFill="1" applyAlignment="1" applyProtection="1">
      <alignment horizontal="center"/>
      <protection locked="0"/>
    </xf>
    <xf numFmtId="9" fontId="34" fillId="0" borderId="0" xfId="4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>
      <alignment horizontal="center"/>
    </xf>
    <xf numFmtId="180" fontId="34" fillId="3" borderId="4" xfId="9" applyNumberFormat="1" applyFont="1" applyAlignment="1" applyProtection="1">
      <alignment horizontal="center"/>
      <protection locked="0"/>
    </xf>
    <xf numFmtId="0" fontId="34" fillId="0" borderId="0" xfId="0" applyFont="1" applyFill="1" applyAlignment="1">
      <alignment horizontal="center"/>
    </xf>
    <xf numFmtId="0" fontId="35" fillId="0" borderId="0" xfId="0" applyFont="1" applyFill="1"/>
    <xf numFmtId="0" fontId="34" fillId="0" borderId="3" xfId="1" applyFont="1" applyFill="1" applyBorder="1" applyAlignment="1" applyProtection="1">
      <alignment horizontal="left" wrapText="1" indent="1"/>
      <protection locked="0"/>
    </xf>
    <xf numFmtId="180" fontId="35" fillId="0" borderId="3" xfId="4" applyNumberFormat="1" applyFont="1" applyFill="1" applyBorder="1" applyAlignment="1" applyProtection="1">
      <alignment horizontal="center"/>
      <protection locked="0"/>
    </xf>
    <xf numFmtId="180" fontId="35" fillId="0" borderId="0" xfId="4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9" fontId="35" fillId="0" borderId="3" xfId="4" applyNumberFormat="1" applyFont="1" applyFill="1" applyBorder="1" applyAlignment="1" applyProtection="1">
      <alignment horizontal="center"/>
      <protection locked="0"/>
    </xf>
    <xf numFmtId="9" fontId="35" fillId="0" borderId="0" xfId="4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Alignment="1">
      <alignment horizontal="center"/>
    </xf>
    <xf numFmtId="37" fontId="34" fillId="0" borderId="0" xfId="2" applyFont="1" applyFill="1" applyBorder="1" applyProtection="1">
      <protection locked="0"/>
    </xf>
    <xf numFmtId="9" fontId="34" fillId="0" borderId="0" xfId="5" applyFont="1" applyFill="1" applyBorder="1" applyAlignment="1" applyProtection="1">
      <alignment horizontal="center"/>
      <protection locked="0"/>
    </xf>
    <xf numFmtId="0" fontId="34" fillId="0" borderId="0" xfId="1" applyFont="1" applyFill="1" applyBorder="1" applyProtection="1">
      <protection locked="0"/>
    </xf>
    <xf numFmtId="180" fontId="34" fillId="0" borderId="0" xfId="4" applyNumberFormat="1" applyFont="1" applyFill="1" applyBorder="1" applyAlignment="1" applyProtection="1">
      <alignment horizontal="center"/>
      <protection locked="0"/>
    </xf>
    <xf numFmtId="0" fontId="34" fillId="0" borderId="2" xfId="1" applyFont="1" applyFill="1" applyBorder="1" applyAlignment="1" applyProtection="1">
      <alignment horizontal="left" wrapText="1"/>
      <protection locked="0"/>
    </xf>
    <xf numFmtId="180" fontId="34" fillId="0" borderId="2" xfId="4" applyNumberFormat="1" applyFont="1" applyFill="1" applyBorder="1" applyAlignment="1" applyProtection="1">
      <alignment horizontal="center"/>
      <protection locked="0"/>
    </xf>
    <xf numFmtId="180" fontId="35" fillId="0" borderId="2" xfId="4" applyNumberFormat="1" applyFont="1" applyFill="1" applyBorder="1" applyAlignment="1" applyProtection="1">
      <alignment horizontal="center"/>
      <protection locked="0"/>
    </xf>
    <xf numFmtId="9" fontId="35" fillId="0" borderId="2" xfId="4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Alignment="1">
      <alignment horizontal="left" indent="1"/>
    </xf>
    <xf numFmtId="0" fontId="34" fillId="0" borderId="0" xfId="1" applyFont="1" applyFill="1" applyBorder="1" applyAlignment="1" applyProtection="1">
      <alignment horizontal="left" wrapText="1" indent="1"/>
      <protection locked="0"/>
    </xf>
    <xf numFmtId="0" fontId="34" fillId="0" borderId="2" xfId="1" applyFont="1" applyFill="1" applyBorder="1" applyAlignment="1" applyProtection="1">
      <alignment horizontal="left" wrapText="1" indent="1"/>
      <protection locked="0"/>
    </xf>
    <xf numFmtId="0" fontId="31" fillId="0" borderId="0" xfId="0" applyFont="1" applyFill="1" applyAlignment="1" applyProtection="1">
      <protection locked="0"/>
    </xf>
    <xf numFmtId="0" fontId="30" fillId="0" borderId="0" xfId="0" applyFont="1" applyBorder="1" applyAlignment="1">
      <alignment horizontal="left" vertical="center"/>
    </xf>
    <xf numFmtId="0" fontId="7" fillId="2" borderId="0" xfId="0" applyFont="1" applyFill="1" applyAlignment="1" applyProtection="1">
      <alignment horizontal="left"/>
      <protection locked="0"/>
    </xf>
    <xf numFmtId="0" fontId="36" fillId="0" borderId="0" xfId="0" applyFont="1" applyBorder="1" applyAlignment="1">
      <alignment horizontal="left" vertical="center"/>
    </xf>
    <xf numFmtId="0" fontId="37" fillId="4" borderId="0" xfId="0" applyFont="1" applyFill="1"/>
  </cellXfs>
  <cellStyles count="10">
    <cellStyle name="Comma" xfId="8" builtinId="3"/>
    <cellStyle name="Comma 3" xfId="3"/>
    <cellStyle name="Currency" xfId="4" builtinId="4"/>
    <cellStyle name="Followed Hyperlink" xfId="7" builtinId="9" hidden="1"/>
    <cellStyle name="Hyperlink" xfId="6" builtinId="8" hidden="1"/>
    <cellStyle name="Normal" xfId="0" builtinId="0"/>
    <cellStyle name="Normal 5" xfId="2"/>
    <cellStyle name="Normal_BalanceSheets" xfId="1"/>
    <cellStyle name="Note" xfId="9" builtinId="10"/>
    <cellStyle name="Percent" xfId="5" builtinId="5"/>
  </cellStyles>
  <dxfs count="0"/>
  <tableStyles count="0" defaultTableStyle="TableStyleMedium9" defaultPivotStyle="PivotStyleMedium7"/>
  <colors>
    <mruColors>
      <color rgb="FFFFF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9136</xdr:colOff>
      <xdr:row>3</xdr:row>
      <xdr:rowOff>45684</xdr:rowOff>
    </xdr:from>
    <xdr:to>
      <xdr:col>4</xdr:col>
      <xdr:colOff>118777</xdr:colOff>
      <xdr:row>36</xdr:row>
      <xdr:rowOff>373857</xdr:rowOff>
    </xdr:to>
    <xdr:sp macro="" textlink="">
      <xdr:nvSpPr>
        <xdr:cNvPr id="2" name="Rectangle 1"/>
        <xdr:cNvSpPr/>
      </xdr:nvSpPr>
      <xdr:spPr>
        <a:xfrm>
          <a:off x="3006336" y="756884"/>
          <a:ext cx="1239941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</xdr:colOff>
      <xdr:row>3</xdr:row>
      <xdr:rowOff>54820</xdr:rowOff>
    </xdr:from>
    <xdr:to>
      <xdr:col>6</xdr:col>
      <xdr:colOff>137051</xdr:colOff>
      <xdr:row>36</xdr:row>
      <xdr:rowOff>382993</xdr:rowOff>
    </xdr:to>
    <xdr:sp macro="" textlink="">
      <xdr:nvSpPr>
        <xdr:cNvPr id="3" name="Rectangle 2"/>
        <xdr:cNvSpPr/>
      </xdr:nvSpPr>
      <xdr:spPr>
        <a:xfrm>
          <a:off x="4127501" y="766020"/>
          <a:ext cx="1407050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100504</xdr:colOff>
      <xdr:row>3</xdr:row>
      <xdr:rowOff>54820</xdr:rowOff>
    </xdr:from>
    <xdr:to>
      <xdr:col>8</xdr:col>
      <xdr:colOff>173597</xdr:colOff>
      <xdr:row>36</xdr:row>
      <xdr:rowOff>382993</xdr:rowOff>
    </xdr:to>
    <xdr:sp macro="" textlink="">
      <xdr:nvSpPr>
        <xdr:cNvPr id="4" name="Rectangle 3"/>
        <xdr:cNvSpPr/>
      </xdr:nvSpPr>
      <xdr:spPr>
        <a:xfrm>
          <a:off x="5498004" y="766020"/>
          <a:ext cx="1279593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</xdr:row>
      <xdr:rowOff>54820</xdr:rowOff>
    </xdr:from>
    <xdr:to>
      <xdr:col>10</xdr:col>
      <xdr:colOff>301510</xdr:colOff>
      <xdr:row>36</xdr:row>
      <xdr:rowOff>382993</xdr:rowOff>
    </xdr:to>
    <xdr:sp macro="" textlink="">
      <xdr:nvSpPr>
        <xdr:cNvPr id="5" name="Rectangle 4"/>
        <xdr:cNvSpPr/>
      </xdr:nvSpPr>
      <xdr:spPr>
        <a:xfrm>
          <a:off x="6908800" y="766020"/>
          <a:ext cx="1279410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</xdr:row>
      <xdr:rowOff>54820</xdr:rowOff>
    </xdr:from>
    <xdr:to>
      <xdr:col>12</xdr:col>
      <xdr:colOff>201006</xdr:colOff>
      <xdr:row>36</xdr:row>
      <xdr:rowOff>382993</xdr:rowOff>
    </xdr:to>
    <xdr:sp macro="" textlink="">
      <xdr:nvSpPr>
        <xdr:cNvPr id="6" name="Rectangle 5"/>
        <xdr:cNvSpPr/>
      </xdr:nvSpPr>
      <xdr:spPr>
        <a:xfrm>
          <a:off x="7886700" y="766020"/>
          <a:ext cx="1280506" cy="5128773"/>
        </a:xfrm>
        <a:prstGeom prst="rect">
          <a:avLst/>
        </a:prstGeom>
        <a:solidFill>
          <a:srgbClr val="FFF3CC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219280</xdr:colOff>
      <xdr:row>5</xdr:row>
      <xdr:rowOff>146186</xdr:rowOff>
    </xdr:from>
    <xdr:to>
      <xdr:col>2</xdr:col>
      <xdr:colOff>27410</xdr:colOff>
      <xdr:row>30</xdr:row>
      <xdr:rowOff>146185</xdr:rowOff>
    </xdr:to>
    <xdr:sp macro="" textlink="">
      <xdr:nvSpPr>
        <xdr:cNvPr id="7" name="Rectangle 6"/>
        <xdr:cNvSpPr/>
      </xdr:nvSpPr>
      <xdr:spPr>
        <a:xfrm>
          <a:off x="219280" y="1212986"/>
          <a:ext cx="2665630" cy="3378199"/>
        </a:xfrm>
        <a:prstGeom prst="rect">
          <a:avLst/>
        </a:prstGeom>
        <a:solidFill>
          <a:srgbClr val="FFF3CC"/>
        </a:solidFill>
        <a:ln>
          <a:solidFill>
            <a:srgbClr val="FFF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4000">
            <a:solidFill>
              <a:schemeClr val="accent5"/>
            </a:solidFill>
          </a:endParaRPr>
        </a:p>
      </xdr:txBody>
    </xdr:sp>
    <xdr:clientData/>
  </xdr:twoCellAnchor>
  <xdr:twoCellAnchor>
    <xdr:from>
      <xdr:col>3</xdr:col>
      <xdr:colOff>36546</xdr:colOff>
      <xdr:row>1</xdr:row>
      <xdr:rowOff>0</xdr:rowOff>
    </xdr:from>
    <xdr:to>
      <xdr:col>23</xdr:col>
      <xdr:colOff>429423</xdr:colOff>
      <xdr:row>4</xdr:row>
      <xdr:rowOff>0</xdr:rowOff>
    </xdr:to>
    <xdr:sp macro="" textlink="">
      <xdr:nvSpPr>
        <xdr:cNvPr id="8" name="Rectangle 7"/>
        <xdr:cNvSpPr/>
      </xdr:nvSpPr>
      <xdr:spPr>
        <a:xfrm>
          <a:off x="3033746" y="177800"/>
          <a:ext cx="14045377" cy="711200"/>
        </a:xfrm>
        <a:prstGeom prst="rect">
          <a:avLst/>
        </a:prstGeom>
        <a:solidFill>
          <a:srgbClr val="FFF3CC"/>
        </a:solidFill>
        <a:ln>
          <a:solidFill>
            <a:srgbClr val="FFF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tabSelected="1" zoomScale="130" zoomScaleNormal="130" workbookViewId="0"/>
  </sheetViews>
  <sheetFormatPr defaultRowHeight="15.75" x14ac:dyDescent="0.25"/>
  <cols>
    <col min="1" max="1" width="6" style="125" customWidth="1"/>
    <col min="2" max="2" width="53" style="125" customWidth="1"/>
    <col min="3" max="3" width="3.625" style="125" customWidth="1"/>
    <col min="4" max="4" width="17.625" style="125" customWidth="1"/>
    <col min="5" max="5" width="3.25" style="125" customWidth="1"/>
    <col min="6" max="6" width="17.125" style="125" customWidth="1"/>
    <col min="7" max="16384" width="9" style="125"/>
  </cols>
  <sheetData>
    <row r="2" spans="2:6" ht="31.5" customHeight="1" x14ac:dyDescent="0.25">
      <c r="B2" s="171" t="s">
        <v>69</v>
      </c>
      <c r="C2" s="171"/>
      <c r="D2" s="171"/>
    </row>
    <row r="4" spans="2:6" ht="15.75" customHeight="1" x14ac:dyDescent="0.25">
      <c r="B4" s="131" t="s">
        <v>70</v>
      </c>
      <c r="C4" s="126"/>
      <c r="D4" s="132" t="s">
        <v>66</v>
      </c>
      <c r="E4" s="126"/>
      <c r="F4" s="132" t="s">
        <v>67</v>
      </c>
    </row>
    <row r="5" spans="2:6" x14ac:dyDescent="0.25">
      <c r="B5" s="126"/>
      <c r="C5" s="126"/>
      <c r="D5" s="126"/>
      <c r="E5" s="126"/>
      <c r="F5" s="126"/>
    </row>
    <row r="6" spans="2:6" x14ac:dyDescent="0.25">
      <c r="B6" s="127" t="s">
        <v>62</v>
      </c>
      <c r="C6" s="126"/>
      <c r="D6" s="128">
        <v>160000</v>
      </c>
      <c r="E6" s="126"/>
      <c r="F6" s="128">
        <v>165000</v>
      </c>
    </row>
    <row r="7" spans="2:6" x14ac:dyDescent="0.25">
      <c r="B7" s="127" t="s">
        <v>65</v>
      </c>
      <c r="C7" s="126"/>
      <c r="D7" s="128">
        <v>1500</v>
      </c>
      <c r="E7" s="126"/>
      <c r="F7" s="128">
        <v>1500</v>
      </c>
    </row>
    <row r="8" spans="2:6" x14ac:dyDescent="0.25">
      <c r="B8" s="127" t="s">
        <v>63</v>
      </c>
      <c r="C8" s="126"/>
      <c r="D8" s="128">
        <v>20000</v>
      </c>
      <c r="E8" s="126"/>
      <c r="F8" s="128">
        <v>25000</v>
      </c>
    </row>
    <row r="9" spans="2:6" x14ac:dyDescent="0.25">
      <c r="B9" s="127" t="s">
        <v>61</v>
      </c>
      <c r="C9" s="126"/>
      <c r="D9" s="128">
        <v>65000</v>
      </c>
      <c r="E9" s="126"/>
      <c r="F9" s="128">
        <v>80000</v>
      </c>
    </row>
    <row r="10" spans="2:6" x14ac:dyDescent="0.25">
      <c r="B10" s="127" t="s">
        <v>60</v>
      </c>
      <c r="C10" s="126"/>
      <c r="D10" s="128">
        <v>130000</v>
      </c>
      <c r="E10" s="126"/>
      <c r="F10" s="128">
        <v>145000</v>
      </c>
    </row>
    <row r="11" spans="2:6" x14ac:dyDescent="0.25">
      <c r="B11" s="127" t="s">
        <v>59</v>
      </c>
      <c r="C11" s="126"/>
      <c r="D11" s="128">
        <v>680000</v>
      </c>
      <c r="E11" s="126"/>
      <c r="F11" s="128">
        <v>750000</v>
      </c>
    </row>
    <row r="12" spans="2:6" x14ac:dyDescent="0.25">
      <c r="B12" s="127" t="s">
        <v>64</v>
      </c>
      <c r="C12" s="126"/>
      <c r="D12" s="128">
        <v>5000</v>
      </c>
      <c r="E12" s="126"/>
      <c r="F12" s="128">
        <v>6000</v>
      </c>
    </row>
    <row r="13" spans="2:6" x14ac:dyDescent="0.25">
      <c r="B13" s="127" t="s">
        <v>31</v>
      </c>
      <c r="C13" s="126"/>
      <c r="D13" s="128">
        <v>1350000</v>
      </c>
      <c r="E13" s="126"/>
      <c r="F13" s="128">
        <v>1250000</v>
      </c>
    </row>
    <row r="15" spans="2:6" s="174" customFormat="1" ht="20.25" x14ac:dyDescent="0.3">
      <c r="B15" s="173" t="s">
        <v>68</v>
      </c>
      <c r="C15" s="173"/>
      <c r="D15" s="173"/>
    </row>
    <row r="17" spans="2:2" x14ac:dyDescent="0.25">
      <c r="B17" s="133" t="s">
        <v>77</v>
      </c>
    </row>
    <row r="18" spans="2:2" x14ac:dyDescent="0.25">
      <c r="B18" s="133"/>
    </row>
    <row r="19" spans="2:2" x14ac:dyDescent="0.25">
      <c r="B19" s="133" t="s">
        <v>78</v>
      </c>
    </row>
    <row r="20" spans="2:2" x14ac:dyDescent="0.25">
      <c r="B20" s="133"/>
    </row>
    <row r="21" spans="2:2" x14ac:dyDescent="0.25">
      <c r="B21" s="133" t="s">
        <v>71</v>
      </c>
    </row>
    <row r="22" spans="2:2" x14ac:dyDescent="0.25">
      <c r="B22" s="129"/>
    </row>
    <row r="23" spans="2:2" x14ac:dyDescent="0.25">
      <c r="B23" s="129"/>
    </row>
    <row r="24" spans="2:2" x14ac:dyDescent="0.25">
      <c r="B24" s="129"/>
    </row>
    <row r="25" spans="2:2" x14ac:dyDescent="0.25">
      <c r="B25" s="130"/>
    </row>
  </sheetData>
  <sortState ref="B11:F18">
    <sortCondition ref="B11"/>
  </sortState>
  <mergeCells count="2">
    <mergeCell ref="B2:D2"/>
    <mergeCell ref="B15:D15"/>
  </mergeCells>
  <phoneticPr fontId="15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showGridLines="0" zoomScale="115" zoomScaleNormal="115" zoomScalePageLayoutView="245"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.125" defaultRowHeight="13.5" x14ac:dyDescent="0.25"/>
  <cols>
    <col min="1" max="1" width="3" style="69" customWidth="1"/>
    <col min="2" max="2" width="44.375" style="69" customWidth="1"/>
    <col min="3" max="3" width="2.875" style="106" customWidth="1"/>
    <col min="4" max="4" width="16.125" style="68" customWidth="1"/>
    <col min="5" max="5" width="2.875" style="67" customWidth="1"/>
    <col min="6" max="6" width="16" style="68" customWidth="1"/>
    <col min="7" max="7" width="3.5" style="67" customWidth="1"/>
    <col min="8" max="8" width="12.375" style="68" bestFit="1" customWidth="1"/>
    <col min="9" max="9" width="4" style="67" customWidth="1"/>
    <col min="10" max="10" width="12.875" style="68" bestFit="1" customWidth="1"/>
    <col min="11" max="11" width="3.25" style="67" customWidth="1"/>
    <col min="12" max="12" width="20" style="75" customWidth="1"/>
    <col min="13" max="13" width="3.5" style="68" customWidth="1"/>
    <col min="14" max="14" width="42.625" style="68" customWidth="1"/>
    <col min="15" max="16" width="9.125" style="68"/>
    <col min="17" max="16384" width="9.125" style="69"/>
  </cols>
  <sheetData>
    <row r="1" spans="2:14" x14ac:dyDescent="0.25">
      <c r="B1" s="64"/>
      <c r="C1" s="65"/>
      <c r="D1" s="66"/>
      <c r="E1" s="65"/>
      <c r="F1" s="66"/>
      <c r="G1" s="65"/>
      <c r="H1" s="66"/>
      <c r="I1" s="65"/>
      <c r="J1" s="66"/>
    </row>
    <row r="2" spans="2:14" ht="16.5" x14ac:dyDescent="0.3">
      <c r="B2" s="170" t="s">
        <v>38</v>
      </c>
      <c r="C2" s="170"/>
      <c r="D2" s="170"/>
      <c r="E2" s="170"/>
      <c r="F2" s="170"/>
      <c r="G2" s="65"/>
      <c r="H2" s="66"/>
      <c r="I2" s="65"/>
      <c r="J2" s="66"/>
    </row>
    <row r="3" spans="2:14" ht="27" x14ac:dyDescent="0.25">
      <c r="B3" s="70"/>
      <c r="C3" s="71"/>
      <c r="D3" s="72" t="s">
        <v>39</v>
      </c>
      <c r="E3" s="73"/>
      <c r="F3" s="72" t="s">
        <v>40</v>
      </c>
      <c r="G3" s="73"/>
      <c r="H3" s="72" t="s">
        <v>41</v>
      </c>
      <c r="I3" s="74"/>
      <c r="J3" s="72" t="s">
        <v>42</v>
      </c>
      <c r="K3" s="75"/>
      <c r="L3" s="76" t="s">
        <v>55</v>
      </c>
      <c r="N3" s="76" t="s">
        <v>57</v>
      </c>
    </row>
    <row r="4" spans="2:14" x14ac:dyDescent="0.25">
      <c r="B4" s="77"/>
      <c r="C4" s="78"/>
      <c r="D4" s="79"/>
      <c r="E4" s="65"/>
      <c r="F4" s="80"/>
      <c r="G4" s="65"/>
      <c r="H4" s="80"/>
      <c r="I4" s="65"/>
      <c r="J4" s="80"/>
      <c r="K4" s="81"/>
      <c r="L4" s="117"/>
    </row>
    <row r="5" spans="2:14" ht="15" x14ac:dyDescent="0.25">
      <c r="B5" s="127" t="s">
        <v>31</v>
      </c>
      <c r="C5" s="126"/>
      <c r="D5" s="128">
        <v>1350000</v>
      </c>
      <c r="E5" s="126"/>
      <c r="F5" s="128">
        <v>1250000</v>
      </c>
      <c r="G5" s="74"/>
      <c r="H5" s="92">
        <f>F5-D5</f>
        <v>-100000</v>
      </c>
      <c r="I5" s="74"/>
      <c r="J5" s="89">
        <f>F5/D5-1</f>
        <v>-7.407407407407407E-2</v>
      </c>
      <c r="K5" s="83"/>
      <c r="L5" s="124"/>
      <c r="N5" s="124"/>
    </row>
    <row r="6" spans="2:14" ht="14.25" customHeight="1" x14ac:dyDescent="0.25">
      <c r="B6" s="124"/>
      <c r="C6" s="88"/>
      <c r="D6" s="124"/>
      <c r="E6" s="74"/>
      <c r="F6" s="124"/>
      <c r="G6" s="74"/>
      <c r="H6" s="92">
        <f>F6-D6</f>
        <v>0</v>
      </c>
      <c r="I6" s="74"/>
      <c r="J6" s="89" t="e">
        <f>F6/D6-1</f>
        <v>#DIV/0!</v>
      </c>
      <c r="K6" s="86"/>
      <c r="L6" s="124"/>
      <c r="N6" s="124"/>
    </row>
    <row r="7" spans="2:14" x14ac:dyDescent="0.25">
      <c r="B7" s="109" t="s">
        <v>36</v>
      </c>
      <c r="C7" s="88"/>
      <c r="D7" s="92">
        <f>D5-D6</f>
        <v>1350000</v>
      </c>
      <c r="E7" s="74"/>
      <c r="F7" s="92">
        <f>F5-F6</f>
        <v>1250000</v>
      </c>
      <c r="G7" s="74"/>
      <c r="H7" s="92">
        <f>F7-D7</f>
        <v>-100000</v>
      </c>
      <c r="I7" s="74"/>
      <c r="J7" s="89">
        <f>F7/D7-1</f>
        <v>-7.407407407407407E-2</v>
      </c>
      <c r="K7" s="89"/>
      <c r="L7" s="124"/>
      <c r="N7" s="124"/>
    </row>
    <row r="8" spans="2:14" s="140" customFormat="1" x14ac:dyDescent="0.25">
      <c r="B8" s="134" t="s">
        <v>44</v>
      </c>
      <c r="C8" s="135"/>
      <c r="D8" s="136">
        <f>D7/REVENUE</f>
        <v>1</v>
      </c>
      <c r="E8" s="137"/>
      <c r="F8" s="136">
        <f>F7/REVENUE</f>
        <v>1</v>
      </c>
      <c r="G8" s="137"/>
      <c r="H8" s="135"/>
      <c r="I8" s="137"/>
      <c r="J8" s="138"/>
      <c r="K8" s="138"/>
      <c r="L8" s="138"/>
      <c r="M8" s="139"/>
    </row>
    <row r="9" spans="2:14" s="90" customFormat="1" x14ac:dyDescent="0.25">
      <c r="B9" s="118"/>
      <c r="C9" s="119"/>
      <c r="D9" s="120"/>
      <c r="E9" s="121"/>
      <c r="F9" s="120"/>
      <c r="G9" s="121"/>
      <c r="H9" s="119"/>
      <c r="I9" s="121"/>
      <c r="J9" s="122"/>
      <c r="K9" s="122"/>
      <c r="L9" s="122"/>
      <c r="M9" s="123"/>
    </row>
    <row r="10" spans="2:14" x14ac:dyDescent="0.25">
      <c r="B10" s="124"/>
      <c r="C10" s="84"/>
      <c r="D10" s="124"/>
      <c r="E10" s="65"/>
      <c r="F10" s="124"/>
      <c r="G10" s="65"/>
      <c r="H10" s="85">
        <f>F10-D10</f>
        <v>0</v>
      </c>
      <c r="I10" s="65"/>
      <c r="J10" s="86" t="e">
        <f>F10/D10-1</f>
        <v>#DIV/0!</v>
      </c>
      <c r="K10" s="86"/>
      <c r="L10" s="124"/>
      <c r="N10" s="124"/>
    </row>
    <row r="11" spans="2:14" s="140" customFormat="1" x14ac:dyDescent="0.25">
      <c r="B11" s="134" t="s">
        <v>72</v>
      </c>
      <c r="C11" s="135"/>
      <c r="D11" s="136">
        <f>D10/REVENUE</f>
        <v>0</v>
      </c>
      <c r="E11" s="137"/>
      <c r="F11" s="136">
        <f>F10/REVENUE</f>
        <v>0</v>
      </c>
      <c r="G11" s="137"/>
      <c r="H11" s="135"/>
      <c r="I11" s="137"/>
      <c r="J11" s="138"/>
      <c r="K11" s="138"/>
      <c r="L11" s="138"/>
      <c r="M11" s="139"/>
    </row>
    <row r="12" spans="2:14" s="90" customFormat="1" x14ac:dyDescent="0.25">
      <c r="B12" s="118"/>
      <c r="C12" s="119"/>
      <c r="D12" s="120"/>
      <c r="E12" s="121"/>
      <c r="F12" s="120"/>
      <c r="G12" s="121"/>
      <c r="H12" s="119"/>
      <c r="I12" s="121"/>
      <c r="J12" s="122"/>
      <c r="K12" s="122"/>
      <c r="L12" s="122"/>
      <c r="M12" s="123"/>
    </row>
    <row r="13" spans="2:14" x14ac:dyDescent="0.25">
      <c r="B13" s="124"/>
      <c r="C13" s="84"/>
      <c r="D13" s="124"/>
      <c r="E13" s="65"/>
      <c r="F13" s="124"/>
      <c r="G13" s="65"/>
      <c r="H13" s="85">
        <f>F13-D13</f>
        <v>0</v>
      </c>
      <c r="I13" s="65"/>
      <c r="J13" s="86" t="e">
        <f>F13/D13-1</f>
        <v>#DIV/0!</v>
      </c>
      <c r="K13" s="86"/>
      <c r="L13" s="124"/>
      <c r="N13" s="124"/>
    </row>
    <row r="14" spans="2:14" s="140" customFormat="1" x14ac:dyDescent="0.25">
      <c r="B14" s="134" t="s">
        <v>72</v>
      </c>
      <c r="C14" s="135"/>
      <c r="D14" s="136">
        <f>D13/REVENUE</f>
        <v>0</v>
      </c>
      <c r="E14" s="137"/>
      <c r="F14" s="136">
        <f>F13/REVENUE</f>
        <v>0</v>
      </c>
      <c r="G14" s="137"/>
      <c r="H14" s="135"/>
      <c r="I14" s="137"/>
      <c r="J14" s="138"/>
      <c r="K14" s="138"/>
      <c r="L14" s="138"/>
      <c r="M14" s="139"/>
    </row>
    <row r="15" spans="2:14" s="90" customFormat="1" x14ac:dyDescent="0.25">
      <c r="B15" s="118"/>
      <c r="C15" s="119"/>
      <c r="D15" s="120"/>
      <c r="E15" s="121"/>
      <c r="F15" s="120"/>
      <c r="G15" s="121"/>
      <c r="H15" s="119"/>
      <c r="I15" s="121"/>
      <c r="J15" s="122"/>
      <c r="K15" s="122"/>
      <c r="L15" s="122"/>
      <c r="M15" s="123"/>
    </row>
    <row r="16" spans="2:14" x14ac:dyDescent="0.25">
      <c r="B16" s="124"/>
      <c r="C16" s="84"/>
      <c r="D16" s="124"/>
      <c r="E16" s="65"/>
      <c r="F16" s="124"/>
      <c r="G16" s="65"/>
      <c r="H16" s="85">
        <f t="shared" ref="H16:H35" si="0">F16-D16</f>
        <v>0</v>
      </c>
      <c r="I16" s="65"/>
      <c r="J16" s="86" t="e">
        <f>F16/D16-1</f>
        <v>#DIV/0!</v>
      </c>
      <c r="K16" s="86"/>
      <c r="L16" s="124"/>
      <c r="N16" s="124"/>
    </row>
    <row r="17" spans="2:16" s="140" customFormat="1" x14ac:dyDescent="0.25">
      <c r="B17" s="134" t="s">
        <v>72</v>
      </c>
      <c r="C17" s="135"/>
      <c r="D17" s="136">
        <f>D16/REVENUE</f>
        <v>0</v>
      </c>
      <c r="E17" s="137"/>
      <c r="F17" s="136">
        <f>F16/REVENUE</f>
        <v>0</v>
      </c>
      <c r="G17" s="137"/>
      <c r="H17" s="135"/>
      <c r="I17" s="137"/>
      <c r="J17" s="138"/>
      <c r="K17" s="138"/>
      <c r="L17" s="138"/>
      <c r="M17" s="139"/>
    </row>
    <row r="18" spans="2:16" s="90" customFormat="1" x14ac:dyDescent="0.25">
      <c r="B18" s="118"/>
      <c r="C18" s="119"/>
      <c r="D18" s="120"/>
      <c r="E18" s="121"/>
      <c r="F18" s="120"/>
      <c r="G18" s="121"/>
      <c r="H18" s="119"/>
      <c r="I18" s="121"/>
      <c r="J18" s="122"/>
      <c r="K18" s="122"/>
      <c r="L18" s="122"/>
      <c r="M18" s="123"/>
    </row>
    <row r="19" spans="2:16" s="90" customFormat="1" x14ac:dyDescent="0.25">
      <c r="B19" s="124"/>
      <c r="C19" s="119"/>
      <c r="D19" s="124"/>
      <c r="E19" s="121"/>
      <c r="F19" s="124"/>
      <c r="G19" s="121"/>
      <c r="H19" s="85">
        <f t="shared" si="0"/>
        <v>0</v>
      </c>
      <c r="I19" s="121"/>
      <c r="J19" s="86" t="e">
        <f>F19/D19-1</f>
        <v>#DIV/0!</v>
      </c>
      <c r="K19" s="122"/>
      <c r="L19" s="124"/>
      <c r="M19" s="123"/>
      <c r="N19" s="124"/>
    </row>
    <row r="20" spans="2:16" s="140" customFormat="1" x14ac:dyDescent="0.25">
      <c r="B20" s="134" t="s">
        <v>72</v>
      </c>
      <c r="C20" s="135"/>
      <c r="D20" s="136">
        <f>D19/REVENUE</f>
        <v>0</v>
      </c>
      <c r="E20" s="137"/>
      <c r="F20" s="136">
        <f>F19/REVENUE</f>
        <v>0</v>
      </c>
      <c r="G20" s="137"/>
      <c r="H20" s="135"/>
      <c r="I20" s="137"/>
      <c r="J20" s="138"/>
      <c r="K20" s="138"/>
      <c r="L20" s="138"/>
      <c r="M20" s="139"/>
    </row>
    <row r="21" spans="2:16" s="90" customFormat="1" x14ac:dyDescent="0.25">
      <c r="B21" s="118"/>
      <c r="C21" s="119"/>
      <c r="D21" s="120"/>
      <c r="E21" s="121"/>
      <c r="F21" s="120"/>
      <c r="G21" s="121"/>
      <c r="H21" s="119"/>
      <c r="I21" s="121"/>
      <c r="J21" s="122"/>
      <c r="K21" s="122"/>
      <c r="L21" s="122"/>
      <c r="M21" s="123"/>
    </row>
    <row r="22" spans="2:16" x14ac:dyDescent="0.25">
      <c r="B22" s="111" t="s">
        <v>32</v>
      </c>
      <c r="C22" s="88"/>
      <c r="D22" s="112">
        <f>D10+D13+D16</f>
        <v>0</v>
      </c>
      <c r="E22" s="74"/>
      <c r="F22" s="112">
        <f>F10+F13+F16</f>
        <v>0</v>
      </c>
      <c r="G22" s="74"/>
      <c r="H22" s="112">
        <f>F22-D22</f>
        <v>0</v>
      </c>
      <c r="I22" s="74"/>
      <c r="J22" s="113" t="e">
        <f>F22/D22-1</f>
        <v>#DIV/0!</v>
      </c>
      <c r="K22" s="89"/>
      <c r="L22" s="124"/>
      <c r="M22" s="69"/>
      <c r="N22" s="124"/>
      <c r="O22" s="69"/>
      <c r="P22" s="69"/>
    </row>
    <row r="23" spans="2:16" x14ac:dyDescent="0.25">
      <c r="B23" s="87"/>
      <c r="C23" s="88"/>
      <c r="D23" s="82"/>
      <c r="E23" s="74"/>
      <c r="F23" s="82"/>
      <c r="G23" s="74"/>
      <c r="H23" s="82"/>
      <c r="I23" s="74"/>
      <c r="J23" s="108"/>
      <c r="K23" s="89"/>
      <c r="L23" s="89"/>
      <c r="M23" s="69"/>
      <c r="N23" s="69"/>
      <c r="O23" s="69"/>
      <c r="P23" s="69"/>
    </row>
    <row r="24" spans="2:16" s="93" customFormat="1" x14ac:dyDescent="0.25">
      <c r="B24" s="110" t="s">
        <v>45</v>
      </c>
      <c r="C24" s="88"/>
      <c r="D24" s="92">
        <f>D7-D22</f>
        <v>1350000</v>
      </c>
      <c r="E24" s="92"/>
      <c r="F24" s="92">
        <f>F7-F22</f>
        <v>1250000</v>
      </c>
      <c r="G24" s="74"/>
      <c r="H24" s="92">
        <f>F24-D24</f>
        <v>-100000</v>
      </c>
      <c r="I24" s="74"/>
      <c r="J24" s="89">
        <f t="shared" ref="J24:J28" si="1">F24/D24-1</f>
        <v>-7.407407407407407E-2</v>
      </c>
      <c r="K24" s="89"/>
      <c r="L24" s="124"/>
      <c r="M24" s="68"/>
      <c r="N24" s="124"/>
      <c r="O24" s="68"/>
      <c r="P24" s="68"/>
    </row>
    <row r="25" spans="2:16" s="140" customFormat="1" x14ac:dyDescent="0.25">
      <c r="B25" s="134" t="s">
        <v>73</v>
      </c>
      <c r="C25" s="135"/>
      <c r="D25" s="136">
        <f>D24/REVENUE</f>
        <v>1</v>
      </c>
      <c r="E25" s="137"/>
      <c r="F25" s="136">
        <f>F24/REVENUE</f>
        <v>1</v>
      </c>
      <c r="G25" s="137"/>
      <c r="H25" s="135"/>
      <c r="I25" s="137"/>
      <c r="J25" s="138"/>
      <c r="K25" s="138"/>
      <c r="L25" s="138"/>
      <c r="M25" s="139"/>
    </row>
    <row r="26" spans="2:16" s="90" customFormat="1" x14ac:dyDescent="0.25">
      <c r="B26" s="118"/>
      <c r="C26" s="119"/>
      <c r="D26" s="120"/>
      <c r="E26" s="121"/>
      <c r="F26" s="120"/>
      <c r="G26" s="121"/>
      <c r="H26" s="119"/>
      <c r="I26" s="121"/>
      <c r="J26" s="122"/>
      <c r="K26" s="122"/>
      <c r="L26" s="122"/>
      <c r="M26" s="123"/>
    </row>
    <row r="27" spans="2:16" x14ac:dyDescent="0.25">
      <c r="B27" s="124"/>
      <c r="C27" s="84"/>
      <c r="D27" s="124"/>
      <c r="E27" s="85"/>
      <c r="F27" s="124"/>
      <c r="G27" s="65"/>
      <c r="H27" s="85">
        <f t="shared" si="0"/>
        <v>0</v>
      </c>
      <c r="I27" s="65"/>
      <c r="J27" s="86" t="e">
        <f>F27/D27-1</f>
        <v>#DIV/0!</v>
      </c>
      <c r="K27" s="86"/>
      <c r="L27" s="124"/>
      <c r="N27" s="124"/>
    </row>
    <row r="28" spans="2:16" x14ac:dyDescent="0.25">
      <c r="B28" s="124"/>
      <c r="C28" s="84"/>
      <c r="D28" s="124"/>
      <c r="E28" s="85"/>
      <c r="F28" s="124"/>
      <c r="G28" s="65"/>
      <c r="H28" s="85">
        <f t="shared" si="0"/>
        <v>0</v>
      </c>
      <c r="I28" s="65"/>
      <c r="J28" s="86" t="e">
        <f t="shared" si="1"/>
        <v>#DIV/0!</v>
      </c>
      <c r="K28" s="86"/>
      <c r="L28" s="124"/>
      <c r="N28" s="124"/>
    </row>
    <row r="29" spans="2:16" x14ac:dyDescent="0.25">
      <c r="B29" s="91"/>
      <c r="C29" s="84"/>
      <c r="D29" s="85"/>
      <c r="E29" s="85"/>
      <c r="F29" s="85"/>
      <c r="G29" s="65"/>
      <c r="H29" s="85"/>
      <c r="I29" s="65"/>
      <c r="J29" s="86"/>
      <c r="K29" s="86"/>
      <c r="L29" s="89"/>
    </row>
    <row r="30" spans="2:16" s="151" customFormat="1" x14ac:dyDescent="0.25">
      <c r="B30" s="152" t="s">
        <v>48</v>
      </c>
      <c r="C30" s="143"/>
      <c r="D30" s="153">
        <f>D24-D27-D28</f>
        <v>1350000</v>
      </c>
      <c r="E30" s="154"/>
      <c r="F30" s="153">
        <f>F24-F27-F28</f>
        <v>1250000</v>
      </c>
      <c r="G30" s="145"/>
      <c r="H30" s="153">
        <f t="shared" si="0"/>
        <v>-100000</v>
      </c>
      <c r="I30" s="155"/>
      <c r="J30" s="156">
        <f>F30/D30-1</f>
        <v>-7.407407407407407E-2</v>
      </c>
      <c r="K30" s="157"/>
      <c r="L30" s="149"/>
      <c r="M30" s="158"/>
      <c r="N30" s="149"/>
      <c r="O30" s="158"/>
      <c r="P30" s="158"/>
    </row>
    <row r="31" spans="2:16" x14ac:dyDescent="0.25">
      <c r="B31" s="110"/>
      <c r="C31" s="88"/>
      <c r="D31" s="85"/>
      <c r="E31" s="85"/>
      <c r="F31" s="85"/>
      <c r="G31" s="74"/>
      <c r="H31" s="85"/>
      <c r="I31" s="65"/>
      <c r="J31" s="86"/>
      <c r="K31" s="86"/>
      <c r="L31" s="89"/>
    </row>
    <row r="32" spans="2:16" x14ac:dyDescent="0.25">
      <c r="B32" s="91" t="s">
        <v>47</v>
      </c>
      <c r="C32" s="84"/>
      <c r="D32" s="85">
        <f>D30*0.2</f>
        <v>270000</v>
      </c>
      <c r="E32" s="85"/>
      <c r="F32" s="85">
        <f>F30*0.2</f>
        <v>250000</v>
      </c>
      <c r="G32" s="65"/>
      <c r="H32" s="85">
        <f t="shared" si="0"/>
        <v>-20000</v>
      </c>
      <c r="I32" s="65"/>
      <c r="J32" s="86">
        <f>F32/D32-1</f>
        <v>-7.407407407407407E-2</v>
      </c>
      <c r="K32" s="86"/>
      <c r="L32" s="124"/>
      <c r="N32" s="124"/>
    </row>
    <row r="33" spans="2:16" s="140" customFormat="1" x14ac:dyDescent="0.25">
      <c r="B33" s="134" t="s">
        <v>74</v>
      </c>
      <c r="C33" s="135"/>
      <c r="D33" s="136">
        <f>D32/D30</f>
        <v>0.2</v>
      </c>
      <c r="E33" s="137"/>
      <c r="F33" s="136">
        <f>F32/F30</f>
        <v>0.2</v>
      </c>
      <c r="G33" s="137"/>
      <c r="H33" s="135"/>
      <c r="I33" s="137"/>
      <c r="J33" s="138"/>
      <c r="K33" s="138"/>
      <c r="L33" s="138"/>
      <c r="M33" s="139"/>
    </row>
    <row r="34" spans="2:16" s="90" customFormat="1" x14ac:dyDescent="0.25">
      <c r="B34" s="118"/>
      <c r="C34" s="119"/>
      <c r="D34" s="120"/>
      <c r="E34" s="120"/>
      <c r="F34" s="120"/>
      <c r="G34" s="121"/>
      <c r="H34" s="119"/>
      <c r="I34" s="119"/>
      <c r="J34" s="119"/>
      <c r="K34" s="119"/>
      <c r="L34" s="119"/>
      <c r="M34" s="123"/>
    </row>
    <row r="35" spans="2:16" x14ac:dyDescent="0.25">
      <c r="B35" s="116" t="s">
        <v>34</v>
      </c>
      <c r="C35" s="88"/>
      <c r="D35" s="96">
        <f>D30-D32</f>
        <v>1080000</v>
      </c>
      <c r="E35" s="92"/>
      <c r="F35" s="96">
        <f>F30-F32</f>
        <v>1000000</v>
      </c>
      <c r="G35" s="74"/>
      <c r="H35" s="94">
        <f t="shared" si="0"/>
        <v>-80000</v>
      </c>
      <c r="I35" s="74"/>
      <c r="J35" s="95">
        <f>F35/D35-1</f>
        <v>-7.407407407407407E-2</v>
      </c>
      <c r="K35" s="89"/>
      <c r="L35" s="124"/>
      <c r="N35" s="124"/>
    </row>
    <row r="36" spans="2:16" x14ac:dyDescent="0.25">
      <c r="B36" s="97"/>
      <c r="C36" s="84"/>
      <c r="D36" s="85"/>
      <c r="E36" s="65"/>
      <c r="F36" s="85"/>
      <c r="G36" s="65"/>
      <c r="H36" s="85"/>
      <c r="I36" s="65"/>
      <c r="J36" s="86"/>
    </row>
    <row r="37" spans="2:16" x14ac:dyDescent="0.25">
      <c r="B37" s="97" t="s">
        <v>35</v>
      </c>
      <c r="C37" s="84"/>
      <c r="D37" s="98">
        <v>100000</v>
      </c>
      <c r="E37" s="65"/>
      <c r="F37" s="98">
        <v>100000</v>
      </c>
      <c r="G37" s="65"/>
      <c r="H37" s="98">
        <f>F37-D37</f>
        <v>0</v>
      </c>
      <c r="I37" s="65"/>
      <c r="J37" s="86">
        <f>F37/D37-1</f>
        <v>0</v>
      </c>
    </row>
    <row r="38" spans="2:16" s="141" customFormat="1" x14ac:dyDescent="0.25">
      <c r="B38" s="142" t="s">
        <v>53</v>
      </c>
      <c r="C38" s="143"/>
      <c r="D38" s="144">
        <f>D35/D37</f>
        <v>10.8</v>
      </c>
      <c r="E38" s="145"/>
      <c r="F38" s="144">
        <f>F35/F37</f>
        <v>10</v>
      </c>
      <c r="G38" s="145"/>
      <c r="H38" s="146"/>
      <c r="I38" s="145"/>
      <c r="J38" s="147">
        <f>F38/D38-1</f>
        <v>-7.4074074074074181E-2</v>
      </c>
      <c r="K38" s="148"/>
      <c r="L38" s="149"/>
      <c r="M38" s="150"/>
      <c r="N38" s="149"/>
      <c r="O38" s="150"/>
      <c r="P38" s="150"/>
    </row>
    <row r="39" spans="2:16" x14ac:dyDescent="0.25">
      <c r="B39" s="99"/>
      <c r="C39" s="84"/>
      <c r="D39" s="85"/>
      <c r="E39" s="65"/>
      <c r="F39" s="85"/>
      <c r="G39" s="65"/>
      <c r="H39" s="85"/>
      <c r="I39" s="65"/>
      <c r="J39" s="86"/>
    </row>
    <row r="40" spans="2:16" x14ac:dyDescent="0.25">
      <c r="B40" s="100"/>
      <c r="C40" s="84"/>
      <c r="D40" s="85"/>
      <c r="E40" s="65"/>
      <c r="F40" s="85"/>
      <c r="G40" s="65"/>
      <c r="H40" s="85"/>
      <c r="I40" s="65"/>
      <c r="J40" s="86"/>
    </row>
    <row r="41" spans="2:16" x14ac:dyDescent="0.25">
      <c r="B41" s="97"/>
      <c r="C41" s="84"/>
      <c r="D41" s="85"/>
      <c r="E41" s="65"/>
      <c r="F41" s="85"/>
      <c r="G41" s="65"/>
      <c r="H41" s="85"/>
      <c r="I41" s="65"/>
      <c r="J41" s="86"/>
    </row>
    <row r="42" spans="2:16" x14ac:dyDescent="0.25">
      <c r="B42" s="97"/>
      <c r="C42" s="84"/>
      <c r="D42" s="85"/>
      <c r="E42" s="65"/>
      <c r="F42" s="85"/>
      <c r="G42" s="65"/>
      <c r="H42" s="85"/>
      <c r="I42" s="65"/>
      <c r="J42" s="86"/>
    </row>
    <row r="43" spans="2:16" x14ac:dyDescent="0.25">
      <c r="B43" s="97"/>
      <c r="C43" s="84"/>
      <c r="D43" s="85"/>
      <c r="E43" s="65"/>
      <c r="F43" s="85"/>
      <c r="G43" s="65"/>
      <c r="H43" s="85"/>
      <c r="I43" s="65"/>
      <c r="J43" s="86"/>
    </row>
    <row r="44" spans="2:16" s="93" customFormat="1" x14ac:dyDescent="0.25">
      <c r="B44" s="97"/>
      <c r="C44" s="84"/>
      <c r="D44" s="85"/>
      <c r="E44" s="65"/>
      <c r="F44" s="85"/>
      <c r="G44" s="65"/>
      <c r="H44" s="85"/>
      <c r="I44" s="65"/>
      <c r="J44" s="86"/>
      <c r="K44" s="67"/>
      <c r="L44" s="75"/>
      <c r="M44" s="68"/>
      <c r="N44" s="68"/>
      <c r="O44" s="68"/>
      <c r="P44" s="68"/>
    </row>
    <row r="45" spans="2:16" x14ac:dyDescent="0.25">
      <c r="B45" s="97"/>
      <c r="C45" s="84"/>
      <c r="D45" s="85"/>
      <c r="E45" s="65"/>
      <c r="F45" s="85"/>
      <c r="G45" s="65"/>
      <c r="H45" s="85"/>
      <c r="I45" s="65"/>
      <c r="J45" s="86"/>
    </row>
    <row r="46" spans="2:16" x14ac:dyDescent="0.25">
      <c r="B46" s="97"/>
      <c r="C46" s="84"/>
      <c r="D46" s="85"/>
      <c r="E46" s="65"/>
      <c r="F46" s="85"/>
      <c r="G46" s="65"/>
      <c r="H46" s="85"/>
      <c r="I46" s="65"/>
      <c r="J46" s="86"/>
    </row>
    <row r="47" spans="2:16" ht="61.5" customHeight="1" x14ac:dyDescent="0.25">
      <c r="B47" s="101"/>
      <c r="C47" s="102"/>
      <c r="D47" s="103"/>
      <c r="E47" s="104"/>
      <c r="F47" s="103"/>
      <c r="G47" s="65"/>
      <c r="H47" s="105"/>
      <c r="I47" s="65"/>
      <c r="J47" s="105"/>
      <c r="O47" s="69"/>
      <c r="P47" s="69"/>
    </row>
    <row r="48" spans="2:16" x14ac:dyDescent="0.25">
      <c r="B48" s="64"/>
      <c r="C48" s="102"/>
      <c r="D48" s="66"/>
      <c r="E48" s="65"/>
      <c r="F48" s="66"/>
      <c r="G48" s="65"/>
      <c r="H48" s="66"/>
      <c r="I48" s="65"/>
      <c r="J48" s="66"/>
    </row>
  </sheetData>
  <phoneticPr fontId="15" type="noConversion"/>
  <pageMargins left="0.7" right="0.7" top="0.75" bottom="0.75" header="0.3" footer="0.3"/>
  <pageSetup scale="6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showGridLines="0" zoomScale="145" zoomScaleNormal="145" zoomScalePageLayoutView="245"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.125" defaultRowHeight="13.5" x14ac:dyDescent="0.25"/>
  <cols>
    <col min="1" max="1" width="2.875" style="69" customWidth="1"/>
    <col min="2" max="2" width="44.375" style="69" customWidth="1"/>
    <col min="3" max="3" width="3.75" style="106" customWidth="1"/>
    <col min="4" max="4" width="16.125" style="68" customWidth="1"/>
    <col min="5" max="5" width="2.875" style="67" customWidth="1"/>
    <col min="6" max="6" width="16" style="68" customWidth="1"/>
    <col min="7" max="7" width="3.5" style="67" customWidth="1"/>
    <col min="8" max="8" width="12.375" style="68" bestFit="1" customWidth="1"/>
    <col min="9" max="9" width="4" style="67" customWidth="1"/>
    <col min="10" max="10" width="12.875" style="68" bestFit="1" customWidth="1"/>
    <col min="11" max="11" width="3.25" style="67" customWidth="1"/>
    <col min="12" max="12" width="20" style="75" customWidth="1"/>
    <col min="13" max="13" width="12.375" style="68" customWidth="1"/>
    <col min="14" max="14" width="11" style="68" customWidth="1"/>
    <col min="15" max="16" width="9.125" style="68"/>
    <col min="17" max="16384" width="9.125" style="69"/>
  </cols>
  <sheetData>
    <row r="1" spans="2:16" x14ac:dyDescent="0.25">
      <c r="B1" s="64"/>
      <c r="C1" s="65"/>
      <c r="D1" s="66"/>
      <c r="E1" s="65"/>
      <c r="F1" s="66"/>
      <c r="G1" s="65"/>
      <c r="H1" s="66"/>
      <c r="I1" s="65"/>
      <c r="J1" s="66"/>
    </row>
    <row r="2" spans="2:16" ht="16.5" x14ac:dyDescent="0.3">
      <c r="B2" s="170" t="s">
        <v>38</v>
      </c>
      <c r="C2" s="170"/>
      <c r="D2" s="170"/>
      <c r="E2" s="170"/>
      <c r="F2" s="170"/>
      <c r="G2" s="65"/>
      <c r="H2" s="66"/>
      <c r="I2" s="65"/>
      <c r="J2" s="66"/>
    </row>
    <row r="3" spans="2:16" ht="27" x14ac:dyDescent="0.25">
      <c r="B3" s="70"/>
      <c r="C3" s="71"/>
      <c r="D3" s="72" t="s">
        <v>39</v>
      </c>
      <c r="E3" s="73"/>
      <c r="F3" s="72" t="s">
        <v>40</v>
      </c>
      <c r="G3" s="73"/>
      <c r="H3" s="72" t="s">
        <v>41</v>
      </c>
      <c r="I3" s="74"/>
      <c r="J3" s="72" t="s">
        <v>42</v>
      </c>
      <c r="K3" s="75"/>
      <c r="L3" s="76" t="s">
        <v>55</v>
      </c>
      <c r="N3" s="76"/>
    </row>
    <row r="4" spans="2:16" x14ac:dyDescent="0.25">
      <c r="B4" s="77"/>
      <c r="C4" s="78"/>
      <c r="D4" s="79"/>
      <c r="E4" s="65"/>
      <c r="F4" s="80"/>
      <c r="G4" s="65"/>
      <c r="H4" s="80"/>
      <c r="I4" s="65"/>
      <c r="J4" s="80"/>
      <c r="K4" s="81"/>
      <c r="L4" s="117"/>
    </row>
    <row r="5" spans="2:16" s="151" customFormat="1" x14ac:dyDescent="0.25">
      <c r="B5" s="161" t="s">
        <v>31</v>
      </c>
      <c r="C5" s="159"/>
      <c r="D5" s="162">
        <v>1350000</v>
      </c>
      <c r="E5" s="145"/>
      <c r="F5" s="162">
        <v>1250000</v>
      </c>
      <c r="G5" s="145"/>
      <c r="H5" s="162">
        <f>F5-D5</f>
        <v>-100000</v>
      </c>
      <c r="I5" s="145"/>
      <c r="J5" s="160">
        <f>F5/D5-1</f>
        <v>-7.407407407407407E-2</v>
      </c>
      <c r="K5" s="160"/>
      <c r="L5" s="160" t="s">
        <v>56</v>
      </c>
      <c r="M5" s="158"/>
      <c r="N5" s="158"/>
      <c r="O5" s="158"/>
      <c r="P5" s="158"/>
    </row>
    <row r="6" spans="2:16" s="151" customFormat="1" ht="14.25" customHeight="1" x14ac:dyDescent="0.25">
      <c r="B6" s="161" t="s">
        <v>30</v>
      </c>
      <c r="C6" s="143"/>
      <c r="D6" s="162">
        <v>680000</v>
      </c>
      <c r="E6" s="145"/>
      <c r="F6" s="162">
        <v>750000</v>
      </c>
      <c r="G6" s="145"/>
      <c r="H6" s="162">
        <f t="shared" ref="H6:H10" si="0">F6-D6</f>
        <v>70000</v>
      </c>
      <c r="I6" s="145"/>
      <c r="J6" s="147">
        <f t="shared" ref="J6:J38" si="1">F6/D6-1</f>
        <v>0.10294117647058831</v>
      </c>
      <c r="K6" s="157"/>
      <c r="L6" s="160" t="s">
        <v>56</v>
      </c>
      <c r="M6" s="158"/>
      <c r="N6" s="158"/>
      <c r="O6" s="158"/>
      <c r="P6" s="158"/>
    </row>
    <row r="7" spans="2:16" x14ac:dyDescent="0.25">
      <c r="B7" s="109" t="s">
        <v>36</v>
      </c>
      <c r="C7" s="88"/>
      <c r="D7" s="112">
        <f>D5-D6</f>
        <v>670000</v>
      </c>
      <c r="E7" s="74"/>
      <c r="F7" s="112">
        <f>F5-F6</f>
        <v>500000</v>
      </c>
      <c r="G7" s="74"/>
      <c r="H7" s="112">
        <f t="shared" si="0"/>
        <v>-170000</v>
      </c>
      <c r="I7" s="74"/>
      <c r="J7" s="113">
        <f t="shared" si="1"/>
        <v>-0.25373134328358204</v>
      </c>
      <c r="K7" s="89"/>
      <c r="L7" s="83" t="s">
        <v>56</v>
      </c>
    </row>
    <row r="8" spans="2:16" s="140" customFormat="1" x14ac:dyDescent="0.25">
      <c r="B8" s="134" t="s">
        <v>44</v>
      </c>
      <c r="C8" s="135"/>
      <c r="D8" s="136">
        <f>D7/REVENUE</f>
        <v>0.49629629629629629</v>
      </c>
      <c r="E8" s="137"/>
      <c r="F8" s="136">
        <f>F7/REVENUE</f>
        <v>0.4</v>
      </c>
      <c r="G8" s="137"/>
      <c r="H8" s="135"/>
      <c r="I8" s="137"/>
      <c r="J8" s="138"/>
      <c r="K8" s="138"/>
      <c r="L8" s="138"/>
      <c r="M8" s="139"/>
    </row>
    <row r="9" spans="2:16" s="90" customFormat="1" x14ac:dyDescent="0.25">
      <c r="B9" s="118"/>
      <c r="C9" s="119"/>
      <c r="D9" s="120"/>
      <c r="E9" s="121"/>
      <c r="F9" s="120"/>
      <c r="G9" s="121"/>
      <c r="H9" s="119"/>
      <c r="I9" s="121"/>
      <c r="J9" s="122"/>
      <c r="K9" s="122"/>
      <c r="L9" s="122"/>
      <c r="M9" s="123"/>
    </row>
    <row r="10" spans="2:16" x14ac:dyDescent="0.25">
      <c r="B10" s="107" t="s">
        <v>50</v>
      </c>
      <c r="C10" s="84"/>
      <c r="D10" s="85">
        <v>130000</v>
      </c>
      <c r="E10" s="65"/>
      <c r="F10" s="85">
        <v>145000</v>
      </c>
      <c r="G10" s="65"/>
      <c r="H10" s="85">
        <f t="shared" si="0"/>
        <v>15000</v>
      </c>
      <c r="I10" s="65"/>
      <c r="J10" s="86">
        <f t="shared" si="1"/>
        <v>0.11538461538461542</v>
      </c>
      <c r="K10" s="86"/>
      <c r="L10" s="83" t="s">
        <v>56</v>
      </c>
    </row>
    <row r="11" spans="2:16" s="140" customFormat="1" x14ac:dyDescent="0.25">
      <c r="B11" s="134" t="s">
        <v>75</v>
      </c>
      <c r="C11" s="135"/>
      <c r="D11" s="136">
        <f>D10/REVENUE</f>
        <v>9.6296296296296297E-2</v>
      </c>
      <c r="E11" s="137"/>
      <c r="F11" s="136">
        <f>F10/REVENUE</f>
        <v>0.11600000000000001</v>
      </c>
      <c r="G11" s="137"/>
      <c r="H11" s="135"/>
      <c r="I11" s="137"/>
      <c r="J11" s="138"/>
      <c r="K11" s="138"/>
      <c r="L11" s="138"/>
      <c r="M11" s="139"/>
    </row>
    <row r="12" spans="2:16" s="90" customFormat="1" x14ac:dyDescent="0.25">
      <c r="B12" s="118"/>
      <c r="C12" s="119"/>
      <c r="D12" s="120"/>
      <c r="E12" s="121"/>
      <c r="F12" s="120"/>
      <c r="G12" s="121"/>
      <c r="H12" s="119"/>
      <c r="I12" s="121"/>
      <c r="J12" s="122"/>
      <c r="K12" s="122"/>
      <c r="L12" s="122"/>
      <c r="M12" s="123"/>
    </row>
    <row r="13" spans="2:16" x14ac:dyDescent="0.25">
      <c r="B13" s="91" t="s">
        <v>54</v>
      </c>
      <c r="C13" s="84"/>
      <c r="D13" s="85">
        <v>65000</v>
      </c>
      <c r="E13" s="65"/>
      <c r="F13" s="85">
        <v>80000</v>
      </c>
      <c r="G13" s="65"/>
      <c r="H13" s="85">
        <f>F13-D13</f>
        <v>15000</v>
      </c>
      <c r="I13" s="65"/>
      <c r="J13" s="86">
        <f>F13/D13-1</f>
        <v>0.23076923076923084</v>
      </c>
      <c r="K13" s="86"/>
      <c r="L13" s="83" t="s">
        <v>56</v>
      </c>
    </row>
    <row r="14" spans="2:16" s="140" customFormat="1" x14ac:dyDescent="0.25">
      <c r="B14" s="134" t="s">
        <v>76</v>
      </c>
      <c r="C14" s="135"/>
      <c r="D14" s="136">
        <f>D13/REVENUE</f>
        <v>4.8148148148148148E-2</v>
      </c>
      <c r="E14" s="137"/>
      <c r="F14" s="136">
        <f>F13/REVENUE</f>
        <v>6.4000000000000001E-2</v>
      </c>
      <c r="G14" s="137"/>
      <c r="H14" s="135"/>
      <c r="I14" s="137"/>
      <c r="J14" s="138"/>
      <c r="K14" s="138"/>
      <c r="L14" s="138"/>
      <c r="M14" s="139"/>
    </row>
    <row r="15" spans="2:16" s="90" customFormat="1" x14ac:dyDescent="0.25">
      <c r="B15" s="118"/>
      <c r="C15" s="119"/>
      <c r="D15" s="120"/>
      <c r="E15" s="121"/>
      <c r="F15" s="120"/>
      <c r="G15" s="121"/>
      <c r="H15" s="119"/>
      <c r="I15" s="121"/>
      <c r="J15" s="122"/>
      <c r="K15" s="122"/>
      <c r="L15" s="122"/>
      <c r="M15" s="123"/>
    </row>
    <row r="16" spans="2:16" x14ac:dyDescent="0.25">
      <c r="B16" s="91" t="s">
        <v>51</v>
      </c>
      <c r="C16" s="84"/>
      <c r="D16" s="85">
        <v>160000</v>
      </c>
      <c r="E16" s="65"/>
      <c r="F16" s="85">
        <v>165000</v>
      </c>
      <c r="G16" s="65"/>
      <c r="H16" s="85">
        <f t="shared" ref="H16:H35" si="2">F16-D16</f>
        <v>5000</v>
      </c>
      <c r="I16" s="65"/>
      <c r="J16" s="86">
        <f t="shared" si="1"/>
        <v>3.125E-2</v>
      </c>
      <c r="K16" s="86"/>
      <c r="L16" s="89" t="s">
        <v>43</v>
      </c>
    </row>
    <row r="17" spans="2:16" s="140" customFormat="1" x14ac:dyDescent="0.25">
      <c r="B17" s="134" t="s">
        <v>76</v>
      </c>
      <c r="C17" s="135"/>
      <c r="D17" s="136">
        <f>D16/REVENUE</f>
        <v>0.11851851851851852</v>
      </c>
      <c r="E17" s="137"/>
      <c r="F17" s="136">
        <f>F16/REVENUE</f>
        <v>0.13200000000000001</v>
      </c>
      <c r="G17" s="137"/>
      <c r="H17" s="135"/>
      <c r="I17" s="137"/>
      <c r="J17" s="138"/>
      <c r="K17" s="138"/>
      <c r="L17" s="138"/>
      <c r="M17" s="139"/>
    </row>
    <row r="18" spans="2:16" s="90" customFormat="1" x14ac:dyDescent="0.25">
      <c r="B18" s="118"/>
      <c r="C18" s="119"/>
      <c r="D18" s="120"/>
      <c r="E18" s="121"/>
      <c r="F18" s="120"/>
      <c r="G18" s="121"/>
      <c r="H18" s="119"/>
      <c r="I18" s="121"/>
      <c r="J18" s="122"/>
      <c r="K18" s="122"/>
      <c r="L18" s="122"/>
      <c r="M18" s="123"/>
    </row>
    <row r="19" spans="2:16" s="90" customFormat="1" x14ac:dyDescent="0.25">
      <c r="B19" s="91" t="s">
        <v>52</v>
      </c>
      <c r="C19" s="119"/>
      <c r="D19" s="85">
        <v>20000</v>
      </c>
      <c r="E19" s="121"/>
      <c r="F19" s="85">
        <v>25000</v>
      </c>
      <c r="G19" s="121"/>
      <c r="H19" s="85">
        <f t="shared" si="2"/>
        <v>5000</v>
      </c>
      <c r="I19" s="121"/>
      <c r="J19" s="86">
        <f t="shared" si="1"/>
        <v>0.25</v>
      </c>
      <c r="K19" s="122"/>
      <c r="L19" s="83" t="s">
        <v>56</v>
      </c>
      <c r="M19" s="123"/>
    </row>
    <row r="20" spans="2:16" s="140" customFormat="1" x14ac:dyDescent="0.25">
      <c r="B20" s="134" t="s">
        <v>75</v>
      </c>
      <c r="C20" s="135"/>
      <c r="D20" s="136">
        <f>D19/REVENUE</f>
        <v>1.4814814814814815E-2</v>
      </c>
      <c r="E20" s="137"/>
      <c r="F20" s="136">
        <f>F19/REVENUE</f>
        <v>0.02</v>
      </c>
      <c r="G20" s="137"/>
      <c r="H20" s="135"/>
      <c r="I20" s="137"/>
      <c r="J20" s="138"/>
      <c r="K20" s="138"/>
      <c r="L20" s="138"/>
      <c r="M20" s="139"/>
    </row>
    <row r="21" spans="2:16" s="90" customFormat="1" x14ac:dyDescent="0.25">
      <c r="B21" s="118"/>
      <c r="C21" s="119"/>
      <c r="D21" s="120"/>
      <c r="E21" s="121"/>
      <c r="F21" s="120"/>
      <c r="G21" s="121"/>
      <c r="H21" s="119"/>
      <c r="I21" s="121"/>
      <c r="J21" s="122"/>
      <c r="K21" s="122"/>
      <c r="L21" s="122"/>
      <c r="M21" s="123"/>
    </row>
    <row r="22" spans="2:16" x14ac:dyDescent="0.25">
      <c r="B22" s="111" t="s">
        <v>32</v>
      </c>
      <c r="C22" s="88"/>
      <c r="D22" s="112">
        <f>D10+D13+D16</f>
        <v>355000</v>
      </c>
      <c r="E22" s="74"/>
      <c r="F22" s="112">
        <f>F10+F13+F16</f>
        <v>390000</v>
      </c>
      <c r="G22" s="74"/>
      <c r="H22" s="112">
        <f t="shared" si="2"/>
        <v>35000</v>
      </c>
      <c r="I22" s="74"/>
      <c r="J22" s="113">
        <f t="shared" ref="J22:J30" si="3">F22/D22-1</f>
        <v>9.8591549295774739E-2</v>
      </c>
      <c r="K22" s="89"/>
      <c r="L22" s="83" t="s">
        <v>56</v>
      </c>
      <c r="M22" s="69"/>
      <c r="N22" s="69"/>
      <c r="O22" s="69"/>
      <c r="P22" s="69"/>
    </row>
    <row r="23" spans="2:16" x14ac:dyDescent="0.25">
      <c r="B23" s="87"/>
      <c r="C23" s="88"/>
      <c r="D23" s="82"/>
      <c r="E23" s="74"/>
      <c r="F23" s="82"/>
      <c r="G23" s="74"/>
      <c r="H23" s="82"/>
      <c r="I23" s="74"/>
      <c r="J23" s="108"/>
      <c r="K23" s="89"/>
      <c r="L23" s="89"/>
      <c r="M23" s="69"/>
      <c r="N23" s="69"/>
      <c r="O23" s="69"/>
      <c r="P23" s="69"/>
    </row>
    <row r="24" spans="2:16" s="167" customFormat="1" x14ac:dyDescent="0.25">
      <c r="B24" s="168" t="s">
        <v>45</v>
      </c>
      <c r="C24" s="143"/>
      <c r="D24" s="162">
        <f>D7-D22</f>
        <v>315000</v>
      </c>
      <c r="E24" s="162"/>
      <c r="F24" s="162">
        <f>F7-F22</f>
        <v>110000</v>
      </c>
      <c r="G24" s="145"/>
      <c r="H24" s="162">
        <f t="shared" si="2"/>
        <v>-205000</v>
      </c>
      <c r="I24" s="145"/>
      <c r="J24" s="147">
        <f t="shared" si="3"/>
        <v>-0.65079365079365081</v>
      </c>
      <c r="K24" s="147"/>
      <c r="L24" s="147" t="s">
        <v>58</v>
      </c>
      <c r="M24" s="158"/>
      <c r="N24" s="158"/>
      <c r="O24" s="158"/>
      <c r="P24" s="158"/>
    </row>
    <row r="25" spans="2:16" s="140" customFormat="1" x14ac:dyDescent="0.25">
      <c r="B25" s="134" t="s">
        <v>37</v>
      </c>
      <c r="C25" s="135"/>
      <c r="D25" s="136">
        <f>D24/REVENUE</f>
        <v>0.23333333333333334</v>
      </c>
      <c r="E25" s="137"/>
      <c r="F25" s="136">
        <f>F24/REVENUE</f>
        <v>8.7999999999999995E-2</v>
      </c>
      <c r="G25" s="137"/>
      <c r="H25" s="135"/>
      <c r="I25" s="137"/>
      <c r="J25" s="138"/>
      <c r="K25" s="138"/>
      <c r="L25" s="138"/>
      <c r="M25" s="139"/>
    </row>
    <row r="26" spans="2:16" s="90" customFormat="1" x14ac:dyDescent="0.25">
      <c r="B26" s="118"/>
      <c r="C26" s="119"/>
      <c r="D26" s="120"/>
      <c r="E26" s="121"/>
      <c r="F26" s="120"/>
      <c r="G26" s="121"/>
      <c r="H26" s="119"/>
      <c r="I26" s="121"/>
      <c r="J26" s="122"/>
      <c r="K26" s="122"/>
      <c r="L26" s="122"/>
      <c r="M26" s="123"/>
    </row>
    <row r="27" spans="2:16" x14ac:dyDescent="0.25">
      <c r="B27" s="91" t="s">
        <v>46</v>
      </c>
      <c r="C27" s="84"/>
      <c r="D27" s="85">
        <v>5000</v>
      </c>
      <c r="E27" s="85"/>
      <c r="F27" s="85">
        <v>6000</v>
      </c>
      <c r="G27" s="65"/>
      <c r="H27" s="85">
        <f t="shared" si="2"/>
        <v>1000</v>
      </c>
      <c r="I27" s="65"/>
      <c r="J27" s="86">
        <f t="shared" si="3"/>
        <v>0.19999999999999996</v>
      </c>
      <c r="K27" s="86"/>
      <c r="L27" s="83" t="s">
        <v>56</v>
      </c>
    </row>
    <row r="28" spans="2:16" x14ac:dyDescent="0.25">
      <c r="B28" s="91" t="s">
        <v>33</v>
      </c>
      <c r="C28" s="84"/>
      <c r="D28" s="85">
        <v>1500</v>
      </c>
      <c r="E28" s="85"/>
      <c r="F28" s="85">
        <v>1500</v>
      </c>
      <c r="G28" s="65"/>
      <c r="H28" s="85">
        <f t="shared" si="2"/>
        <v>0</v>
      </c>
      <c r="I28" s="65"/>
      <c r="J28" s="86">
        <f t="shared" si="3"/>
        <v>0</v>
      </c>
      <c r="K28" s="86"/>
      <c r="L28" s="89" t="s">
        <v>43</v>
      </c>
    </row>
    <row r="29" spans="2:16" x14ac:dyDescent="0.25">
      <c r="B29" s="91"/>
      <c r="C29" s="84"/>
      <c r="D29" s="85"/>
      <c r="E29" s="85"/>
      <c r="F29" s="85"/>
      <c r="G29" s="65"/>
      <c r="H29" s="85"/>
      <c r="I29" s="65"/>
      <c r="J29" s="86"/>
      <c r="K29" s="86"/>
      <c r="L29" s="89"/>
    </row>
    <row r="30" spans="2:16" x14ac:dyDescent="0.25">
      <c r="B30" s="111" t="s">
        <v>48</v>
      </c>
      <c r="C30" s="88"/>
      <c r="D30" s="114">
        <f>D24-D27-D28</f>
        <v>308500</v>
      </c>
      <c r="E30" s="85"/>
      <c r="F30" s="114">
        <f>F24-F27-F28</f>
        <v>102500</v>
      </c>
      <c r="G30" s="74"/>
      <c r="H30" s="114">
        <f t="shared" si="2"/>
        <v>-206000</v>
      </c>
      <c r="I30" s="65"/>
      <c r="J30" s="115">
        <f t="shared" si="3"/>
        <v>-0.66774716369529985</v>
      </c>
      <c r="K30" s="86"/>
      <c r="L30" s="89" t="s">
        <v>58</v>
      </c>
    </row>
    <row r="31" spans="2:16" x14ac:dyDescent="0.25">
      <c r="B31" s="110"/>
      <c r="C31" s="88"/>
      <c r="D31" s="85"/>
      <c r="E31" s="85"/>
      <c r="F31" s="85"/>
      <c r="G31" s="74"/>
      <c r="H31" s="85"/>
      <c r="I31" s="65"/>
      <c r="J31" s="86"/>
      <c r="K31" s="86"/>
      <c r="L31" s="89"/>
    </row>
    <row r="32" spans="2:16" x14ac:dyDescent="0.25">
      <c r="B32" s="91" t="s">
        <v>47</v>
      </c>
      <c r="C32" s="84"/>
      <c r="D32" s="85">
        <f>D30*0.2</f>
        <v>61700</v>
      </c>
      <c r="E32" s="85"/>
      <c r="F32" s="85">
        <f>F30*0.2</f>
        <v>20500</v>
      </c>
      <c r="G32" s="65"/>
      <c r="H32" s="85">
        <f t="shared" si="2"/>
        <v>-41200</v>
      </c>
      <c r="I32" s="65"/>
      <c r="J32" s="86">
        <f t="shared" si="1"/>
        <v>-0.66774716369529985</v>
      </c>
      <c r="K32" s="86"/>
      <c r="L32" s="89" t="s">
        <v>43</v>
      </c>
    </row>
    <row r="33" spans="2:16" s="140" customFormat="1" x14ac:dyDescent="0.25">
      <c r="B33" s="134" t="s">
        <v>49</v>
      </c>
      <c r="C33" s="135"/>
      <c r="D33" s="136">
        <f>D32/D30</f>
        <v>0.2</v>
      </c>
      <c r="E33" s="137"/>
      <c r="F33" s="136">
        <f>F32/F30</f>
        <v>0.2</v>
      </c>
      <c r="G33" s="137"/>
      <c r="H33" s="135"/>
      <c r="I33" s="137"/>
      <c r="J33" s="138"/>
      <c r="K33" s="138"/>
      <c r="L33" s="138"/>
      <c r="M33" s="139"/>
    </row>
    <row r="34" spans="2:16" s="90" customFormat="1" x14ac:dyDescent="0.25">
      <c r="B34" s="118"/>
      <c r="C34" s="119"/>
      <c r="D34" s="120"/>
      <c r="E34" s="120"/>
      <c r="F34" s="120"/>
      <c r="G34" s="121"/>
      <c r="H34" s="119"/>
      <c r="I34" s="119"/>
      <c r="J34" s="119"/>
      <c r="K34" s="119"/>
      <c r="L34" s="119"/>
      <c r="M34" s="123"/>
    </row>
    <row r="35" spans="2:16" s="151" customFormat="1" x14ac:dyDescent="0.25">
      <c r="B35" s="163" t="s">
        <v>34</v>
      </c>
      <c r="C35" s="143"/>
      <c r="D35" s="164">
        <f>D30-D32</f>
        <v>246800</v>
      </c>
      <c r="E35" s="162"/>
      <c r="F35" s="164">
        <f>F30-F32</f>
        <v>82000</v>
      </c>
      <c r="G35" s="145"/>
      <c r="H35" s="165">
        <f t="shared" si="2"/>
        <v>-164800</v>
      </c>
      <c r="I35" s="145"/>
      <c r="J35" s="166">
        <f t="shared" si="1"/>
        <v>-0.66774716369529985</v>
      </c>
      <c r="K35" s="147"/>
      <c r="L35" s="147" t="s">
        <v>58</v>
      </c>
      <c r="M35" s="158"/>
      <c r="N35" s="158"/>
      <c r="O35" s="158"/>
      <c r="P35" s="158"/>
    </row>
    <row r="36" spans="2:16" x14ac:dyDescent="0.25">
      <c r="B36" s="97"/>
      <c r="C36" s="84"/>
      <c r="D36" s="85"/>
      <c r="E36" s="65"/>
      <c r="F36" s="85"/>
      <c r="G36" s="65"/>
      <c r="H36" s="85"/>
      <c r="I36" s="65"/>
      <c r="J36" s="86"/>
    </row>
    <row r="37" spans="2:16" x14ac:dyDescent="0.25">
      <c r="B37" s="97" t="s">
        <v>35</v>
      </c>
      <c r="C37" s="84"/>
      <c r="D37" s="98">
        <v>100000</v>
      </c>
      <c r="E37" s="65"/>
      <c r="F37" s="98">
        <v>100000</v>
      </c>
      <c r="G37" s="65"/>
      <c r="H37" s="98">
        <f>F37-D37</f>
        <v>0</v>
      </c>
      <c r="I37" s="65"/>
      <c r="J37" s="86">
        <f t="shared" si="1"/>
        <v>0</v>
      </c>
    </row>
    <row r="38" spans="2:16" s="151" customFormat="1" x14ac:dyDescent="0.25">
      <c r="B38" s="169" t="s">
        <v>53</v>
      </c>
      <c r="C38" s="143"/>
      <c r="D38" s="164">
        <f>D35/D37</f>
        <v>2.468</v>
      </c>
      <c r="E38" s="162"/>
      <c r="F38" s="164">
        <f>F35/F37</f>
        <v>0.82</v>
      </c>
      <c r="G38" s="145"/>
      <c r="H38" s="165"/>
      <c r="I38" s="145"/>
      <c r="J38" s="166">
        <f t="shared" si="1"/>
        <v>-0.66774716369529985</v>
      </c>
      <c r="K38" s="147"/>
      <c r="L38" s="147" t="s">
        <v>58</v>
      </c>
      <c r="M38" s="158"/>
      <c r="N38" s="158"/>
      <c r="O38" s="158"/>
      <c r="P38" s="158"/>
    </row>
    <row r="39" spans="2:16" x14ac:dyDescent="0.25">
      <c r="B39" s="99"/>
      <c r="C39" s="84"/>
      <c r="D39" s="85"/>
      <c r="E39" s="65"/>
      <c r="F39" s="85"/>
      <c r="G39" s="65"/>
      <c r="H39" s="85"/>
      <c r="I39" s="65"/>
      <c r="J39" s="86"/>
    </row>
    <row r="40" spans="2:16" x14ac:dyDescent="0.25">
      <c r="B40" s="100"/>
      <c r="C40" s="84"/>
      <c r="D40" s="85"/>
      <c r="E40" s="65"/>
      <c r="F40" s="85"/>
      <c r="G40" s="65"/>
      <c r="H40" s="85"/>
      <c r="I40" s="65"/>
      <c r="J40" s="86"/>
    </row>
    <row r="41" spans="2:16" x14ac:dyDescent="0.25">
      <c r="B41" s="97"/>
      <c r="C41" s="84"/>
      <c r="D41" s="85"/>
      <c r="E41" s="65"/>
      <c r="F41" s="85"/>
      <c r="G41" s="65"/>
      <c r="H41" s="85"/>
      <c r="I41" s="65"/>
      <c r="J41" s="86"/>
    </row>
    <row r="42" spans="2:16" x14ac:dyDescent="0.25">
      <c r="B42" s="97"/>
      <c r="C42" s="84"/>
      <c r="D42" s="85"/>
      <c r="E42" s="65"/>
      <c r="F42" s="85"/>
      <c r="G42" s="65"/>
      <c r="H42" s="85"/>
      <c r="I42" s="65"/>
      <c r="J42" s="86"/>
    </row>
    <row r="43" spans="2:16" x14ac:dyDescent="0.25">
      <c r="B43" s="97"/>
      <c r="C43" s="84"/>
      <c r="D43" s="85"/>
      <c r="E43" s="65"/>
      <c r="F43" s="85"/>
      <c r="G43" s="65"/>
      <c r="H43" s="85"/>
      <c r="I43" s="65"/>
      <c r="J43" s="86"/>
    </row>
    <row r="44" spans="2:16" s="93" customFormat="1" x14ac:dyDescent="0.25">
      <c r="B44" s="97"/>
      <c r="C44" s="84"/>
      <c r="D44" s="85"/>
      <c r="E44" s="65"/>
      <c r="F44" s="85"/>
      <c r="G44" s="65"/>
      <c r="H44" s="85"/>
      <c r="I44" s="65"/>
      <c r="J44" s="86"/>
      <c r="K44" s="67"/>
      <c r="L44" s="75"/>
      <c r="M44" s="68"/>
      <c r="N44" s="68"/>
      <c r="O44" s="68"/>
      <c r="P44" s="68"/>
    </row>
    <row r="45" spans="2:16" x14ac:dyDescent="0.25">
      <c r="B45" s="97"/>
      <c r="C45" s="84"/>
      <c r="D45" s="85"/>
      <c r="E45" s="65"/>
      <c r="F45" s="85"/>
      <c r="G45" s="65"/>
      <c r="H45" s="85"/>
      <c r="I45" s="65"/>
      <c r="J45" s="86"/>
    </row>
    <row r="46" spans="2:16" x14ac:dyDescent="0.25">
      <c r="B46" s="97"/>
      <c r="C46" s="84"/>
      <c r="D46" s="85"/>
      <c r="E46" s="65"/>
      <c r="F46" s="85"/>
      <c r="G46" s="65"/>
      <c r="H46" s="85"/>
      <c r="I46" s="65"/>
      <c r="J46" s="86"/>
    </row>
    <row r="47" spans="2:16" ht="61.5" customHeight="1" x14ac:dyDescent="0.25">
      <c r="B47" s="101"/>
      <c r="C47" s="102"/>
      <c r="D47" s="103"/>
      <c r="E47" s="104"/>
      <c r="F47" s="103"/>
      <c r="G47" s="65"/>
      <c r="H47" s="105"/>
      <c r="I47" s="65"/>
      <c r="J47" s="105"/>
      <c r="O47" s="69"/>
      <c r="P47" s="69"/>
    </row>
    <row r="48" spans="2:16" x14ac:dyDescent="0.25">
      <c r="B48" s="64"/>
      <c r="C48" s="102"/>
      <c r="D48" s="66"/>
      <c r="E48" s="65"/>
      <c r="F48" s="66"/>
      <c r="G48" s="65"/>
      <c r="H48" s="66"/>
      <c r="I48" s="65"/>
      <c r="J48" s="66"/>
    </row>
  </sheetData>
  <phoneticPr fontId="15" type="noConversion"/>
  <pageMargins left="0.25" right="0.25" top="0.75" bottom="0.75" header="0.3" footer="0.3"/>
  <pageSetup paperSize="9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zoomScale="139" zoomScaleNormal="192" zoomScalePageLayoutView="192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J17" sqref="J17"/>
    </sheetView>
  </sheetViews>
  <sheetFormatPr defaultColWidth="9.125" defaultRowHeight="14.25" x14ac:dyDescent="0.25"/>
  <cols>
    <col min="1" max="1" width="3.625" style="5" customWidth="1"/>
    <col min="2" max="2" width="33.875" style="5" customWidth="1"/>
    <col min="3" max="3" width="1.875" style="61" customWidth="1"/>
    <col min="4" max="4" width="14.875" style="4" customWidth="1"/>
    <col min="5" max="5" width="2.875" style="55" customWidth="1"/>
    <col min="6" max="6" width="13.875" style="4" customWidth="1"/>
    <col min="7" max="7" width="3.5" style="55" customWidth="1"/>
    <col min="8" max="8" width="12.375" style="4" bestFit="1" customWidth="1"/>
    <col min="9" max="9" width="4" style="55" customWidth="1"/>
    <col min="10" max="10" width="12.875" style="4" bestFit="1" customWidth="1"/>
    <col min="11" max="11" width="5" style="55" customWidth="1"/>
    <col min="12" max="12" width="9.125" style="55"/>
    <col min="13" max="16" width="9.125" style="4"/>
    <col min="17" max="16384" width="9.125" style="5"/>
  </cols>
  <sheetData>
    <row r="1" spans="2:12" x14ac:dyDescent="0.25">
      <c r="B1" s="1"/>
      <c r="C1" s="15"/>
      <c r="D1" s="2"/>
      <c r="E1" s="15"/>
      <c r="F1" s="2"/>
      <c r="G1" s="15"/>
      <c r="H1" s="2"/>
      <c r="I1" s="15"/>
      <c r="J1" s="2"/>
    </row>
    <row r="2" spans="2:12" x14ac:dyDescent="0.25">
      <c r="B2" s="172" t="s">
        <v>6</v>
      </c>
      <c r="C2" s="172"/>
      <c r="D2" s="172"/>
      <c r="E2" s="172"/>
      <c r="F2" s="172"/>
      <c r="G2" s="15"/>
      <c r="H2" s="2"/>
      <c r="I2" s="15"/>
      <c r="J2" s="2"/>
    </row>
    <row r="3" spans="2:12" ht="28.5" x14ac:dyDescent="0.25">
      <c r="B3" s="6"/>
      <c r="C3" s="59"/>
      <c r="D3" s="7" t="s">
        <v>0</v>
      </c>
      <c r="E3" s="33"/>
      <c r="F3" s="7" t="s">
        <v>1</v>
      </c>
      <c r="G3" s="33"/>
      <c r="H3" s="7" t="s">
        <v>2</v>
      </c>
      <c r="I3" s="19"/>
      <c r="J3" s="7" t="s">
        <v>3</v>
      </c>
      <c r="K3" s="56"/>
      <c r="L3" s="57" t="s">
        <v>4</v>
      </c>
    </row>
    <row r="4" spans="2:12" x14ac:dyDescent="0.25">
      <c r="B4" s="39"/>
      <c r="C4" s="8"/>
      <c r="D4" s="9"/>
      <c r="E4" s="15"/>
      <c r="F4" s="10"/>
      <c r="G4" s="15"/>
      <c r="H4" s="10"/>
      <c r="I4" s="15"/>
      <c r="J4" s="10"/>
      <c r="K4" s="58"/>
      <c r="L4" s="58"/>
    </row>
    <row r="5" spans="2:12" x14ac:dyDescent="0.25">
      <c r="B5" s="30" t="s">
        <v>7</v>
      </c>
      <c r="C5" s="34"/>
      <c r="D5" s="31">
        <v>1100000</v>
      </c>
      <c r="E5" s="19"/>
      <c r="F5" s="31">
        <v>1520500</v>
      </c>
      <c r="G5" s="19"/>
      <c r="H5" s="31">
        <f>F5-D5</f>
        <v>420500</v>
      </c>
      <c r="I5" s="19"/>
      <c r="J5" s="32">
        <f>F5/D5-1</f>
        <v>0.38227272727272732</v>
      </c>
      <c r="K5" s="35"/>
      <c r="L5" s="35" t="s">
        <v>5</v>
      </c>
    </row>
    <row r="6" spans="2:12" x14ac:dyDescent="0.25">
      <c r="B6" s="40" t="s">
        <v>9</v>
      </c>
      <c r="C6" s="12"/>
      <c r="D6" s="13"/>
      <c r="E6" s="15"/>
      <c r="F6" s="13"/>
      <c r="G6" s="15"/>
      <c r="H6" s="13"/>
      <c r="I6" s="15"/>
      <c r="J6" s="14"/>
      <c r="K6" s="14"/>
      <c r="L6" s="14"/>
    </row>
    <row r="7" spans="2:12" x14ac:dyDescent="0.25">
      <c r="B7" s="43" t="s">
        <v>8</v>
      </c>
      <c r="C7" s="12"/>
      <c r="D7" s="24">
        <v>600000</v>
      </c>
      <c r="E7" s="15"/>
      <c r="F7" s="24">
        <v>700000</v>
      </c>
      <c r="G7" s="15"/>
      <c r="H7" s="24">
        <f t="shared" ref="H7:H12" si="0">F7-D7</f>
        <v>100000</v>
      </c>
      <c r="I7" s="15"/>
      <c r="J7" s="25">
        <f t="shared" ref="J7:J25" si="1">F7/D7-1</f>
        <v>0.16666666666666674</v>
      </c>
      <c r="K7" s="16"/>
      <c r="L7" s="16" t="s">
        <v>5</v>
      </c>
    </row>
    <row r="8" spans="2:12" x14ac:dyDescent="0.25">
      <c r="B8" s="36" t="s">
        <v>13</v>
      </c>
      <c r="C8" s="17"/>
      <c r="D8" s="31">
        <f>D5-D7</f>
        <v>500000</v>
      </c>
      <c r="E8" s="19"/>
      <c r="F8" s="31">
        <f>F5-F7</f>
        <v>820500</v>
      </c>
      <c r="G8" s="19"/>
      <c r="H8" s="31">
        <f t="shared" si="0"/>
        <v>320500</v>
      </c>
      <c r="I8" s="19"/>
      <c r="J8" s="37">
        <f t="shared" si="1"/>
        <v>0.64100000000000001</v>
      </c>
      <c r="K8" s="20"/>
      <c r="L8" s="20" t="s">
        <v>5</v>
      </c>
    </row>
    <row r="9" spans="2:12" s="53" customFormat="1" ht="24" x14ac:dyDescent="0.2">
      <c r="B9" s="48" t="s">
        <v>22</v>
      </c>
      <c r="C9" s="49"/>
      <c r="D9" s="50">
        <f>D8/REVENUE</f>
        <v>0.45454545454545453</v>
      </c>
      <c r="E9" s="51"/>
      <c r="F9" s="50">
        <f>F8/REVENUE</f>
        <v>0.53962512331469914</v>
      </c>
      <c r="G9" s="51"/>
      <c r="H9" s="49"/>
      <c r="I9" s="51"/>
      <c r="J9" s="52"/>
      <c r="K9" s="52"/>
      <c r="L9" s="52"/>
    </row>
    <row r="10" spans="2:12" x14ac:dyDescent="0.25">
      <c r="B10" s="11" t="s">
        <v>10</v>
      </c>
      <c r="C10" s="12"/>
      <c r="D10" s="13">
        <v>100000</v>
      </c>
      <c r="E10" s="15"/>
      <c r="F10" s="13">
        <v>120000</v>
      </c>
      <c r="G10" s="15"/>
      <c r="H10" s="13">
        <f t="shared" si="0"/>
        <v>20000</v>
      </c>
      <c r="I10" s="15"/>
      <c r="J10" s="16">
        <f t="shared" si="1"/>
        <v>0.19999999999999996</v>
      </c>
      <c r="K10" s="16"/>
      <c r="L10" s="16" t="s">
        <v>5</v>
      </c>
    </row>
    <row r="11" spans="2:12" s="53" customFormat="1" ht="12" x14ac:dyDescent="0.2">
      <c r="B11" s="48" t="s">
        <v>23</v>
      </c>
      <c r="C11" s="49"/>
      <c r="D11" s="50">
        <f>D10/REVENUE</f>
        <v>9.0909090909090912E-2</v>
      </c>
      <c r="E11" s="51"/>
      <c r="F11" s="50">
        <f>F10/REVENUE</f>
        <v>7.8921407431765872E-2</v>
      </c>
      <c r="G11" s="51"/>
      <c r="H11" s="49"/>
      <c r="I11" s="51"/>
      <c r="J11" s="52"/>
      <c r="K11" s="52"/>
      <c r="L11" s="52"/>
    </row>
    <row r="12" spans="2:12" x14ac:dyDescent="0.25">
      <c r="B12" s="11" t="s">
        <v>11</v>
      </c>
      <c r="C12" s="12"/>
      <c r="D12" s="13">
        <v>50000</v>
      </c>
      <c r="E12" s="15"/>
      <c r="F12" s="13">
        <v>60000</v>
      </c>
      <c r="G12" s="15"/>
      <c r="H12" s="13">
        <f t="shared" si="0"/>
        <v>10000</v>
      </c>
      <c r="I12" s="15"/>
      <c r="J12" s="16">
        <f t="shared" si="1"/>
        <v>0.19999999999999996</v>
      </c>
      <c r="K12" s="16"/>
      <c r="L12" s="16" t="s">
        <v>5</v>
      </c>
    </row>
    <row r="13" spans="2:12" s="53" customFormat="1" ht="12" x14ac:dyDescent="0.2">
      <c r="B13" s="48" t="s">
        <v>24</v>
      </c>
      <c r="C13" s="49"/>
      <c r="D13" s="50">
        <f>D12/REVENUE</f>
        <v>4.5454545454545456E-2</v>
      </c>
      <c r="E13" s="51"/>
      <c r="F13" s="50">
        <f>F12/REVENUE</f>
        <v>3.9460703715882936E-2</v>
      </c>
      <c r="G13" s="51"/>
      <c r="H13" s="49"/>
      <c r="I13" s="51"/>
      <c r="J13" s="52"/>
      <c r="K13" s="52"/>
      <c r="L13" s="52"/>
    </row>
    <row r="14" spans="2:12" x14ac:dyDescent="0.25">
      <c r="B14" s="43" t="s">
        <v>12</v>
      </c>
      <c r="C14" s="12"/>
      <c r="D14" s="24">
        <v>75000</v>
      </c>
      <c r="E14" s="15"/>
      <c r="F14" s="24">
        <v>85000</v>
      </c>
      <c r="G14" s="15"/>
      <c r="H14" s="24">
        <f t="shared" ref="H14:H16" si="2">F14-D14</f>
        <v>10000</v>
      </c>
      <c r="I14" s="15"/>
      <c r="J14" s="25">
        <f t="shared" si="1"/>
        <v>0.1333333333333333</v>
      </c>
      <c r="K14" s="16"/>
      <c r="L14" s="16" t="s">
        <v>5</v>
      </c>
    </row>
    <row r="15" spans="2:12" s="53" customFormat="1" ht="12" x14ac:dyDescent="0.2">
      <c r="B15" s="48" t="s">
        <v>25</v>
      </c>
      <c r="C15" s="49"/>
      <c r="D15" s="50">
        <f>D14/REVENUE</f>
        <v>6.8181818181818177E-2</v>
      </c>
      <c r="E15" s="51"/>
      <c r="F15" s="50">
        <f>F14/REVENUE</f>
        <v>5.5902663597500825E-2</v>
      </c>
      <c r="G15" s="51"/>
      <c r="H15" s="49"/>
      <c r="I15" s="51"/>
      <c r="J15" s="52"/>
      <c r="K15" s="52"/>
      <c r="L15" s="52"/>
    </row>
    <row r="16" spans="2:12" x14ac:dyDescent="0.25">
      <c r="B16" s="36" t="s">
        <v>14</v>
      </c>
      <c r="C16" s="17"/>
      <c r="D16" s="31">
        <f>D10+D12+D14</f>
        <v>225000</v>
      </c>
      <c r="E16" s="19"/>
      <c r="F16" s="31">
        <f>F10+F12+F14</f>
        <v>265000</v>
      </c>
      <c r="G16" s="19"/>
      <c r="H16" s="31">
        <f t="shared" si="2"/>
        <v>40000</v>
      </c>
      <c r="I16" s="19"/>
      <c r="J16" s="37">
        <f t="shared" ref="J16" si="3">F16/D16-1</f>
        <v>0.17777777777777781</v>
      </c>
      <c r="K16" s="20"/>
      <c r="L16" s="20" t="s">
        <v>5</v>
      </c>
    </row>
    <row r="17" spans="2:16" s="26" customFormat="1" x14ac:dyDescent="0.25">
      <c r="B17" s="36" t="s">
        <v>15</v>
      </c>
      <c r="C17" s="17"/>
      <c r="D17" s="31">
        <f>D8-D16</f>
        <v>275000</v>
      </c>
      <c r="E17" s="18"/>
      <c r="F17" s="31">
        <f>F8-F16</f>
        <v>555500</v>
      </c>
      <c r="G17" s="19"/>
      <c r="H17" s="31">
        <f t="shared" ref="H17:H21" si="4">F17-D17</f>
        <v>280500</v>
      </c>
      <c r="I17" s="19"/>
      <c r="J17" s="37">
        <f t="shared" ref="J17:J21" si="5">F17/D17-1</f>
        <v>1.02</v>
      </c>
      <c r="K17" s="20"/>
      <c r="L17" s="20" t="s">
        <v>5</v>
      </c>
      <c r="M17" s="4"/>
      <c r="N17" s="4"/>
      <c r="O17" s="4"/>
      <c r="P17" s="4"/>
    </row>
    <row r="18" spans="2:16" s="53" customFormat="1" ht="24" x14ac:dyDescent="0.2">
      <c r="B18" s="48" t="s">
        <v>26</v>
      </c>
      <c r="C18" s="49"/>
      <c r="D18" s="50">
        <f>D17/REVENUE</f>
        <v>0.25</v>
      </c>
      <c r="E18" s="51"/>
      <c r="F18" s="50">
        <f>F17/REVENUE</f>
        <v>0.3653403485695495</v>
      </c>
      <c r="G18" s="51"/>
      <c r="H18" s="49"/>
      <c r="I18" s="51"/>
      <c r="J18" s="52"/>
      <c r="K18" s="52"/>
      <c r="L18" s="52"/>
    </row>
    <row r="19" spans="2:16" x14ac:dyDescent="0.25">
      <c r="B19" s="11" t="s">
        <v>16</v>
      </c>
      <c r="C19" s="12"/>
      <c r="D19" s="13">
        <f>1100000*0.05</f>
        <v>55000</v>
      </c>
      <c r="E19" s="13"/>
      <c r="F19" s="13">
        <f>990000*0.05</f>
        <v>49500</v>
      </c>
      <c r="G19" s="15"/>
      <c r="H19" s="13">
        <f t="shared" si="4"/>
        <v>-5500</v>
      </c>
      <c r="I19" s="15"/>
      <c r="J19" s="16">
        <f t="shared" si="5"/>
        <v>-9.9999999999999978E-2</v>
      </c>
      <c r="K19" s="16"/>
      <c r="L19" s="16" t="s">
        <v>5</v>
      </c>
    </row>
    <row r="20" spans="2:16" x14ac:dyDescent="0.25">
      <c r="B20" s="11" t="s">
        <v>17</v>
      </c>
      <c r="C20" s="12"/>
      <c r="D20" s="13">
        <v>5000</v>
      </c>
      <c r="E20" s="13"/>
      <c r="F20" s="13">
        <v>5000</v>
      </c>
      <c r="G20" s="15"/>
      <c r="H20" s="13">
        <f t="shared" si="4"/>
        <v>0</v>
      </c>
      <c r="I20" s="15"/>
      <c r="J20" s="16">
        <f t="shared" si="5"/>
        <v>0</v>
      </c>
      <c r="K20" s="16"/>
      <c r="L20" s="16" t="s">
        <v>5</v>
      </c>
    </row>
    <row r="21" spans="2:16" x14ac:dyDescent="0.25">
      <c r="B21" s="43" t="s">
        <v>18</v>
      </c>
      <c r="C21" s="12"/>
      <c r="D21" s="24">
        <v>1000</v>
      </c>
      <c r="E21" s="13"/>
      <c r="F21" s="24">
        <v>1000</v>
      </c>
      <c r="G21" s="15"/>
      <c r="H21" s="24">
        <f t="shared" si="4"/>
        <v>0</v>
      </c>
      <c r="I21" s="15"/>
      <c r="J21" s="25">
        <f t="shared" si="5"/>
        <v>0</v>
      </c>
      <c r="K21" s="16"/>
      <c r="L21" s="16" t="s">
        <v>5</v>
      </c>
    </row>
    <row r="22" spans="2:16" x14ac:dyDescent="0.25">
      <c r="B22" s="36" t="s">
        <v>19</v>
      </c>
      <c r="C22" s="17"/>
      <c r="D22" s="24">
        <f>D17-D19-D20-D21</f>
        <v>214000</v>
      </c>
      <c r="E22" s="13"/>
      <c r="F22" s="24">
        <f>F17-F19-F20-F21</f>
        <v>500000</v>
      </c>
      <c r="G22" s="19"/>
      <c r="H22" s="24">
        <f t="shared" ref="H22" si="6">F22-D22</f>
        <v>286000</v>
      </c>
      <c r="I22" s="15"/>
      <c r="J22" s="25">
        <f t="shared" ref="J22" si="7">F22/D22-1</f>
        <v>1.3364485981308412</v>
      </c>
      <c r="K22" s="16"/>
      <c r="L22" s="16" t="s">
        <v>5</v>
      </c>
    </row>
    <row r="23" spans="2:16" x14ac:dyDescent="0.25">
      <c r="B23" s="44" t="s">
        <v>20</v>
      </c>
      <c r="C23" s="12"/>
      <c r="D23" s="45">
        <f>D22*0.25</f>
        <v>53500</v>
      </c>
      <c r="E23" s="13"/>
      <c r="F23" s="45">
        <f>F22*0.25</f>
        <v>125000</v>
      </c>
      <c r="G23" s="15"/>
      <c r="H23" s="45">
        <f t="shared" ref="H23:H25" si="8">F23-D23</f>
        <v>71500</v>
      </c>
      <c r="I23" s="15"/>
      <c r="J23" s="46">
        <f t="shared" si="1"/>
        <v>1.3364485981308412</v>
      </c>
      <c r="K23" s="16"/>
      <c r="L23" s="16" t="s">
        <v>5</v>
      </c>
    </row>
    <row r="24" spans="2:16" s="53" customFormat="1" ht="24" x14ac:dyDescent="0.2">
      <c r="B24" s="48" t="s">
        <v>27</v>
      </c>
      <c r="C24" s="49"/>
      <c r="D24" s="50">
        <f>D23/D22</f>
        <v>0.25</v>
      </c>
      <c r="E24" s="50"/>
      <c r="F24" s="50">
        <f t="shared" ref="F24" si="9">F23/F22</f>
        <v>0.25</v>
      </c>
      <c r="G24" s="51"/>
      <c r="H24" s="49"/>
      <c r="I24" s="49"/>
      <c r="J24" s="49"/>
      <c r="K24" s="49"/>
      <c r="L24" s="49"/>
    </row>
    <row r="25" spans="2:16" x14ac:dyDescent="0.25">
      <c r="B25" s="36" t="s">
        <v>21</v>
      </c>
      <c r="C25" s="17"/>
      <c r="D25" s="47">
        <f>D22-D23</f>
        <v>160500</v>
      </c>
      <c r="E25" s="18"/>
      <c r="F25" s="47">
        <f>F22-F23</f>
        <v>375000</v>
      </c>
      <c r="G25" s="19"/>
      <c r="H25" s="45">
        <f t="shared" si="8"/>
        <v>214500</v>
      </c>
      <c r="I25" s="19"/>
      <c r="J25" s="46">
        <f t="shared" si="1"/>
        <v>1.3364485981308412</v>
      </c>
      <c r="K25" s="20"/>
      <c r="L25" s="20" t="s">
        <v>5</v>
      </c>
    </row>
    <row r="26" spans="2:16" x14ac:dyDescent="0.25">
      <c r="B26" s="21"/>
      <c r="C26" s="12"/>
      <c r="D26" s="13"/>
      <c r="E26" s="15"/>
      <c r="F26" s="13"/>
      <c r="G26" s="15"/>
      <c r="H26" s="13"/>
      <c r="I26" s="15"/>
      <c r="J26" s="16"/>
    </row>
    <row r="27" spans="2:16" x14ac:dyDescent="0.25">
      <c r="B27" s="21" t="s">
        <v>28</v>
      </c>
      <c r="C27" s="12"/>
      <c r="D27" s="62">
        <v>100000</v>
      </c>
      <c r="E27" s="15"/>
      <c r="F27" s="62">
        <v>100000</v>
      </c>
      <c r="G27" s="15"/>
      <c r="H27" s="62">
        <f>F27-D27</f>
        <v>0</v>
      </c>
      <c r="I27" s="15"/>
      <c r="J27" s="16">
        <f t="shared" ref="J27:J28" si="10">F27/D27-1</f>
        <v>0</v>
      </c>
    </row>
    <row r="28" spans="2:16" x14ac:dyDescent="0.25">
      <c r="B28" s="28" t="s">
        <v>29</v>
      </c>
      <c r="C28" s="12"/>
      <c r="D28" s="63">
        <f>D25/D27</f>
        <v>1.605</v>
      </c>
      <c r="E28" s="15"/>
      <c r="F28" s="63">
        <f>F25/F27</f>
        <v>3.75</v>
      </c>
      <c r="G28" s="15"/>
      <c r="H28" s="22"/>
      <c r="I28" s="15"/>
      <c r="J28" s="16">
        <f t="shared" si="10"/>
        <v>1.3364485981308412</v>
      </c>
    </row>
    <row r="29" spans="2:16" x14ac:dyDescent="0.25">
      <c r="B29" s="29"/>
      <c r="C29" s="12"/>
      <c r="D29" s="13"/>
      <c r="E29" s="15"/>
      <c r="F29" s="13"/>
      <c r="G29" s="15"/>
      <c r="H29" s="13"/>
      <c r="I29" s="15"/>
      <c r="J29" s="16"/>
    </row>
    <row r="30" spans="2:16" x14ac:dyDescent="0.25">
      <c r="B30" s="27"/>
      <c r="C30" s="12"/>
      <c r="D30" s="13"/>
      <c r="E30" s="15"/>
      <c r="F30" s="13"/>
      <c r="G30" s="15"/>
      <c r="H30" s="13"/>
      <c r="I30" s="15"/>
      <c r="J30" s="16"/>
    </row>
    <row r="31" spans="2:16" x14ac:dyDescent="0.25">
      <c r="B31" s="21"/>
      <c r="C31" s="12"/>
      <c r="D31" s="13"/>
      <c r="E31" s="15"/>
      <c r="F31" s="13"/>
      <c r="G31" s="15"/>
      <c r="H31" s="13"/>
      <c r="I31" s="15"/>
      <c r="J31" s="16"/>
    </row>
    <row r="32" spans="2:16" x14ac:dyDescent="0.25">
      <c r="B32" s="21"/>
      <c r="C32" s="12"/>
      <c r="D32" s="13"/>
      <c r="E32" s="15"/>
      <c r="F32" s="13"/>
      <c r="G32" s="15"/>
      <c r="H32" s="13"/>
      <c r="I32" s="15"/>
      <c r="J32" s="16"/>
    </row>
    <row r="33" spans="2:16" x14ac:dyDescent="0.25">
      <c r="B33" s="21"/>
      <c r="C33" s="12"/>
      <c r="D33" s="13"/>
      <c r="E33" s="15"/>
      <c r="F33" s="13"/>
      <c r="G33" s="15"/>
      <c r="H33" s="13"/>
      <c r="I33" s="15"/>
      <c r="J33" s="16"/>
    </row>
    <row r="34" spans="2:16" s="26" customFormat="1" x14ac:dyDescent="0.25">
      <c r="B34" s="21"/>
      <c r="C34" s="12"/>
      <c r="D34" s="13"/>
      <c r="E34" s="15"/>
      <c r="F34" s="13"/>
      <c r="G34" s="15"/>
      <c r="H34" s="13"/>
      <c r="I34" s="15"/>
      <c r="J34" s="16"/>
      <c r="K34" s="55"/>
      <c r="L34" s="55"/>
      <c r="M34" s="4"/>
      <c r="N34" s="4"/>
      <c r="O34" s="4"/>
      <c r="P34" s="4"/>
    </row>
    <row r="35" spans="2:16" x14ac:dyDescent="0.25">
      <c r="B35" s="21"/>
      <c r="C35" s="12"/>
      <c r="D35" s="13"/>
      <c r="E35" s="15"/>
      <c r="F35" s="13"/>
      <c r="G35" s="15"/>
      <c r="H35" s="13"/>
      <c r="I35" s="15"/>
      <c r="J35" s="16"/>
    </row>
    <row r="36" spans="2:16" x14ac:dyDescent="0.25">
      <c r="B36" s="21"/>
      <c r="C36" s="12"/>
      <c r="D36" s="13"/>
      <c r="E36" s="15"/>
      <c r="F36" s="13"/>
      <c r="G36" s="15"/>
      <c r="H36" s="13"/>
      <c r="I36" s="15"/>
      <c r="J36" s="16"/>
    </row>
    <row r="37" spans="2:16" ht="61.5" customHeight="1" x14ac:dyDescent="0.25">
      <c r="B37" s="41"/>
      <c r="C37" s="60"/>
      <c r="D37" s="42"/>
      <c r="E37" s="54"/>
      <c r="F37" s="42"/>
      <c r="G37" s="15"/>
      <c r="H37" s="3"/>
      <c r="I37" s="15"/>
      <c r="J37" s="3"/>
      <c r="O37" s="5"/>
      <c r="P37" s="5"/>
    </row>
    <row r="38" spans="2:16" x14ac:dyDescent="0.25">
      <c r="B38" s="1"/>
      <c r="C38" s="38"/>
      <c r="D38" s="2"/>
      <c r="E38" s="15"/>
      <c r="F38" s="2"/>
      <c r="G38" s="15"/>
      <c r="H38" s="2"/>
      <c r="I38" s="15"/>
      <c r="J38" s="2"/>
    </row>
  </sheetData>
  <mergeCells count="1">
    <mergeCell ref="B2:F2"/>
  </mergeCells>
  <phoneticPr fontId="15" type="noConversion"/>
  <pageMargins left="0.7" right="0.7" top="0.75" bottom="0.75" header="0.3" footer="0.3"/>
  <pageSetup scale="63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showGridLines="0" zoomScale="139" zoomScaleNormal="139" zoomScalePageLayoutView="139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A3" sqref="A3"/>
    </sheetView>
  </sheetViews>
  <sheetFormatPr defaultColWidth="9.125" defaultRowHeight="14.25" x14ac:dyDescent="0.25"/>
  <cols>
    <col min="1" max="1" width="3.625" style="5" customWidth="1"/>
    <col min="2" max="2" width="33.875" style="5" customWidth="1"/>
    <col min="3" max="3" width="1.875" style="61" customWidth="1"/>
    <col min="4" max="4" width="14.875" style="4" customWidth="1"/>
    <col min="5" max="5" width="2.875" style="55" customWidth="1"/>
    <col min="6" max="6" width="13.875" style="4" customWidth="1"/>
    <col min="7" max="7" width="3.5" style="55" customWidth="1"/>
    <col min="8" max="8" width="12.375" style="4" bestFit="1" customWidth="1"/>
    <col min="9" max="9" width="4" style="55" customWidth="1"/>
    <col min="10" max="10" width="12.875" style="4" bestFit="1" customWidth="1"/>
    <col min="11" max="11" width="5" style="55" customWidth="1"/>
    <col min="12" max="12" width="9.125" style="55"/>
    <col min="13" max="16" width="9.125" style="4"/>
    <col min="17" max="16384" width="9.125" style="5"/>
  </cols>
  <sheetData>
    <row r="1" spans="2:12" x14ac:dyDescent="0.25">
      <c r="B1" s="1"/>
      <c r="C1" s="15"/>
      <c r="D1" s="2"/>
      <c r="E1" s="15"/>
      <c r="F1" s="2"/>
      <c r="G1" s="15"/>
      <c r="H1" s="2"/>
      <c r="I1" s="15"/>
      <c r="J1" s="2"/>
    </row>
    <row r="2" spans="2:12" x14ac:dyDescent="0.25">
      <c r="B2" s="172" t="s">
        <v>6</v>
      </c>
      <c r="C2" s="172"/>
      <c r="D2" s="172"/>
      <c r="E2" s="172"/>
      <c r="F2" s="172"/>
      <c r="G2" s="15"/>
      <c r="H2" s="2"/>
      <c r="I2" s="15"/>
      <c r="J2" s="2"/>
    </row>
    <row r="3" spans="2:12" ht="28.5" x14ac:dyDescent="0.25">
      <c r="B3" s="6"/>
      <c r="C3" s="59"/>
      <c r="D3" s="7" t="s">
        <v>0</v>
      </c>
      <c r="E3" s="33"/>
      <c r="F3" s="7" t="s">
        <v>1</v>
      </c>
      <c r="G3" s="33"/>
      <c r="H3" s="7" t="s">
        <v>2</v>
      </c>
      <c r="I3" s="19"/>
      <c r="J3" s="7" t="s">
        <v>3</v>
      </c>
      <c r="K3" s="56"/>
      <c r="L3" s="57" t="s">
        <v>4</v>
      </c>
    </row>
    <row r="4" spans="2:12" x14ac:dyDescent="0.25">
      <c r="B4" s="39"/>
      <c r="C4" s="8"/>
      <c r="D4" s="9"/>
      <c r="E4" s="15"/>
      <c r="F4" s="10"/>
      <c r="G4" s="15"/>
      <c r="H4" s="10"/>
      <c r="I4" s="15"/>
      <c r="J4" s="10"/>
      <c r="K4" s="58"/>
      <c r="L4" s="58"/>
    </row>
    <row r="5" spans="2:12" x14ac:dyDescent="0.25">
      <c r="B5" s="30" t="s">
        <v>7</v>
      </c>
      <c r="C5" s="34"/>
      <c r="D5" s="31">
        <v>1100000</v>
      </c>
      <c r="E5" s="19"/>
      <c r="F5" s="31">
        <v>1520500</v>
      </c>
      <c r="G5" s="19"/>
      <c r="H5" s="31">
        <f>F5-D5</f>
        <v>420500</v>
      </c>
      <c r="I5" s="19"/>
      <c r="J5" s="32">
        <f>F5/D5-1</f>
        <v>0.38227272727272732</v>
      </c>
      <c r="K5" s="35"/>
      <c r="L5" s="35" t="s">
        <v>5</v>
      </c>
    </row>
    <row r="6" spans="2:12" x14ac:dyDescent="0.25">
      <c r="B6" s="40" t="s">
        <v>9</v>
      </c>
      <c r="C6" s="12"/>
      <c r="D6" s="13"/>
      <c r="E6" s="15"/>
      <c r="F6" s="13"/>
      <c r="G6" s="15"/>
      <c r="H6" s="13"/>
      <c r="I6" s="15"/>
      <c r="J6" s="14"/>
      <c r="K6" s="14"/>
      <c r="L6" s="14"/>
    </row>
    <row r="7" spans="2:12" x14ac:dyDescent="0.25">
      <c r="B7" s="43" t="s">
        <v>8</v>
      </c>
      <c r="C7" s="12"/>
      <c r="D7" s="24">
        <v>600000</v>
      </c>
      <c r="E7" s="15"/>
      <c r="F7" s="24">
        <v>700000</v>
      </c>
      <c r="G7" s="15"/>
      <c r="H7" s="24">
        <f t="shared" ref="H7:H12" si="0">F7-D7</f>
        <v>100000</v>
      </c>
      <c r="I7" s="15"/>
      <c r="J7" s="25">
        <f t="shared" ref="J7:J25" si="1">F7/D7-1</f>
        <v>0.16666666666666674</v>
      </c>
      <c r="K7" s="16"/>
      <c r="L7" s="16" t="s">
        <v>5</v>
      </c>
    </row>
    <row r="8" spans="2:12" x14ac:dyDescent="0.25">
      <c r="B8" s="36" t="s">
        <v>13</v>
      </c>
      <c r="C8" s="17"/>
      <c r="D8" s="31">
        <f>D5-D7</f>
        <v>500000</v>
      </c>
      <c r="E8" s="19"/>
      <c r="F8" s="31">
        <f>F5-F7</f>
        <v>820500</v>
      </c>
      <c r="G8" s="19"/>
      <c r="H8" s="31">
        <f t="shared" si="0"/>
        <v>320500</v>
      </c>
      <c r="I8" s="19"/>
      <c r="J8" s="37">
        <f t="shared" si="1"/>
        <v>0.64100000000000001</v>
      </c>
      <c r="K8" s="20"/>
      <c r="L8" s="20" t="s">
        <v>5</v>
      </c>
    </row>
    <row r="9" spans="2:12" s="53" customFormat="1" ht="24" hidden="1" x14ac:dyDescent="0.2">
      <c r="B9" s="48" t="s">
        <v>22</v>
      </c>
      <c r="C9" s="49"/>
      <c r="D9" s="50">
        <f>D8/REVENUE</f>
        <v>0.45454545454545453</v>
      </c>
      <c r="E9" s="51"/>
      <c r="F9" s="50">
        <f>F8/REVENUE</f>
        <v>0.53962512331469914</v>
      </c>
      <c r="G9" s="51"/>
      <c r="H9" s="49"/>
      <c r="I9" s="51"/>
      <c r="J9" s="52"/>
      <c r="K9" s="52"/>
      <c r="L9" s="52"/>
    </row>
    <row r="10" spans="2:12" x14ac:dyDescent="0.25">
      <c r="B10" s="11" t="s">
        <v>10</v>
      </c>
      <c r="C10" s="12"/>
      <c r="D10" s="13">
        <v>100000</v>
      </c>
      <c r="E10" s="15"/>
      <c r="F10" s="13">
        <v>120000</v>
      </c>
      <c r="G10" s="15"/>
      <c r="H10" s="13">
        <f t="shared" si="0"/>
        <v>20000</v>
      </c>
      <c r="I10" s="15"/>
      <c r="J10" s="16">
        <f t="shared" si="1"/>
        <v>0.19999999999999996</v>
      </c>
      <c r="K10" s="16"/>
      <c r="L10" s="16" t="s">
        <v>5</v>
      </c>
    </row>
    <row r="11" spans="2:12" s="53" customFormat="1" ht="12" hidden="1" x14ac:dyDescent="0.2">
      <c r="B11" s="48" t="s">
        <v>23</v>
      </c>
      <c r="C11" s="49"/>
      <c r="D11" s="50">
        <f>D10/REVENUE</f>
        <v>9.0909090909090912E-2</v>
      </c>
      <c r="E11" s="51"/>
      <c r="F11" s="50">
        <f>F10/REVENUE</f>
        <v>7.8921407431765872E-2</v>
      </c>
      <c r="G11" s="51"/>
      <c r="H11" s="49"/>
      <c r="I11" s="51"/>
      <c r="J11" s="52"/>
      <c r="K11" s="52"/>
      <c r="L11" s="52"/>
    </row>
    <row r="12" spans="2:12" x14ac:dyDescent="0.25">
      <c r="B12" s="11" t="s">
        <v>11</v>
      </c>
      <c r="C12" s="12"/>
      <c r="D12" s="13">
        <v>50000</v>
      </c>
      <c r="E12" s="15"/>
      <c r="F12" s="13">
        <v>60000</v>
      </c>
      <c r="G12" s="15"/>
      <c r="H12" s="13">
        <f t="shared" si="0"/>
        <v>10000</v>
      </c>
      <c r="I12" s="15"/>
      <c r="J12" s="16">
        <f t="shared" si="1"/>
        <v>0.19999999999999996</v>
      </c>
      <c r="K12" s="16"/>
      <c r="L12" s="16" t="s">
        <v>5</v>
      </c>
    </row>
    <row r="13" spans="2:12" s="53" customFormat="1" ht="12" hidden="1" x14ac:dyDescent="0.2">
      <c r="B13" s="48" t="s">
        <v>24</v>
      </c>
      <c r="C13" s="49"/>
      <c r="D13" s="50">
        <f>D12/REVENUE</f>
        <v>4.5454545454545456E-2</v>
      </c>
      <c r="E13" s="51"/>
      <c r="F13" s="50">
        <f>F12/REVENUE</f>
        <v>3.9460703715882936E-2</v>
      </c>
      <c r="G13" s="51"/>
      <c r="H13" s="49"/>
      <c r="I13" s="51"/>
      <c r="J13" s="52"/>
      <c r="K13" s="52"/>
      <c r="L13" s="52"/>
    </row>
    <row r="14" spans="2:12" x14ac:dyDescent="0.25">
      <c r="B14" s="43" t="s">
        <v>12</v>
      </c>
      <c r="C14" s="12"/>
      <c r="D14" s="24">
        <v>75000</v>
      </c>
      <c r="E14" s="15"/>
      <c r="F14" s="24">
        <v>85000</v>
      </c>
      <c r="G14" s="15"/>
      <c r="H14" s="24">
        <f t="shared" ref="H14:H25" si="2">F14-D14</f>
        <v>10000</v>
      </c>
      <c r="I14" s="15"/>
      <c r="J14" s="25">
        <f t="shared" si="1"/>
        <v>0.1333333333333333</v>
      </c>
      <c r="K14" s="16"/>
      <c r="L14" s="16" t="s">
        <v>5</v>
      </c>
    </row>
    <row r="15" spans="2:12" s="53" customFormat="1" ht="12" hidden="1" x14ac:dyDescent="0.2">
      <c r="B15" s="48" t="s">
        <v>25</v>
      </c>
      <c r="C15" s="49"/>
      <c r="D15" s="50">
        <f>D14/REVENUE</f>
        <v>6.8181818181818177E-2</v>
      </c>
      <c r="E15" s="51"/>
      <c r="F15" s="50">
        <f>F14/REVENUE</f>
        <v>5.5902663597500825E-2</v>
      </c>
      <c r="G15" s="51"/>
      <c r="H15" s="49"/>
      <c r="I15" s="51"/>
      <c r="J15" s="52"/>
      <c r="K15" s="52"/>
      <c r="L15" s="52"/>
    </row>
    <row r="16" spans="2:12" x14ac:dyDescent="0.25">
      <c r="B16" s="36" t="s">
        <v>14</v>
      </c>
      <c r="C16" s="17"/>
      <c r="D16" s="31">
        <f>D10+D12+D14</f>
        <v>225000</v>
      </c>
      <c r="E16" s="19"/>
      <c r="F16" s="31">
        <f>F10+F12+F14</f>
        <v>265000</v>
      </c>
      <c r="G16" s="19"/>
      <c r="H16" s="31">
        <f t="shared" si="2"/>
        <v>40000</v>
      </c>
      <c r="I16" s="19"/>
      <c r="J16" s="37">
        <f t="shared" ref="J16:J22" si="3">F16/D16-1</f>
        <v>0.17777777777777781</v>
      </c>
      <c r="K16" s="20"/>
      <c r="L16" s="20" t="s">
        <v>5</v>
      </c>
    </row>
    <row r="17" spans="2:16" s="26" customFormat="1" x14ac:dyDescent="0.25">
      <c r="B17" s="36" t="s">
        <v>15</v>
      </c>
      <c r="C17" s="17"/>
      <c r="D17" s="31">
        <f>D8-D16</f>
        <v>275000</v>
      </c>
      <c r="E17" s="18"/>
      <c r="F17" s="31">
        <f>F8-F16</f>
        <v>555500</v>
      </c>
      <c r="G17" s="19"/>
      <c r="H17" s="31">
        <f t="shared" si="2"/>
        <v>280500</v>
      </c>
      <c r="I17" s="19"/>
      <c r="J17" s="37">
        <f t="shared" si="3"/>
        <v>1.02</v>
      </c>
      <c r="K17" s="20"/>
      <c r="L17" s="20" t="s">
        <v>5</v>
      </c>
      <c r="M17" s="4"/>
      <c r="N17" s="4"/>
      <c r="O17" s="4"/>
      <c r="P17" s="4"/>
    </row>
    <row r="18" spans="2:16" s="53" customFormat="1" ht="24" hidden="1" x14ac:dyDescent="0.2">
      <c r="B18" s="48" t="s">
        <v>26</v>
      </c>
      <c r="C18" s="49"/>
      <c r="D18" s="50">
        <f>D17/REVENUE</f>
        <v>0.25</v>
      </c>
      <c r="E18" s="51"/>
      <c r="F18" s="50">
        <f>F17/REVENUE</f>
        <v>0.3653403485695495</v>
      </c>
      <c r="G18" s="51"/>
      <c r="H18" s="49"/>
      <c r="I18" s="51"/>
      <c r="J18" s="52"/>
      <c r="K18" s="52"/>
      <c r="L18" s="52"/>
    </row>
    <row r="19" spans="2:16" x14ac:dyDescent="0.25">
      <c r="B19" s="11" t="s">
        <v>16</v>
      </c>
      <c r="C19" s="12"/>
      <c r="D19" s="13">
        <f>1100000*0.05</f>
        <v>55000</v>
      </c>
      <c r="E19" s="13"/>
      <c r="F19" s="13">
        <f>990000*0.05</f>
        <v>49500</v>
      </c>
      <c r="G19" s="15"/>
      <c r="H19" s="13">
        <f t="shared" si="2"/>
        <v>-5500</v>
      </c>
      <c r="I19" s="15"/>
      <c r="J19" s="16">
        <f t="shared" si="3"/>
        <v>-9.9999999999999978E-2</v>
      </c>
      <c r="K19" s="16"/>
      <c r="L19" s="16" t="s">
        <v>5</v>
      </c>
    </row>
    <row r="20" spans="2:16" x14ac:dyDescent="0.25">
      <c r="B20" s="11" t="s">
        <v>17</v>
      </c>
      <c r="C20" s="12"/>
      <c r="D20" s="13">
        <v>5000</v>
      </c>
      <c r="E20" s="13"/>
      <c r="F20" s="13">
        <v>5000</v>
      </c>
      <c r="G20" s="15"/>
      <c r="H20" s="13">
        <f t="shared" si="2"/>
        <v>0</v>
      </c>
      <c r="I20" s="15"/>
      <c r="J20" s="16">
        <f t="shared" si="3"/>
        <v>0</v>
      </c>
      <c r="K20" s="16"/>
      <c r="L20" s="16" t="s">
        <v>5</v>
      </c>
    </row>
    <row r="21" spans="2:16" x14ac:dyDescent="0.25">
      <c r="B21" s="43" t="s">
        <v>18</v>
      </c>
      <c r="C21" s="12"/>
      <c r="D21" s="24">
        <v>1000</v>
      </c>
      <c r="E21" s="13"/>
      <c r="F21" s="24">
        <v>1000</v>
      </c>
      <c r="G21" s="15"/>
      <c r="H21" s="24">
        <f t="shared" si="2"/>
        <v>0</v>
      </c>
      <c r="I21" s="15"/>
      <c r="J21" s="25">
        <f t="shared" si="3"/>
        <v>0</v>
      </c>
      <c r="K21" s="16"/>
      <c r="L21" s="16" t="s">
        <v>5</v>
      </c>
    </row>
    <row r="22" spans="2:16" x14ac:dyDescent="0.25">
      <c r="B22" s="36" t="s">
        <v>19</v>
      </c>
      <c r="C22" s="17"/>
      <c r="D22" s="24">
        <f>D17-D19-D20-D21</f>
        <v>214000</v>
      </c>
      <c r="E22" s="13"/>
      <c r="F22" s="24">
        <f>F17-F19-F20-F21</f>
        <v>500000</v>
      </c>
      <c r="G22" s="19"/>
      <c r="H22" s="24">
        <f t="shared" si="2"/>
        <v>286000</v>
      </c>
      <c r="I22" s="15"/>
      <c r="J22" s="25">
        <f t="shared" si="3"/>
        <v>1.3364485981308412</v>
      </c>
      <c r="K22" s="16"/>
      <c r="L22" s="16" t="s">
        <v>5</v>
      </c>
    </row>
    <row r="23" spans="2:16" x14ac:dyDescent="0.25">
      <c r="B23" s="44" t="s">
        <v>20</v>
      </c>
      <c r="C23" s="12"/>
      <c r="D23" s="45">
        <f>D22*0.25</f>
        <v>53500</v>
      </c>
      <c r="E23" s="13"/>
      <c r="F23" s="45">
        <f>F22*0.25</f>
        <v>125000</v>
      </c>
      <c r="G23" s="15"/>
      <c r="H23" s="45">
        <f t="shared" si="2"/>
        <v>71500</v>
      </c>
      <c r="I23" s="15"/>
      <c r="J23" s="46">
        <f t="shared" si="1"/>
        <v>1.3364485981308412</v>
      </c>
      <c r="K23" s="16"/>
      <c r="L23" s="16" t="s">
        <v>5</v>
      </c>
    </row>
    <row r="24" spans="2:16" s="53" customFormat="1" ht="24" hidden="1" x14ac:dyDescent="0.2">
      <c r="B24" s="48" t="s">
        <v>27</v>
      </c>
      <c r="C24" s="49"/>
      <c r="D24" s="50">
        <f>D23/D22</f>
        <v>0.25</v>
      </c>
      <c r="E24" s="50"/>
      <c r="F24" s="50">
        <f t="shared" ref="F24" si="4">F23/F22</f>
        <v>0.25</v>
      </c>
      <c r="G24" s="51"/>
      <c r="H24" s="49"/>
      <c r="I24" s="49"/>
      <c r="J24" s="49"/>
      <c r="K24" s="49"/>
      <c r="L24" s="49"/>
    </row>
    <row r="25" spans="2:16" x14ac:dyDescent="0.25">
      <c r="B25" s="36" t="s">
        <v>21</v>
      </c>
      <c r="C25" s="17"/>
      <c r="D25" s="47">
        <f>D22-D23</f>
        <v>160500</v>
      </c>
      <c r="E25" s="18"/>
      <c r="F25" s="47">
        <f>F22-F23</f>
        <v>375000</v>
      </c>
      <c r="G25" s="19"/>
      <c r="H25" s="45">
        <f t="shared" si="2"/>
        <v>214500</v>
      </c>
      <c r="I25" s="19"/>
      <c r="J25" s="46">
        <f t="shared" si="1"/>
        <v>1.3364485981308412</v>
      </c>
      <c r="K25" s="20"/>
      <c r="L25" s="20" t="s">
        <v>5</v>
      </c>
    </row>
    <row r="26" spans="2:16" x14ac:dyDescent="0.25">
      <c r="B26" s="21"/>
      <c r="C26" s="12"/>
      <c r="D26" s="13"/>
      <c r="E26" s="15"/>
      <c r="F26" s="13"/>
      <c r="G26" s="15"/>
      <c r="H26" s="13"/>
      <c r="I26" s="15"/>
      <c r="J26" s="16"/>
    </row>
    <row r="27" spans="2:16" x14ac:dyDescent="0.25">
      <c r="B27" s="21"/>
      <c r="C27" s="12"/>
      <c r="D27" s="13"/>
      <c r="E27" s="15"/>
      <c r="F27" s="13"/>
      <c r="G27" s="15"/>
      <c r="H27" s="13"/>
      <c r="I27" s="15"/>
      <c r="J27" s="16"/>
    </row>
    <row r="28" spans="2:16" x14ac:dyDescent="0.25">
      <c r="B28" s="28"/>
      <c r="C28" s="12"/>
      <c r="D28" s="22"/>
      <c r="E28" s="15"/>
      <c r="F28" s="22"/>
      <c r="G28" s="15"/>
      <c r="H28" s="22"/>
      <c r="I28" s="15"/>
      <c r="J28" s="23"/>
    </row>
    <row r="29" spans="2:16" x14ac:dyDescent="0.25">
      <c r="B29" s="29"/>
      <c r="C29" s="12"/>
      <c r="D29" s="13"/>
      <c r="E29" s="15"/>
      <c r="F29" s="13"/>
      <c r="G29" s="15"/>
      <c r="H29" s="13"/>
      <c r="I29" s="15"/>
      <c r="J29" s="16"/>
    </row>
    <row r="30" spans="2:16" x14ac:dyDescent="0.25">
      <c r="B30" s="27"/>
      <c r="C30" s="12"/>
      <c r="D30" s="13"/>
      <c r="E30" s="15"/>
      <c r="F30" s="13"/>
      <c r="G30" s="15"/>
      <c r="H30" s="13"/>
      <c r="I30" s="15"/>
      <c r="J30" s="16"/>
    </row>
    <row r="31" spans="2:16" x14ac:dyDescent="0.25">
      <c r="B31" s="21"/>
      <c r="C31" s="12"/>
      <c r="D31" s="13"/>
      <c r="E31" s="15"/>
      <c r="F31" s="13"/>
      <c r="G31" s="15"/>
      <c r="H31" s="13"/>
      <c r="I31" s="15"/>
      <c r="J31" s="16"/>
    </row>
    <row r="32" spans="2:16" x14ac:dyDescent="0.25">
      <c r="B32" s="21"/>
      <c r="C32" s="12"/>
      <c r="D32" s="13"/>
      <c r="E32" s="15"/>
      <c r="F32" s="13"/>
      <c r="G32" s="15"/>
      <c r="H32" s="13"/>
      <c r="I32" s="15"/>
      <c r="J32" s="16"/>
    </row>
    <row r="33" spans="2:16" x14ac:dyDescent="0.25">
      <c r="B33" s="21"/>
      <c r="C33" s="12"/>
      <c r="D33" s="13"/>
      <c r="E33" s="15"/>
      <c r="F33" s="13"/>
      <c r="G33" s="15"/>
      <c r="H33" s="13"/>
      <c r="I33" s="15"/>
      <c r="J33" s="16"/>
    </row>
    <row r="34" spans="2:16" s="26" customFormat="1" x14ac:dyDescent="0.25">
      <c r="B34" s="21"/>
      <c r="C34" s="12"/>
      <c r="D34" s="13"/>
      <c r="E34" s="15"/>
      <c r="F34" s="13"/>
      <c r="G34" s="15"/>
      <c r="H34" s="13"/>
      <c r="I34" s="15"/>
      <c r="J34" s="16"/>
      <c r="K34" s="55"/>
      <c r="L34" s="55"/>
      <c r="M34" s="4"/>
      <c r="N34" s="4"/>
      <c r="O34" s="4"/>
      <c r="P34" s="4"/>
    </row>
    <row r="35" spans="2:16" x14ac:dyDescent="0.25">
      <c r="B35" s="21"/>
      <c r="C35" s="12"/>
      <c r="D35" s="13"/>
      <c r="E35" s="15"/>
      <c r="F35" s="13"/>
      <c r="G35" s="15"/>
      <c r="H35" s="13"/>
      <c r="I35" s="15"/>
      <c r="J35" s="16"/>
    </row>
    <row r="36" spans="2:16" x14ac:dyDescent="0.25">
      <c r="B36" s="21"/>
      <c r="C36" s="12"/>
      <c r="D36" s="13"/>
      <c r="E36" s="15"/>
      <c r="F36" s="13"/>
      <c r="G36" s="15"/>
      <c r="H36" s="13"/>
      <c r="I36" s="15"/>
      <c r="J36" s="16"/>
    </row>
    <row r="37" spans="2:16" ht="61.5" customHeight="1" x14ac:dyDescent="0.25">
      <c r="B37" s="41"/>
      <c r="C37" s="60"/>
      <c r="D37" s="42"/>
      <c r="E37" s="54"/>
      <c r="F37" s="42"/>
      <c r="G37" s="15"/>
      <c r="H37" s="3"/>
      <c r="I37" s="15"/>
      <c r="J37" s="3"/>
      <c r="O37" s="5"/>
      <c r="P37" s="5"/>
    </row>
    <row r="38" spans="2:16" x14ac:dyDescent="0.25">
      <c r="B38" s="1"/>
      <c r="C38" s="38"/>
      <c r="D38" s="2"/>
      <c r="E38" s="15"/>
      <c r="F38" s="2"/>
      <c r="G38" s="15"/>
      <c r="H38" s="2"/>
      <c r="I38" s="15"/>
      <c r="J38" s="2"/>
    </row>
  </sheetData>
  <mergeCells count="1">
    <mergeCell ref="B2:F2"/>
  </mergeCells>
  <phoneticPr fontId="15" type="noConversion"/>
  <pageMargins left="0.7" right="0.7" top="0.75" bottom="0.75" header="0.3" footer="0.3"/>
  <pageSetup scale="6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練習流程 Exercise Flow</vt:lpstr>
      <vt:lpstr>練習 Exercise</vt:lpstr>
      <vt:lpstr>答案 Answer</vt:lpstr>
      <vt:lpstr>Income Statement (Data Shown)</vt:lpstr>
      <vt:lpstr>Income Statement (Data Show (2)</vt:lpstr>
      <vt:lpstr>'Income Statement (Data Show (2)'!Print_Area</vt:lpstr>
      <vt:lpstr>'Income Statement (Data Shown)'!Print_Area</vt:lpstr>
      <vt:lpstr>'答案 Answer'!Print_Area</vt:lpstr>
      <vt:lpstr>'練習 Exercise'!Print_Area</vt:lpstr>
      <vt:lpstr>'Income Statement (Data Show (2)'!REVENUE</vt:lpstr>
      <vt:lpstr>'答案 Answer'!REVENUE</vt:lpstr>
      <vt:lpstr>'練習 Exercise'!REVENUE</vt:lpstr>
      <vt:lpstr>REVENUE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Haroun www.BusinessCareerCoaching.com</dc:creator>
  <cp:keywords/>
  <dc:description/>
  <cp:lastModifiedBy>Hilton Yuen</cp:lastModifiedBy>
  <cp:lastPrinted>2020-01-03T15:46:22Z</cp:lastPrinted>
  <dcterms:created xsi:type="dcterms:W3CDTF">2016-05-23T16:28:42Z</dcterms:created>
  <dcterms:modified xsi:type="dcterms:W3CDTF">2020-01-21T15:05:51Z</dcterms:modified>
  <cp:category/>
</cp:coreProperties>
</file>