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lanc\Documents\LFYMA\Platform\2_Evaluate\"/>
    </mc:Choice>
  </mc:AlternateContent>
  <xr:revisionPtr revIDLastSave="0" documentId="13_ncr:1_{CB0B5612-42FF-4129-8D62-CCEE2DD6F7D5}" xr6:coauthVersionLast="45" xr6:coauthVersionMax="45" xr10:uidLastSave="{00000000-0000-0000-0000-000000000000}"/>
  <bookViews>
    <workbookView xWindow="-98" yWindow="-98" windowWidth="24196" windowHeight="12480" xr2:uid="{A403B9DE-477F-4DC0-AEF4-DE9654F9692B}"/>
  </bookViews>
  <sheets>
    <sheet name="Directions" sheetId="1" r:id="rId1"/>
    <sheet name="Template Example" sheetId="2" r:id="rId2"/>
    <sheet name="Current Status" sheetId="3" r:id="rId3"/>
    <sheet name="Future Scenarios" sheetId="7" r:id="rId4"/>
    <sheet name="Future A" sheetId="4" state="hidden" r:id="rId5"/>
    <sheet name="Future B" sheetId="5" state="hidden" r:id="rId6"/>
    <sheet name="Future C" sheetId="6" state="hidden" r:id="rId7"/>
    <sheet name="Lists" sheetId="8" state="hidden" r:id="rId8"/>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7" l="1"/>
  <c r="H16" i="7"/>
  <c r="H17" i="7"/>
  <c r="H18" i="7"/>
  <c r="H19" i="7"/>
  <c r="H20" i="7"/>
  <c r="H15" i="7"/>
  <c r="H8" i="7"/>
  <c r="H9" i="7"/>
  <c r="H10" i="7"/>
  <c r="H11" i="7"/>
  <c r="H12" i="7"/>
  <c r="H7" i="7"/>
  <c r="C18" i="7"/>
  <c r="C19" i="7"/>
  <c r="C17" i="7"/>
  <c r="C15" i="7"/>
  <c r="C14" i="7"/>
  <c r="C13" i="7"/>
  <c r="C8" i="7"/>
  <c r="C9" i="7"/>
  <c r="C10" i="7"/>
  <c r="C11" i="7"/>
  <c r="C7" i="7"/>
  <c r="H12" i="3"/>
  <c r="H4" i="3"/>
  <c r="C4" i="3"/>
  <c r="D16" i="3" s="1"/>
  <c r="H20" i="3" l="1"/>
  <c r="D5" i="3"/>
  <c r="D7" i="3"/>
  <c r="D9" i="3"/>
  <c r="D11" i="3"/>
  <c r="D13" i="3"/>
  <c r="D15" i="3"/>
  <c r="D17" i="3"/>
  <c r="D4" i="3"/>
  <c r="D6" i="3"/>
  <c r="D8" i="3"/>
  <c r="D12" i="3"/>
  <c r="C6" i="7"/>
  <c r="D15" i="7" s="1"/>
  <c r="H14" i="7"/>
  <c r="H6" i="7"/>
  <c r="C8" i="6"/>
  <c r="C7" i="6"/>
  <c r="C6" i="6"/>
  <c r="C5" i="6"/>
  <c r="C17" i="6"/>
  <c r="C16" i="6"/>
  <c r="C15" i="6"/>
  <c r="G12" i="6"/>
  <c r="C12" i="6"/>
  <c r="G4" i="6"/>
  <c r="C17" i="5"/>
  <c r="C16" i="5"/>
  <c r="C13" i="5"/>
  <c r="C12" i="5"/>
  <c r="C8" i="5"/>
  <c r="C7" i="5"/>
  <c r="C6" i="5"/>
  <c r="C5" i="5"/>
  <c r="G12" i="5"/>
  <c r="G4" i="5"/>
  <c r="C17" i="4"/>
  <c r="C16" i="4"/>
  <c r="C15" i="4"/>
  <c r="C13" i="4"/>
  <c r="C12" i="4"/>
  <c r="C8" i="4"/>
  <c r="C7" i="4"/>
  <c r="C6" i="4"/>
  <c r="C5" i="4"/>
  <c r="G12" i="4"/>
  <c r="G4" i="4"/>
  <c r="H12" i="2"/>
  <c r="H4" i="2"/>
  <c r="C4" i="2"/>
  <c r="D5" i="2" l="1"/>
  <c r="D8" i="2"/>
  <c r="D4" i="2"/>
  <c r="D6" i="2"/>
  <c r="D7" i="2"/>
  <c r="D10" i="7"/>
  <c r="D19" i="7"/>
  <c r="C12" i="7"/>
  <c r="C16" i="7" s="1"/>
  <c r="D8" i="7"/>
  <c r="D14" i="7"/>
  <c r="D6" i="7"/>
  <c r="D13" i="7"/>
  <c r="D11" i="7"/>
  <c r="D9" i="7"/>
  <c r="D18" i="7"/>
  <c r="D17" i="7"/>
  <c r="D7" i="7"/>
  <c r="H22" i="7"/>
  <c r="L10" i="7"/>
  <c r="C15" i="5"/>
  <c r="C13" i="6"/>
  <c r="C10" i="3"/>
  <c r="D10" i="3" s="1"/>
  <c r="C15" i="2"/>
  <c r="D15" i="2" s="1"/>
  <c r="C9" i="2"/>
  <c r="D9" i="2" s="1"/>
  <c r="C13" i="2"/>
  <c r="D13" i="2" s="1"/>
  <c r="C10" i="2"/>
  <c r="C17" i="2"/>
  <c r="D17" i="2" s="1"/>
  <c r="H20" i="2"/>
  <c r="C4" i="6"/>
  <c r="D7" i="6" s="1"/>
  <c r="C4" i="5"/>
  <c r="C4" i="4"/>
  <c r="C12" i="2"/>
  <c r="D12" i="2" s="1"/>
  <c r="C16" i="2"/>
  <c r="D16" i="2" s="1"/>
  <c r="L8" i="2" l="1"/>
  <c r="D10" i="2"/>
  <c r="C11" i="2" s="1"/>
  <c r="D11" i="2" s="1"/>
  <c r="D12" i="7"/>
  <c r="L8" i="7"/>
  <c r="L9" i="7"/>
  <c r="L11" i="7"/>
  <c r="C20" i="7"/>
  <c r="L18" i="7"/>
  <c r="L17" i="7"/>
  <c r="L16" i="7"/>
  <c r="D16" i="7"/>
  <c r="L15" i="7"/>
  <c r="L14" i="7"/>
  <c r="L9" i="3"/>
  <c r="M11" i="7" s="1"/>
  <c r="L8" i="3"/>
  <c r="M10" i="7" s="1"/>
  <c r="L7" i="3"/>
  <c r="L6" i="3"/>
  <c r="C10" i="6"/>
  <c r="C9" i="6" s="1"/>
  <c r="D9" i="6" s="1"/>
  <c r="C10" i="5"/>
  <c r="D10" i="5" s="1"/>
  <c r="D16" i="4"/>
  <c r="C10" i="4"/>
  <c r="D10" i="4" s="1"/>
  <c r="L7" i="2"/>
  <c r="L9" i="2"/>
  <c r="D6" i="4"/>
  <c r="D4" i="4"/>
  <c r="D5" i="4"/>
  <c r="D15" i="4"/>
  <c r="D6" i="6"/>
  <c r="D8" i="6"/>
  <c r="D15" i="6"/>
  <c r="D13" i="6"/>
  <c r="D17" i="6"/>
  <c r="D16" i="6"/>
  <c r="D4" i="6"/>
  <c r="D12" i="6"/>
  <c r="D5" i="6"/>
  <c r="D4" i="5"/>
  <c r="D12" i="5"/>
  <c r="D8" i="5"/>
  <c r="D7" i="5"/>
  <c r="D6" i="5"/>
  <c r="D13" i="5"/>
  <c r="D17" i="5"/>
  <c r="D5" i="5"/>
  <c r="D16" i="5"/>
  <c r="D15" i="5"/>
  <c r="D13" i="4"/>
  <c r="D17" i="4"/>
  <c r="D7" i="4"/>
  <c r="D8" i="4"/>
  <c r="D12" i="4"/>
  <c r="D9" i="4"/>
  <c r="L6" i="2"/>
  <c r="C14" i="2"/>
  <c r="D14" i="2" s="1"/>
  <c r="C9" i="5" l="1"/>
  <c r="D9" i="5" s="1"/>
  <c r="M8" i="7"/>
  <c r="M9" i="7"/>
  <c r="L22" i="7"/>
  <c r="L21" i="7"/>
  <c r="L23" i="7"/>
  <c r="D20" i="7"/>
  <c r="D10" i="6"/>
  <c r="J9" i="6"/>
  <c r="L9" i="6" s="1"/>
  <c r="J6" i="6"/>
  <c r="L6" i="6" s="1"/>
  <c r="J8" i="6"/>
  <c r="L8" i="6" s="1"/>
  <c r="J7" i="6"/>
  <c r="L7" i="6" s="1"/>
  <c r="C11" i="6"/>
  <c r="D11" i="6" s="1"/>
  <c r="C11" i="5"/>
  <c r="D11" i="5" s="1"/>
  <c r="C11" i="4"/>
  <c r="D11" i="4" s="1"/>
  <c r="J8" i="5"/>
  <c r="L8" i="5" s="1"/>
  <c r="J9" i="5"/>
  <c r="L9" i="5" s="1"/>
  <c r="J6" i="5"/>
  <c r="L6" i="5" s="1"/>
  <c r="J7" i="5"/>
  <c r="L7" i="5" s="1"/>
  <c r="C14" i="3"/>
  <c r="D14" i="3" s="1"/>
  <c r="C14" i="4"/>
  <c r="J9" i="4"/>
  <c r="L9" i="4" s="1"/>
  <c r="J7" i="4"/>
  <c r="L7" i="4" s="1"/>
  <c r="J6" i="4"/>
  <c r="L6" i="4" s="1"/>
  <c r="J8" i="4"/>
  <c r="L8" i="4" s="1"/>
  <c r="L15" i="2"/>
  <c r="L13" i="2"/>
  <c r="L16" i="2"/>
  <c r="L14" i="2"/>
  <c r="C18" i="2"/>
  <c r="L12" i="2"/>
  <c r="L19" i="2" l="1"/>
  <c r="D18" i="2"/>
  <c r="C14" i="5"/>
  <c r="J16" i="5" s="1"/>
  <c r="L16" i="5" s="1"/>
  <c r="C14" i="6"/>
  <c r="L16" i="3"/>
  <c r="M18" i="7" s="1"/>
  <c r="L14" i="3"/>
  <c r="M16" i="7" s="1"/>
  <c r="L12" i="3"/>
  <c r="M14" i="7" s="1"/>
  <c r="C18" i="3"/>
  <c r="C21" i="7" s="1"/>
  <c r="L15" i="3"/>
  <c r="M17" i="7" s="1"/>
  <c r="L13" i="3"/>
  <c r="M15" i="7" s="1"/>
  <c r="J16" i="4"/>
  <c r="L16" i="4" s="1"/>
  <c r="J15" i="4"/>
  <c r="L15" i="4" s="1"/>
  <c r="J13" i="4"/>
  <c r="L13" i="4" s="1"/>
  <c r="J14" i="4"/>
  <c r="L14" i="4" s="1"/>
  <c r="D14" i="4"/>
  <c r="C18" i="4"/>
  <c r="J12" i="4"/>
  <c r="L12" i="4" s="1"/>
  <c r="L21" i="2"/>
  <c r="L20" i="2"/>
  <c r="D18" i="3" l="1"/>
  <c r="C18" i="5"/>
  <c r="J19" i="5" s="1"/>
  <c r="L19" i="5" s="1"/>
  <c r="J13" i="5"/>
  <c r="L13" i="5" s="1"/>
  <c r="J14" i="5"/>
  <c r="L14" i="5" s="1"/>
  <c r="D14" i="5"/>
  <c r="J15" i="5"/>
  <c r="L15" i="5" s="1"/>
  <c r="J12" i="5"/>
  <c r="L12" i="5" s="1"/>
  <c r="L21" i="3"/>
  <c r="M23" i="7" s="1"/>
  <c r="L20" i="3"/>
  <c r="M22" i="7" s="1"/>
  <c r="L19" i="3"/>
  <c r="M21" i="7" s="1"/>
  <c r="J16" i="6"/>
  <c r="L16" i="6" s="1"/>
  <c r="J14" i="6"/>
  <c r="L14" i="6" s="1"/>
  <c r="J12" i="6"/>
  <c r="L12" i="6" s="1"/>
  <c r="C18" i="6"/>
  <c r="J15" i="6"/>
  <c r="L15" i="6" s="1"/>
  <c r="J13" i="6"/>
  <c r="L13" i="6" s="1"/>
  <c r="D14" i="6"/>
  <c r="C19" i="4"/>
  <c r="D18" i="4"/>
  <c r="J20" i="4"/>
  <c r="L20" i="4" s="1"/>
  <c r="J19" i="4"/>
  <c r="L19" i="4" s="1"/>
  <c r="J21" i="4"/>
  <c r="L21" i="4" s="1"/>
  <c r="C19" i="5" l="1"/>
  <c r="D18" i="5"/>
  <c r="J20" i="5"/>
  <c r="L20" i="5" s="1"/>
  <c r="J21" i="5"/>
  <c r="L21" i="5" s="1"/>
  <c r="J21" i="6"/>
  <c r="L21" i="6" s="1"/>
  <c r="D18" i="6"/>
  <c r="J19" i="6"/>
  <c r="L19" i="6" s="1"/>
  <c r="J20" i="6"/>
  <c r="L20" i="6" s="1"/>
  <c r="C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Chippindale</author>
    <author>Dom</author>
  </authors>
  <commentList>
    <comment ref="B4" authorId="0" shapeId="0" xr:uid="{C8E11677-382C-4B3A-822E-44C651CB4A1D}">
      <text>
        <r>
          <rPr>
            <b/>
            <sz val="9"/>
            <color indexed="81"/>
            <rFont val="Tahoma"/>
            <family val="2"/>
          </rPr>
          <t>Total sales of 4 categories below, to include freight/shipping (not to include sales taxes)</t>
        </r>
      </text>
    </comment>
    <comment ref="B5" authorId="0" shapeId="0" xr:uid="{68A3B96F-E26D-44C7-A9AA-7CB4C45EB1FB}">
      <text>
        <r>
          <rPr>
            <b/>
            <sz val="9"/>
            <color indexed="81"/>
            <rFont val="Tahoma"/>
            <family val="2"/>
          </rPr>
          <t>Sales of all promotional products related items</t>
        </r>
      </text>
    </comment>
    <comment ref="G5" authorId="0" shapeId="0" xr:uid="{C72153CF-01A5-4D5C-9789-A5FCB4387693}">
      <text>
        <r>
          <rPr>
            <b/>
            <sz val="9"/>
            <color indexed="81"/>
            <rFont val="Tahoma"/>
            <family val="2"/>
          </rPr>
          <t>Any funds owned by the company in bank and/or investment accounts</t>
        </r>
      </text>
    </comment>
    <comment ref="B6" authorId="0" shapeId="0" xr:uid="{E64DA374-3A6F-4E07-ADF7-22E9A09448BC}">
      <text>
        <r>
          <rPr>
            <b/>
            <sz val="9"/>
            <color indexed="81"/>
            <rFont val="Tahoma"/>
            <family val="2"/>
          </rPr>
          <t>Sales of all incentive, rewards and recognition items (including user fees, merchandise, gift cards and all related items</t>
        </r>
      </text>
    </comment>
    <comment ref="G6" authorId="0" shapeId="0" xr:uid="{0C7FB003-E207-42EE-9415-8F9E29CE3164}">
      <text>
        <r>
          <rPr>
            <b/>
            <sz val="9"/>
            <color indexed="81"/>
            <rFont val="Tahoma"/>
            <family val="2"/>
          </rPr>
          <t xml:space="preserve">Accounts Receivables due to the company related to sales </t>
        </r>
      </text>
    </comment>
    <comment ref="B7" authorId="0" shapeId="0" xr:uid="{3473625C-ACE2-4072-9F8E-846551459824}">
      <text>
        <r>
          <rPr>
            <b/>
            <sz val="9"/>
            <color indexed="81"/>
            <rFont val="Tahoma"/>
            <family val="2"/>
          </rPr>
          <t>Sales of all commercial print (marketing), business forms, labels, packaging and all print related items</t>
        </r>
      </text>
    </comment>
    <comment ref="G7" authorId="0" shapeId="0" xr:uid="{D27728F6-B7CD-424C-BAE0-E59F302BD1F4}">
      <text>
        <r>
          <rPr>
            <b/>
            <sz val="9"/>
            <color indexed="81"/>
            <rFont val="Tahoma"/>
            <family val="2"/>
          </rPr>
          <t>Inventory that is owned by the company that is (i) sellable-List at cost value (do not include obsolete inventory or old samples- only sellable inventory) or (ii) pre-purchased items that will be used by the company within the next 12 months.</t>
        </r>
      </text>
    </comment>
    <comment ref="B8" authorId="0" shapeId="0" xr:uid="{34C6D021-1A31-4352-B30C-66D76A3164F3}">
      <text>
        <r>
          <rPr>
            <b/>
            <sz val="9"/>
            <color indexed="81"/>
            <rFont val="Tahoma"/>
            <family val="2"/>
          </rPr>
          <t>Balance of sales not included in first 3 categories</t>
        </r>
      </text>
    </comment>
    <comment ref="G8" authorId="0" shapeId="0" xr:uid="{6F26A68A-7077-4DDA-8A51-31427296316A}">
      <text>
        <r>
          <rPr>
            <b/>
            <sz val="9"/>
            <color indexed="81"/>
            <rFont val="Tahoma"/>
            <family val="2"/>
          </rPr>
          <t>All prepaid expenses: pre-payments to suppliers for cost of goods or other prepayments.</t>
        </r>
      </text>
    </comment>
    <comment ref="B9" authorId="0" shapeId="0" xr:uid="{3513B190-4390-4636-B2D5-0188AC23A7ED}">
      <text>
        <r>
          <rPr>
            <b/>
            <sz val="9"/>
            <color indexed="81"/>
            <rFont val="Tahoma"/>
            <family val="2"/>
          </rPr>
          <t>Total cost of goods (including freight/shipping costs) and everything related to external purchases of services related to sales</t>
        </r>
      </text>
    </comment>
    <comment ref="G9" authorId="0" shapeId="0" xr:uid="{C0398B19-21BE-4013-AE9A-BD03CCFAC044}">
      <text>
        <r>
          <rPr>
            <b/>
            <sz val="9"/>
            <color indexed="81"/>
            <rFont val="Tahoma"/>
            <family val="2"/>
          </rPr>
          <t>Fixed expenses that are owned by the company. List at book or reasonable resale value.</t>
        </r>
      </text>
    </comment>
    <comment ref="B10" authorId="0" shapeId="0" xr:uid="{4D3680B5-56F5-485E-A813-368B9644F2C5}">
      <text>
        <r>
          <rPr>
            <b/>
            <sz val="9"/>
            <color indexed="81"/>
            <rFont val="Tahoma"/>
            <family val="2"/>
          </rPr>
          <t xml:space="preserve">Total Gross Profit: line 1 minus line 6
</t>
        </r>
      </text>
    </comment>
    <comment ref="G10" authorId="0" shapeId="0" xr:uid="{501A8904-D603-4590-B145-1B285ABEEBBD}">
      <text>
        <r>
          <rPr>
            <b/>
            <sz val="9"/>
            <color indexed="81"/>
            <rFont val="Tahoma"/>
            <family val="2"/>
          </rPr>
          <t>All other real assets</t>
        </r>
      </text>
    </comment>
    <comment ref="B11" authorId="0" shapeId="0" xr:uid="{A77C3EDD-D9A1-46C3-8865-D39C2A83BAA7}">
      <text>
        <r>
          <rPr>
            <b/>
            <sz val="9"/>
            <color indexed="81"/>
            <rFont val="Tahoma"/>
            <family val="2"/>
          </rPr>
          <t>All sales expense payroll: sales mgmt., sales salaries, sales commissions, sales draws. Include owner/principal compensation paid related to owner/principal assigned sales (not to  include owner non sales compensation-that goes below)</t>
        </r>
      </text>
    </comment>
    <comment ref="B12" authorId="0" shapeId="0" xr:uid="{08A2ADE4-A363-40D8-8576-1D9EAABCD8F6}">
      <text>
        <r>
          <rPr>
            <b/>
            <sz val="9"/>
            <color indexed="81"/>
            <rFont val="Tahoma"/>
            <family val="2"/>
          </rPr>
          <t>Sales support payroll: including sales support staff, customer service, sourcing, marketing and all payroll related to getting sales</t>
        </r>
      </text>
    </comment>
    <comment ref="B13" authorId="0" shapeId="0" xr:uid="{58523466-37FB-4E23-8F6C-A5354F71490F}">
      <text>
        <r>
          <rPr>
            <b/>
            <sz val="9"/>
            <color indexed="81"/>
            <rFont val="Tahoma"/>
            <family val="2"/>
          </rPr>
          <t>All sales related (non-payroll) expenses: to include marketing, shows, samples, sales cell phones, sales travel, sales T&amp;E, etc.</t>
        </r>
      </text>
    </comment>
    <comment ref="G13" authorId="1" shapeId="0" xr:uid="{25757301-CDB5-402C-8BC3-DB92AB1FAF8B}">
      <text>
        <r>
          <rPr>
            <b/>
            <sz val="8"/>
            <color indexed="81"/>
            <rFont val="Tahoma"/>
            <family val="2"/>
          </rPr>
          <t>Accounts payable to other entities</t>
        </r>
        <r>
          <rPr>
            <sz val="8"/>
            <color indexed="81"/>
            <rFont val="Tahoma"/>
            <charset val="1"/>
          </rPr>
          <t xml:space="preserve">
</t>
        </r>
      </text>
    </comment>
    <comment ref="B14" authorId="0" shapeId="0" xr:uid="{E21CB553-1DB0-4730-A3C3-219A8DA8E292}">
      <text>
        <r>
          <rPr>
            <b/>
            <sz val="9"/>
            <color indexed="81"/>
            <rFont val="Tahoma"/>
            <family val="2"/>
          </rPr>
          <t>The net of all of the above: what is left over to contribute to non-sales overhead and profitability</t>
        </r>
        <r>
          <rPr>
            <sz val="9"/>
            <color indexed="81"/>
            <rFont val="Tahoma"/>
            <family val="2"/>
          </rPr>
          <t xml:space="preserve">
</t>
        </r>
      </text>
    </comment>
    <comment ref="G14" authorId="1" shapeId="0" xr:uid="{7FF73F05-E7FC-4612-86A0-E138FCF85FE4}">
      <text>
        <r>
          <rPr>
            <b/>
            <sz val="8"/>
            <color indexed="81"/>
            <rFont val="Tahoma"/>
            <family val="2"/>
          </rPr>
          <t>Expenses incurred but not yet payed for</t>
        </r>
      </text>
    </comment>
    <comment ref="B15" authorId="0" shapeId="0" xr:uid="{EADA5043-ED02-469D-97A6-D9DC09BDB0B3}">
      <text>
        <r>
          <rPr>
            <b/>
            <sz val="9"/>
            <color indexed="81"/>
            <rFont val="Tahoma"/>
            <family val="2"/>
          </rPr>
          <t>All remaining payroll (other than owner/principal): all accounting, IT, order processing, warehousing, shipping, etc.</t>
        </r>
      </text>
    </comment>
    <comment ref="G15" authorId="1" shapeId="0" xr:uid="{38B322D0-8312-4872-841B-62247C94B6A6}">
      <text>
        <r>
          <rPr>
            <b/>
            <sz val="8"/>
            <color indexed="81"/>
            <rFont val="Tahoma"/>
            <family val="2"/>
          </rPr>
          <t>Payroll payable to employees</t>
        </r>
        <r>
          <rPr>
            <sz val="8"/>
            <color indexed="81"/>
            <rFont val="Tahoma"/>
            <family val="2"/>
          </rPr>
          <t xml:space="preserve">
</t>
        </r>
      </text>
    </comment>
    <comment ref="B16" authorId="0" shapeId="0" xr:uid="{017731AD-FBCF-43B4-8BF4-B0B42CD0C244}">
      <text>
        <r>
          <rPr>
            <b/>
            <sz val="9"/>
            <color indexed="81"/>
            <rFont val="Tahoma"/>
            <family val="2"/>
          </rPr>
          <t>All other expenses not included in any of the above lines: to include all general and admin expenses</t>
        </r>
      </text>
    </comment>
    <comment ref="G16" authorId="1" shapeId="0" xr:uid="{F32BB373-7BDB-40EC-B6E0-3515C219268D}">
      <text>
        <r>
          <rPr>
            <b/>
            <sz val="8"/>
            <color indexed="81"/>
            <rFont val="Tahoma"/>
            <family val="2"/>
          </rPr>
          <t>Lines of credit: total amounts owing</t>
        </r>
      </text>
    </comment>
    <comment ref="B17" authorId="0" shapeId="0" xr:uid="{BB1119E3-AF1D-4015-8D42-D3EB5459D3FE}">
      <text>
        <r>
          <rPr>
            <b/>
            <sz val="9"/>
            <color indexed="81"/>
            <rFont val="Tahoma"/>
            <family val="2"/>
          </rPr>
          <t>Includes any owner/principal compensation (not included in sales PR above).</t>
        </r>
      </text>
    </comment>
    <comment ref="B18" authorId="0" shapeId="0" xr:uid="{297753A6-C830-4C54-AF48-2DD42F978F48}">
      <text>
        <r>
          <rPr>
            <b/>
            <sz val="9"/>
            <color indexed="81"/>
            <rFont val="Tahoma"/>
            <family val="2"/>
          </rPr>
          <t xml:space="preserve">Pre-tax net income: Net Contribution minus all G&amp;A expenses and non-sales owner income
</t>
        </r>
      </text>
    </comment>
    <comment ref="G18" authorId="1" shapeId="0" xr:uid="{F347E281-E69A-4407-A9CA-E725E6559E26}">
      <text>
        <r>
          <rPr>
            <b/>
            <sz val="8"/>
            <color indexed="81"/>
            <rFont val="Tahoma"/>
            <family val="2"/>
          </rPr>
          <t>All long term liabilities: bank loans, pension payments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Chippindale</author>
    <author>Dom</author>
  </authors>
  <commentList>
    <comment ref="B4" authorId="0" shapeId="0" xr:uid="{A82FBD08-575A-47A1-94E0-877A39035642}">
      <text>
        <r>
          <rPr>
            <b/>
            <sz val="9"/>
            <color indexed="81"/>
            <rFont val="Tahoma"/>
            <family val="2"/>
          </rPr>
          <t>Total sales of 4 categories below, to include freight/shipping (not to include sales taxes)</t>
        </r>
      </text>
    </comment>
    <comment ref="B5" authorId="0" shapeId="0" xr:uid="{FA0EC060-26A3-471E-AB8C-2A5D47DB1909}">
      <text>
        <r>
          <rPr>
            <b/>
            <sz val="9"/>
            <color indexed="81"/>
            <rFont val="Tahoma"/>
            <family val="2"/>
          </rPr>
          <t>Sales of all promotional products related items</t>
        </r>
      </text>
    </comment>
    <comment ref="G5" authorId="0" shapeId="0" xr:uid="{0A61F940-0F88-424B-BB2D-080942B47CC2}">
      <text>
        <r>
          <rPr>
            <b/>
            <sz val="9"/>
            <color indexed="81"/>
            <rFont val="Tahoma"/>
            <family val="2"/>
          </rPr>
          <t>Any funds owned by the company in bank and/or investment accounts</t>
        </r>
      </text>
    </comment>
    <comment ref="B6" authorId="0" shapeId="0" xr:uid="{27D03545-3461-4DE2-A5EC-A6784F27A99F}">
      <text>
        <r>
          <rPr>
            <b/>
            <sz val="9"/>
            <color indexed="81"/>
            <rFont val="Tahoma"/>
            <family val="2"/>
          </rPr>
          <t>Sales of all incentive, rewards and recognition items (including user fees, merchandise, gift cards and all related items</t>
        </r>
      </text>
    </comment>
    <comment ref="G6" authorId="0" shapeId="0" xr:uid="{3AC6957E-0F9B-4573-9A53-61A119880C67}">
      <text>
        <r>
          <rPr>
            <b/>
            <sz val="9"/>
            <color indexed="81"/>
            <rFont val="Tahoma"/>
            <family val="2"/>
          </rPr>
          <t xml:space="preserve">Accounts Receivables due to the company related to sales </t>
        </r>
      </text>
    </comment>
    <comment ref="B7" authorId="0" shapeId="0" xr:uid="{53611365-290B-4DF0-B502-F380C17FB279}">
      <text>
        <r>
          <rPr>
            <b/>
            <sz val="9"/>
            <color indexed="81"/>
            <rFont val="Tahoma"/>
            <family val="2"/>
          </rPr>
          <t>Sales of all commercial print (marketing), business forms, labels, packaging and all print related items</t>
        </r>
      </text>
    </comment>
    <comment ref="G7" authorId="0" shapeId="0" xr:uid="{3C81D123-485F-466C-B1F7-ABCEA5ABE976}">
      <text>
        <r>
          <rPr>
            <b/>
            <sz val="9"/>
            <color indexed="81"/>
            <rFont val="Tahoma"/>
            <family val="2"/>
          </rPr>
          <t>Inventory that is owned by the company that is (i) sellable-List at cost value (do not include obsolete inventory or old samples- only sellable inventory) or (ii) pre-purchased items that will be used by the company within the next 12 months.</t>
        </r>
      </text>
    </comment>
    <comment ref="B8" authorId="0" shapeId="0" xr:uid="{E41E43E2-DC95-4FD1-8324-C8E6C9BDE0DA}">
      <text>
        <r>
          <rPr>
            <b/>
            <sz val="9"/>
            <color indexed="81"/>
            <rFont val="Tahoma"/>
            <family val="2"/>
          </rPr>
          <t>Balance of sales not included in first 3 categories</t>
        </r>
      </text>
    </comment>
    <comment ref="G8" authorId="0" shapeId="0" xr:uid="{6F0D4C33-D306-44E4-99C5-320DCAB8D090}">
      <text>
        <r>
          <rPr>
            <b/>
            <sz val="9"/>
            <color indexed="81"/>
            <rFont val="Tahoma"/>
            <family val="2"/>
          </rPr>
          <t>All prepaid expenses: pre-payments to suppliers for cost of goods or other prepayments.</t>
        </r>
      </text>
    </comment>
    <comment ref="B9" authorId="0" shapeId="0" xr:uid="{EB3F424B-9D9C-46B0-BE78-237F72EF2F2F}">
      <text>
        <r>
          <rPr>
            <b/>
            <sz val="9"/>
            <color indexed="81"/>
            <rFont val="Tahoma"/>
            <family val="2"/>
          </rPr>
          <t>Total cost of goods (including freight/shipping costs) and everything related to external purchases of services related to sales</t>
        </r>
      </text>
    </comment>
    <comment ref="G9" authorId="0" shapeId="0" xr:uid="{DC7AD71B-319C-43B4-8862-5D0C19A1C657}">
      <text>
        <r>
          <rPr>
            <b/>
            <sz val="9"/>
            <color indexed="81"/>
            <rFont val="Tahoma"/>
            <family val="2"/>
          </rPr>
          <t>Fixed expenses that are owned by the company. List at book or reasonable resale value.</t>
        </r>
      </text>
    </comment>
    <comment ref="B10" authorId="0" shapeId="0" xr:uid="{811A202B-67A1-43FD-AFF8-BD59FC4B5B2F}">
      <text>
        <r>
          <rPr>
            <b/>
            <sz val="9"/>
            <color indexed="81"/>
            <rFont val="Tahoma"/>
            <family val="2"/>
          </rPr>
          <t xml:space="preserve">Total Gross Profit: line 1 minus line 6
</t>
        </r>
      </text>
    </comment>
    <comment ref="G10" authorId="0" shapeId="0" xr:uid="{B5BA7EF7-0812-4DED-AA53-ADFDB151D637}">
      <text>
        <r>
          <rPr>
            <b/>
            <sz val="9"/>
            <color indexed="81"/>
            <rFont val="Tahoma"/>
            <family val="2"/>
          </rPr>
          <t>All other real assets</t>
        </r>
      </text>
    </comment>
    <comment ref="B11" authorId="0" shapeId="0" xr:uid="{8B8271B3-0A8A-45F4-BCE2-DD5320F53A63}">
      <text>
        <r>
          <rPr>
            <b/>
            <sz val="9"/>
            <color indexed="81"/>
            <rFont val="Tahoma"/>
            <family val="2"/>
          </rPr>
          <t>All sales expense payroll: sales mgmt., sales salaries, sales commissions, sales draws. Include owner/principal compensation paid related to owner/principal assigned sales (not to  include owner non sales compensation-that goes below)</t>
        </r>
      </text>
    </comment>
    <comment ref="B12" authorId="0" shapeId="0" xr:uid="{E9B94DAD-6839-4D70-ADDC-090FF04A0BE9}">
      <text>
        <r>
          <rPr>
            <b/>
            <sz val="9"/>
            <color indexed="81"/>
            <rFont val="Tahoma"/>
            <family val="2"/>
          </rPr>
          <t>Sales support payroll: including sales support staff, customer service, sourcing, marketing and all payroll related to getting sales</t>
        </r>
      </text>
    </comment>
    <comment ref="B13" authorId="0" shapeId="0" xr:uid="{53CCBC2F-DAE8-43A3-8C3E-9B9119BFB93E}">
      <text>
        <r>
          <rPr>
            <b/>
            <sz val="9"/>
            <color indexed="81"/>
            <rFont val="Tahoma"/>
            <family val="2"/>
          </rPr>
          <t>All sales related (non-payroll) expenses: to include marketing, shows, samples, sales cell phones, sales travel, sales T&amp;E, etc.</t>
        </r>
      </text>
    </comment>
    <comment ref="G13" authorId="1" shapeId="0" xr:uid="{C901B80B-2402-4B7B-A7EE-A57826DD2B80}">
      <text>
        <r>
          <rPr>
            <b/>
            <sz val="8"/>
            <color indexed="81"/>
            <rFont val="Tahoma"/>
            <family val="2"/>
          </rPr>
          <t>Accounts payable to other entities</t>
        </r>
        <r>
          <rPr>
            <sz val="8"/>
            <color indexed="81"/>
            <rFont val="Tahoma"/>
            <charset val="1"/>
          </rPr>
          <t xml:space="preserve">
</t>
        </r>
      </text>
    </comment>
    <comment ref="B14" authorId="0" shapeId="0" xr:uid="{BC91FB5E-FAF6-4E36-9609-19E78F7024AF}">
      <text>
        <r>
          <rPr>
            <b/>
            <sz val="9"/>
            <color indexed="81"/>
            <rFont val="Tahoma"/>
            <family val="2"/>
          </rPr>
          <t>The net of all of the above: what is left over to contribute to non-sales overhead and profitability</t>
        </r>
        <r>
          <rPr>
            <sz val="9"/>
            <color indexed="81"/>
            <rFont val="Tahoma"/>
            <family val="2"/>
          </rPr>
          <t xml:space="preserve">
</t>
        </r>
      </text>
    </comment>
    <comment ref="G14" authorId="1" shapeId="0" xr:uid="{81C2D4B9-93EF-4D1E-A06E-DED92C2AE45B}">
      <text>
        <r>
          <rPr>
            <b/>
            <sz val="8"/>
            <color indexed="81"/>
            <rFont val="Tahoma"/>
            <family val="2"/>
          </rPr>
          <t>Expenses incurred but not yet payed for</t>
        </r>
      </text>
    </comment>
    <comment ref="B15" authorId="0" shapeId="0" xr:uid="{639FD4EA-61BB-400C-A34D-ECDFDD39FC13}">
      <text>
        <r>
          <rPr>
            <b/>
            <sz val="9"/>
            <color indexed="81"/>
            <rFont val="Tahoma"/>
            <family val="2"/>
          </rPr>
          <t>All remaining payroll (other than owner/principal): all accounting, IT, order processing, warehousing, shipping, etc.</t>
        </r>
      </text>
    </comment>
    <comment ref="G15" authorId="1" shapeId="0" xr:uid="{422685F6-0E7F-4EC3-9F37-14C254A80E43}">
      <text>
        <r>
          <rPr>
            <b/>
            <sz val="8"/>
            <color indexed="81"/>
            <rFont val="Tahoma"/>
            <family val="2"/>
          </rPr>
          <t>Payroll payable to employees</t>
        </r>
        <r>
          <rPr>
            <sz val="8"/>
            <color indexed="81"/>
            <rFont val="Tahoma"/>
            <family val="2"/>
          </rPr>
          <t xml:space="preserve">
</t>
        </r>
      </text>
    </comment>
    <comment ref="B16" authorId="0" shapeId="0" xr:uid="{6AB751F8-85CC-41A8-9DF3-9BF9A1616536}">
      <text>
        <r>
          <rPr>
            <b/>
            <sz val="9"/>
            <color indexed="81"/>
            <rFont val="Tahoma"/>
            <family val="2"/>
          </rPr>
          <t>All other expenses not included in any of the above lines: to include all general and admin expenses</t>
        </r>
      </text>
    </comment>
    <comment ref="G16" authorId="1" shapeId="0" xr:uid="{236F9423-F800-409B-B511-6A63951E0839}">
      <text>
        <r>
          <rPr>
            <b/>
            <sz val="8"/>
            <color indexed="81"/>
            <rFont val="Tahoma"/>
            <family val="2"/>
          </rPr>
          <t>Lines of credit: total amounts owing</t>
        </r>
      </text>
    </comment>
    <comment ref="B17" authorId="0" shapeId="0" xr:uid="{DA01F87F-C0CB-4D59-BE5E-618A01575287}">
      <text>
        <r>
          <rPr>
            <b/>
            <sz val="9"/>
            <color indexed="81"/>
            <rFont val="Tahoma"/>
            <family val="2"/>
          </rPr>
          <t>Includes any owner/principal compensation (not included in sales PR above).</t>
        </r>
      </text>
    </comment>
    <comment ref="B18" authorId="0" shapeId="0" xr:uid="{095B99B9-1A10-44DF-A92F-31698C769478}">
      <text>
        <r>
          <rPr>
            <b/>
            <sz val="9"/>
            <color indexed="81"/>
            <rFont val="Tahoma"/>
            <family val="2"/>
          </rPr>
          <t xml:space="preserve">Pre-tax net income: Net Contribution minus all G&amp;A expenses and non-sales owner income
</t>
        </r>
      </text>
    </comment>
    <comment ref="G18" authorId="1" shapeId="0" xr:uid="{57A3B91A-3748-40E0-A692-FC4EBF7A1F5D}">
      <text>
        <r>
          <rPr>
            <b/>
            <sz val="8"/>
            <color indexed="81"/>
            <rFont val="Tahoma"/>
            <family val="2"/>
          </rPr>
          <t>All long term liabilities: bank loans, pension payments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Alan Chippindale</author>
    <author>Dom</author>
  </authors>
  <commentList>
    <comment ref="B6" authorId="0" shapeId="0" xr:uid="{75EF9930-FDA0-42E5-9988-4791BF6BCDB1}">
      <text>
        <r>
          <rPr>
            <b/>
            <sz val="9"/>
            <color indexed="81"/>
            <rFont val="Tahoma"/>
            <family val="2"/>
          </rPr>
          <t>Total sales of 4 categories below, to include freight/shipping (not to include sales taxes)</t>
        </r>
      </text>
    </comment>
    <comment ref="B7" authorId="0" shapeId="0" xr:uid="{5D367056-6242-45AF-B536-E00C8DCFD441}">
      <text>
        <r>
          <rPr>
            <b/>
            <sz val="9"/>
            <color indexed="81"/>
            <rFont val="Tahoma"/>
            <family val="2"/>
          </rPr>
          <t>Sales of all promotional products related items</t>
        </r>
      </text>
    </comment>
    <comment ref="G7" authorId="0" shapeId="0" xr:uid="{F6AE12CC-ACE2-494B-B811-1159255D8721}">
      <text>
        <r>
          <rPr>
            <b/>
            <sz val="9"/>
            <color indexed="81"/>
            <rFont val="Tahoma"/>
            <family val="2"/>
          </rPr>
          <t>Any funds owned by the company in bank and/or investment accounts</t>
        </r>
      </text>
    </comment>
    <comment ref="B8" authorId="0" shapeId="0" xr:uid="{3577874A-2B70-44F1-8418-9F36ED2AE7BC}">
      <text>
        <r>
          <rPr>
            <b/>
            <sz val="9"/>
            <color indexed="81"/>
            <rFont val="Tahoma"/>
            <family val="2"/>
          </rPr>
          <t>Sales of all incentive, rewards and recognition items (including user fees, merchandise, gift cards and all related items</t>
        </r>
      </text>
    </comment>
    <comment ref="G8" authorId="0" shapeId="0" xr:uid="{14E0828A-C3BB-41A8-B7F9-C21FD81DD515}">
      <text>
        <r>
          <rPr>
            <b/>
            <sz val="9"/>
            <color indexed="81"/>
            <rFont val="Tahoma"/>
            <family val="2"/>
          </rPr>
          <t xml:space="preserve">Accounts Receivables due to the company related to sales </t>
        </r>
      </text>
    </comment>
    <comment ref="B9" authorId="0" shapeId="0" xr:uid="{2595BD74-DA4B-4145-B070-17886F952E52}">
      <text>
        <r>
          <rPr>
            <b/>
            <sz val="9"/>
            <color indexed="81"/>
            <rFont val="Tahoma"/>
            <family val="2"/>
          </rPr>
          <t>Sales of all commercial print (marketing), business forms, labels, packaging and all print related items</t>
        </r>
      </text>
    </comment>
    <comment ref="G9" authorId="0" shapeId="0" xr:uid="{F16DE794-80EB-4ABC-AF79-E6F632C8A1CF}">
      <text>
        <r>
          <rPr>
            <b/>
            <sz val="9"/>
            <color indexed="81"/>
            <rFont val="Tahoma"/>
            <family val="2"/>
          </rPr>
          <t>Inventory that is owned by the company that is (i) sellable-List at cost value (do not include obsolete inventory or old samples- only sellable inventory) or (ii) pre-purchased items that will be used by the company within the next 12 months.</t>
        </r>
      </text>
    </comment>
    <comment ref="B10" authorId="0" shapeId="0" xr:uid="{82B46F21-9CDB-44C3-B8A6-8D74D7BD8CAD}">
      <text>
        <r>
          <rPr>
            <b/>
            <sz val="9"/>
            <color indexed="81"/>
            <rFont val="Tahoma"/>
            <family val="2"/>
          </rPr>
          <t>Balance of sales not included in first 3 categories</t>
        </r>
      </text>
    </comment>
    <comment ref="G10" authorId="0" shapeId="0" xr:uid="{F37B9C2C-130D-415F-8E0F-D0B02259BC8B}">
      <text>
        <r>
          <rPr>
            <b/>
            <sz val="9"/>
            <color indexed="81"/>
            <rFont val="Tahoma"/>
            <family val="2"/>
          </rPr>
          <t>All prepaid expenses: pre-payments to suppliers for cost of goods or other prepayments.</t>
        </r>
      </text>
    </comment>
    <comment ref="B11" authorId="0" shapeId="0" xr:uid="{3371E7C5-6EF9-4CF6-A797-3D81A3671038}">
      <text>
        <r>
          <rPr>
            <b/>
            <sz val="9"/>
            <color indexed="81"/>
            <rFont val="Tahoma"/>
            <family val="2"/>
          </rPr>
          <t>Total cost of goods (including freight/shipping costs) and everything related to external purchases of services related to sales</t>
        </r>
      </text>
    </comment>
    <comment ref="G11" authorId="0" shapeId="0" xr:uid="{D215BA09-8A9D-4197-AF22-5A87A90BA34B}">
      <text>
        <r>
          <rPr>
            <b/>
            <sz val="9"/>
            <color indexed="81"/>
            <rFont val="Tahoma"/>
            <family val="2"/>
          </rPr>
          <t>Fixed expenses that are owned by the company. List at book or reasonable resale value.</t>
        </r>
      </text>
    </comment>
    <comment ref="B12" authorId="0" shapeId="0" xr:uid="{D87846FA-4051-40BA-AB78-68FFB1FDA6CB}">
      <text>
        <r>
          <rPr>
            <b/>
            <sz val="9"/>
            <color indexed="81"/>
            <rFont val="Tahoma"/>
            <family val="2"/>
          </rPr>
          <t xml:space="preserve">Total Gross Profit: line 1 minus line 6
</t>
        </r>
      </text>
    </comment>
    <comment ref="G12" authorId="0" shapeId="0" xr:uid="{8F7FD29D-F064-4C91-960E-FD3B80624A7A}">
      <text>
        <r>
          <rPr>
            <b/>
            <sz val="9"/>
            <color indexed="81"/>
            <rFont val="Tahoma"/>
            <family val="2"/>
          </rPr>
          <t>All other real assets</t>
        </r>
      </text>
    </comment>
    <comment ref="B13" authorId="0" shapeId="0" xr:uid="{96A8D053-1A95-46FE-B7BF-7F41E0F9594B}">
      <text>
        <r>
          <rPr>
            <b/>
            <sz val="9"/>
            <color indexed="81"/>
            <rFont val="Tahoma"/>
            <family val="2"/>
          </rPr>
          <t>All sales expense payroll: sales mgmt., sales salaries, sales commissions, sales draws. Include owner/principal compensation paid related to owner/principal assigned sales (not to  include owner non sales compensation-that goes below)</t>
        </r>
      </text>
    </comment>
    <comment ref="B14" authorId="0" shapeId="0" xr:uid="{FCE86D45-D708-4E07-8A40-9B7946CBB4A6}">
      <text>
        <r>
          <rPr>
            <b/>
            <sz val="9"/>
            <color indexed="81"/>
            <rFont val="Tahoma"/>
            <family val="2"/>
          </rPr>
          <t>Sales support payroll: including sales support staff, customer service, sourcing, marketing and all payroll related to getting sales</t>
        </r>
      </text>
    </comment>
    <comment ref="B15" authorId="0" shapeId="0" xr:uid="{1E372398-D729-4AAF-9195-E80DE10CEA23}">
      <text>
        <r>
          <rPr>
            <b/>
            <sz val="9"/>
            <color indexed="81"/>
            <rFont val="Tahoma"/>
            <family val="2"/>
          </rPr>
          <t>All sales related (non-payroll) expenses: to include marketing, shows, samples, sales cell phones, sales travel, sales T&amp;E, etc.</t>
        </r>
      </text>
    </comment>
    <comment ref="G15" authorId="1" shapeId="0" xr:uid="{B236BD6E-3EEE-43F8-B728-81D67EA5818E}">
      <text>
        <r>
          <rPr>
            <b/>
            <sz val="8"/>
            <color indexed="81"/>
            <rFont val="Tahoma"/>
            <family val="2"/>
          </rPr>
          <t>Accounts payable to other entities</t>
        </r>
        <r>
          <rPr>
            <sz val="8"/>
            <color indexed="81"/>
            <rFont val="Tahoma"/>
            <charset val="1"/>
          </rPr>
          <t xml:space="preserve">
</t>
        </r>
      </text>
    </comment>
    <comment ref="B16" authorId="0" shapeId="0" xr:uid="{8119BE25-A408-4C0D-8948-D97F531CE1AC}">
      <text>
        <r>
          <rPr>
            <b/>
            <sz val="9"/>
            <color indexed="81"/>
            <rFont val="Tahoma"/>
            <family val="2"/>
          </rPr>
          <t>The net of all of the above: what is left over to contribute to non-sales overhead and profitability</t>
        </r>
        <r>
          <rPr>
            <sz val="9"/>
            <color indexed="81"/>
            <rFont val="Tahoma"/>
            <family val="2"/>
          </rPr>
          <t xml:space="preserve">
</t>
        </r>
      </text>
    </comment>
    <comment ref="G16" authorId="1" shapeId="0" xr:uid="{25586CE2-6C73-491C-9E67-A7FF2EA2E250}">
      <text>
        <r>
          <rPr>
            <b/>
            <sz val="8"/>
            <color indexed="81"/>
            <rFont val="Tahoma"/>
            <family val="2"/>
          </rPr>
          <t>Expenses incurred but not yet payed for</t>
        </r>
      </text>
    </comment>
    <comment ref="B17" authorId="0" shapeId="0" xr:uid="{73A18317-F9C0-4276-B091-6421A871CCA6}">
      <text>
        <r>
          <rPr>
            <b/>
            <sz val="9"/>
            <color indexed="81"/>
            <rFont val="Tahoma"/>
            <family val="2"/>
          </rPr>
          <t>All remaining payroll (other than owner/principal): all accounting, IT, order processing, warehousing, shipping, etc.</t>
        </r>
      </text>
    </comment>
    <comment ref="G17" authorId="1" shapeId="0" xr:uid="{0AC0F609-57EF-4F84-A5D1-995BCF345675}">
      <text>
        <r>
          <rPr>
            <b/>
            <sz val="8"/>
            <color indexed="81"/>
            <rFont val="Tahoma"/>
            <family val="2"/>
          </rPr>
          <t>Payroll payable to employees</t>
        </r>
        <r>
          <rPr>
            <sz val="8"/>
            <color indexed="81"/>
            <rFont val="Tahoma"/>
            <family val="2"/>
          </rPr>
          <t xml:space="preserve">
</t>
        </r>
      </text>
    </comment>
    <comment ref="B18" authorId="0" shapeId="0" xr:uid="{CA12FD60-30AE-41BF-A49C-653C16BBD979}">
      <text>
        <r>
          <rPr>
            <b/>
            <sz val="9"/>
            <color indexed="81"/>
            <rFont val="Tahoma"/>
            <family val="2"/>
          </rPr>
          <t>All other expenses not included in any of the above lines: to include all general and admin expenses</t>
        </r>
      </text>
    </comment>
    <comment ref="G18" authorId="1" shapeId="0" xr:uid="{A24B3344-2499-468A-86C3-9A0BDEC7438E}">
      <text>
        <r>
          <rPr>
            <b/>
            <sz val="8"/>
            <color indexed="81"/>
            <rFont val="Tahoma"/>
            <family val="2"/>
          </rPr>
          <t>Lines of credit: total amounts owing</t>
        </r>
      </text>
    </comment>
    <comment ref="B19" authorId="0" shapeId="0" xr:uid="{460E660F-D4E0-495A-BA3F-5D333C608272}">
      <text>
        <r>
          <rPr>
            <b/>
            <sz val="9"/>
            <color indexed="81"/>
            <rFont val="Tahoma"/>
            <family val="2"/>
          </rPr>
          <t>Includes any owner/principal compensation (not included in sales PR above).</t>
        </r>
      </text>
    </comment>
    <comment ref="B20" authorId="0" shapeId="0" xr:uid="{1FD32C58-AE53-46EB-8462-B06E3F87F4BE}">
      <text>
        <r>
          <rPr>
            <b/>
            <sz val="9"/>
            <color indexed="81"/>
            <rFont val="Tahoma"/>
            <family val="2"/>
          </rPr>
          <t xml:space="preserve">Pre-tax net income: Net Contribution minus all G&amp;A expenses and non-sales owner income
</t>
        </r>
      </text>
    </comment>
    <comment ref="G20" authorId="1" shapeId="0" xr:uid="{5D2B8A7F-F676-41A9-A63D-306012162B49}">
      <text>
        <r>
          <rPr>
            <b/>
            <sz val="8"/>
            <color indexed="81"/>
            <rFont val="Tahoma"/>
            <family val="2"/>
          </rPr>
          <t>All long term liabilities: bank loans, pension payments</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Alan Chippindale</author>
  </authors>
  <commentList>
    <comment ref="B4" authorId="0" shapeId="0" xr:uid="{34E227F8-D9A9-498A-B97B-767B604998A7}">
      <text>
        <r>
          <rPr>
            <b/>
            <sz val="9"/>
            <color indexed="81"/>
            <rFont val="Tahoma"/>
            <family val="2"/>
          </rPr>
          <t>Total sales of 4 categories below, to include freight/shipping (not to include sales taxes)</t>
        </r>
      </text>
    </comment>
    <comment ref="B5" authorId="0" shapeId="0" xr:uid="{58EDBD52-BBB7-4A05-AA4F-F08A315FA235}">
      <text>
        <r>
          <rPr>
            <b/>
            <sz val="9"/>
            <color indexed="81"/>
            <rFont val="Tahoma"/>
            <family val="2"/>
          </rPr>
          <t>Sales of all promotional products related items</t>
        </r>
      </text>
    </comment>
    <comment ref="F5" authorId="0" shapeId="0" xr:uid="{7AC9FED2-CA48-4625-87C2-0BBC3FF6DCE1}">
      <text>
        <r>
          <rPr>
            <b/>
            <sz val="9"/>
            <color indexed="81"/>
            <rFont val="Tahoma"/>
            <family val="2"/>
          </rPr>
          <t>Any funds owned by the company in bank and/or investment accounts</t>
        </r>
      </text>
    </comment>
    <comment ref="B6" authorId="0" shapeId="0" xr:uid="{5CB86D56-83D3-47CC-A4E6-A9EC6C226B00}">
      <text>
        <r>
          <rPr>
            <b/>
            <sz val="9"/>
            <color indexed="81"/>
            <rFont val="Tahoma"/>
            <family val="2"/>
          </rPr>
          <t>Sales of all incentive, rewards and recognition items (including user fees, merchandise, gift cards and all related items</t>
        </r>
      </text>
    </comment>
    <comment ref="F6" authorId="0" shapeId="0" xr:uid="{2A4AC287-C4AC-4C53-982E-2794989BCCC7}">
      <text>
        <r>
          <rPr>
            <b/>
            <sz val="9"/>
            <color indexed="81"/>
            <rFont val="Tahoma"/>
            <family val="2"/>
          </rPr>
          <t xml:space="preserve">Accounts Receivables due to the company related to sales </t>
        </r>
      </text>
    </comment>
    <comment ref="B7" authorId="0" shapeId="0" xr:uid="{44E62374-6137-4D9B-B619-9FE89A604ADC}">
      <text>
        <r>
          <rPr>
            <b/>
            <sz val="9"/>
            <color indexed="81"/>
            <rFont val="Tahoma"/>
            <family val="2"/>
          </rPr>
          <t>Sales of all commercial print (marketing), business forms, labels, packaging and all print related items</t>
        </r>
      </text>
    </comment>
    <comment ref="F7" authorId="0" shapeId="0" xr:uid="{3055F5B5-5D68-465E-8168-6E86A9FBA4CD}">
      <text>
        <r>
          <rPr>
            <b/>
            <sz val="9"/>
            <color indexed="81"/>
            <rFont val="Tahoma"/>
            <family val="2"/>
          </rPr>
          <t>Inventory that is owned by the company that is (i) sellable-List at cost value (not not include obsolete inventory or old samples- only sellable inventory) or (ii) pre-purchased items that will be used by the company within the next 12 months.</t>
        </r>
      </text>
    </comment>
    <comment ref="B8" authorId="0" shapeId="0" xr:uid="{14F1145E-11CF-44EA-8909-D0491F531BF2}">
      <text>
        <r>
          <rPr>
            <b/>
            <sz val="9"/>
            <color indexed="81"/>
            <rFont val="Tahoma"/>
            <family val="2"/>
          </rPr>
          <t>Balance of sales not included in first 3 categories</t>
        </r>
      </text>
    </comment>
    <comment ref="F8" authorId="0" shapeId="0" xr:uid="{584EBF09-F593-42B6-B83A-1C3C4476C0F4}">
      <text>
        <r>
          <rPr>
            <b/>
            <sz val="9"/>
            <color indexed="81"/>
            <rFont val="Tahoma"/>
            <family val="2"/>
          </rPr>
          <t>All prepaid expenses: pre-payments to suppliers for cost of goods or other prepayments.</t>
        </r>
      </text>
    </comment>
    <comment ref="B9" authorId="0" shapeId="0" xr:uid="{32141C6B-7468-4953-AD88-C1297F65EB84}">
      <text>
        <r>
          <rPr>
            <b/>
            <sz val="9"/>
            <color indexed="81"/>
            <rFont val="Tahoma"/>
            <family val="2"/>
          </rPr>
          <t>Total cost of goods (including freight/shipping costs) and everything related to external purchases of services related to sales</t>
        </r>
      </text>
    </comment>
    <comment ref="F9" authorId="0" shapeId="0" xr:uid="{F0C2C1B0-38C0-430A-A92B-CC65384DA553}">
      <text>
        <r>
          <rPr>
            <b/>
            <sz val="9"/>
            <color indexed="81"/>
            <rFont val="Tahoma"/>
            <family val="2"/>
          </rPr>
          <t>Fixed expenses that are owned by the company. List at book or reasonable resale value.</t>
        </r>
      </text>
    </comment>
    <comment ref="B10" authorId="0" shapeId="0" xr:uid="{7EEE7BDA-8FC0-491F-8C78-EFD32414049F}">
      <text>
        <r>
          <rPr>
            <b/>
            <sz val="9"/>
            <color indexed="81"/>
            <rFont val="Tahoma"/>
            <family val="2"/>
          </rPr>
          <t xml:space="preserve">Total Gross Profit: line 1 minus line 6
</t>
        </r>
      </text>
    </comment>
    <comment ref="F10" authorId="0" shapeId="0" xr:uid="{9F33E507-C0CE-4AC5-A53D-E0DD045C437E}">
      <text>
        <r>
          <rPr>
            <b/>
            <sz val="9"/>
            <color indexed="81"/>
            <rFont val="Tahoma"/>
            <family val="2"/>
          </rPr>
          <t>All other real assets</t>
        </r>
      </text>
    </comment>
    <comment ref="B11" authorId="0" shapeId="0" xr:uid="{23C25F91-7F81-404D-9E13-DFF78C254C27}">
      <text>
        <r>
          <rPr>
            <b/>
            <sz val="9"/>
            <color indexed="81"/>
            <rFont val="Tahoma"/>
            <family val="2"/>
          </rPr>
          <t>All sales expense payroll: sales mgmt, sales salaries, sales commissions, sales draws. Include owner/principal compensation paid related to owner/principal assigned sales (not to to include owner non sales compensation-that goes below)</t>
        </r>
      </text>
    </comment>
    <comment ref="B12" authorId="0" shapeId="0" xr:uid="{7914840B-64F7-492D-96A8-D76FB3F9F4C6}">
      <text>
        <r>
          <rPr>
            <b/>
            <sz val="9"/>
            <color indexed="81"/>
            <rFont val="Tahoma"/>
            <family val="2"/>
          </rPr>
          <t>Sales support payroll: including sales support staff, customer service, sourcing, marketing and all payroll related to getting sales</t>
        </r>
      </text>
    </comment>
    <comment ref="B13" authorId="0" shapeId="0" xr:uid="{3FF4F635-3D80-48CD-BC0D-BE86760ACA9C}">
      <text>
        <r>
          <rPr>
            <b/>
            <sz val="9"/>
            <color indexed="81"/>
            <rFont val="Tahoma"/>
            <family val="2"/>
          </rPr>
          <t>All sales related (non-payroll)expenses: to include marketing, shows, samples, sales cell phones, sales travel, sales T&amp;E, etc.</t>
        </r>
      </text>
    </comment>
    <comment ref="B14" authorId="0" shapeId="0" xr:uid="{506F60F4-E6C5-4703-BAF7-82973FE65783}">
      <text>
        <r>
          <rPr>
            <sz val="9"/>
            <color indexed="81"/>
            <rFont val="Tahoma"/>
            <family val="2"/>
          </rPr>
          <t xml:space="preserve">The net of all of the above: what is left over to contribute to non-sales overhead and profitability
</t>
        </r>
      </text>
    </comment>
    <comment ref="B15" authorId="0" shapeId="0" xr:uid="{D7E74F5C-C845-4291-B6D0-26074C333CDD}">
      <text>
        <r>
          <rPr>
            <b/>
            <sz val="9"/>
            <color indexed="81"/>
            <rFont val="Tahoma"/>
            <family val="2"/>
          </rPr>
          <t>All remaining payroll(other than owner/principal): all accounting, IT, order processing, warehousing,shipping,etc.</t>
        </r>
      </text>
    </comment>
    <comment ref="B16" authorId="0" shapeId="0" xr:uid="{27CF3D18-7901-4340-B3AE-4C0315913BD5}">
      <text>
        <r>
          <rPr>
            <b/>
            <sz val="9"/>
            <color indexed="81"/>
            <rFont val="Tahoma"/>
            <family val="2"/>
          </rPr>
          <t>All other expenses not included in any of the above lines: to include all general and admin expenses</t>
        </r>
      </text>
    </comment>
    <comment ref="B17" authorId="0" shapeId="0" xr:uid="{534780BD-6902-4D9B-8207-E6A81970F3C3}">
      <text>
        <r>
          <rPr>
            <b/>
            <sz val="9"/>
            <color indexed="81"/>
            <rFont val="Tahoma"/>
            <family val="2"/>
          </rPr>
          <t>Includes any owner/principal compensation (not included in sales PR above).</t>
        </r>
      </text>
    </comment>
    <comment ref="B18" authorId="0" shapeId="0" xr:uid="{20ECC563-01A6-4938-92E1-E12B85DC2E1D}">
      <text>
        <r>
          <rPr>
            <b/>
            <sz val="9"/>
            <color indexed="81"/>
            <rFont val="Tahoma"/>
            <family val="2"/>
          </rPr>
          <t xml:space="preserve">Pre-tax net income: line 11 minus lines 12&amp;13&amp;14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Alan Chippindale</author>
  </authors>
  <commentList>
    <comment ref="B4" authorId="0" shapeId="0" xr:uid="{5D1E3413-F28E-463B-A158-C0E72F28D2ED}">
      <text>
        <r>
          <rPr>
            <b/>
            <sz val="9"/>
            <color indexed="81"/>
            <rFont val="Tahoma"/>
            <family val="2"/>
          </rPr>
          <t>Total sales of 4 categories below, to include freight/shipping (not to include sales taxes)</t>
        </r>
      </text>
    </comment>
    <comment ref="B5" authorId="0" shapeId="0" xr:uid="{9EDED78F-F616-42AB-869A-35A32B6783DA}">
      <text>
        <r>
          <rPr>
            <b/>
            <sz val="9"/>
            <color indexed="81"/>
            <rFont val="Tahoma"/>
            <family val="2"/>
          </rPr>
          <t>Sales of all promotional products related items</t>
        </r>
      </text>
    </comment>
    <comment ref="F5" authorId="0" shapeId="0" xr:uid="{22043012-3669-4542-B2E8-E2D4CDE5CA9E}">
      <text>
        <r>
          <rPr>
            <b/>
            <sz val="9"/>
            <color indexed="81"/>
            <rFont val="Tahoma"/>
            <family val="2"/>
          </rPr>
          <t>Any funds owned by the company in bank and/or investment accounts</t>
        </r>
      </text>
    </comment>
    <comment ref="B6" authorId="0" shapeId="0" xr:uid="{41738CD8-633D-42A7-8838-954DC4929120}">
      <text>
        <r>
          <rPr>
            <b/>
            <sz val="9"/>
            <color indexed="81"/>
            <rFont val="Tahoma"/>
            <family val="2"/>
          </rPr>
          <t>Sales of all incentive, rewards and recognition items (including user fees, merchandise, gift cards and all related items</t>
        </r>
      </text>
    </comment>
    <comment ref="F6" authorId="0" shapeId="0" xr:uid="{47201B20-0485-4FA4-8147-15C341A163F6}">
      <text>
        <r>
          <rPr>
            <b/>
            <sz val="9"/>
            <color indexed="81"/>
            <rFont val="Tahoma"/>
            <family val="2"/>
          </rPr>
          <t xml:space="preserve">Accounts Receivables due to the company related to sales </t>
        </r>
      </text>
    </comment>
    <comment ref="B7" authorId="0" shapeId="0" xr:uid="{FBD9AD82-C60B-4B9B-B104-0893BA0E6E7E}">
      <text>
        <r>
          <rPr>
            <b/>
            <sz val="9"/>
            <color indexed="81"/>
            <rFont val="Tahoma"/>
            <family val="2"/>
          </rPr>
          <t>Sales of all commercial print (marketing), business forms, labels, packaging and all print related items</t>
        </r>
      </text>
    </comment>
    <comment ref="F7" authorId="0" shapeId="0" xr:uid="{DD77DC2E-C4B2-4961-80EF-448B481B3A5D}">
      <text>
        <r>
          <rPr>
            <b/>
            <sz val="9"/>
            <color indexed="81"/>
            <rFont val="Tahoma"/>
            <family val="2"/>
          </rPr>
          <t>Inventory that is owned by the company that is (i) sellable-List at cost value (not not include obsolete inventory or old samples- only sellable inventory) or (ii) pre-purchased items that will be used by the company within the next 12 months.</t>
        </r>
      </text>
    </comment>
    <comment ref="B8" authorId="0" shapeId="0" xr:uid="{375287C2-6401-481A-82B3-852A780BDA52}">
      <text>
        <r>
          <rPr>
            <b/>
            <sz val="9"/>
            <color indexed="81"/>
            <rFont val="Tahoma"/>
            <family val="2"/>
          </rPr>
          <t>Balance of sales not included in first 3 categories</t>
        </r>
      </text>
    </comment>
    <comment ref="F8" authorId="0" shapeId="0" xr:uid="{DD229362-5293-4F6F-A7B0-4F85DC0EEA28}">
      <text>
        <r>
          <rPr>
            <b/>
            <sz val="9"/>
            <color indexed="81"/>
            <rFont val="Tahoma"/>
            <family val="2"/>
          </rPr>
          <t>All prepaid expenses: pre-payments to suppliers for cost of goods or other prepayments.</t>
        </r>
      </text>
    </comment>
    <comment ref="B9" authorId="0" shapeId="0" xr:uid="{D2869B42-A763-4818-8EFB-81BDDDA47A4A}">
      <text>
        <r>
          <rPr>
            <b/>
            <sz val="9"/>
            <color indexed="81"/>
            <rFont val="Tahoma"/>
            <family val="2"/>
          </rPr>
          <t>Total cost of goods (including freight/shipping costs) and everything related to external purchases of services related to sales</t>
        </r>
      </text>
    </comment>
    <comment ref="F9" authorId="0" shapeId="0" xr:uid="{F3D0957E-2244-4711-8666-9A9DBCB50DD8}">
      <text>
        <r>
          <rPr>
            <b/>
            <sz val="9"/>
            <color indexed="81"/>
            <rFont val="Tahoma"/>
            <family val="2"/>
          </rPr>
          <t>Fixed expenses that are owned by the company. List at book or reasonable resale value.</t>
        </r>
      </text>
    </comment>
    <comment ref="B10" authorId="0" shapeId="0" xr:uid="{4A5394C8-DEFD-4027-91FC-09EB20460846}">
      <text>
        <r>
          <rPr>
            <b/>
            <sz val="9"/>
            <color indexed="81"/>
            <rFont val="Tahoma"/>
            <family val="2"/>
          </rPr>
          <t xml:space="preserve">Total Gross Profit: line 1 minus line 6
</t>
        </r>
      </text>
    </comment>
    <comment ref="F10" authorId="0" shapeId="0" xr:uid="{8198F227-A866-4B7B-A297-4557345A7434}">
      <text>
        <r>
          <rPr>
            <b/>
            <sz val="9"/>
            <color indexed="81"/>
            <rFont val="Tahoma"/>
            <family val="2"/>
          </rPr>
          <t>All other real assets</t>
        </r>
      </text>
    </comment>
    <comment ref="B11" authorId="0" shapeId="0" xr:uid="{34420463-1F6E-4A15-9447-076343FDCF67}">
      <text>
        <r>
          <rPr>
            <b/>
            <sz val="9"/>
            <color indexed="81"/>
            <rFont val="Tahoma"/>
            <family val="2"/>
          </rPr>
          <t>All sales expense payroll: sales mgmt, sales salaries, sales commissions, sales draws. Include owner/principal compensation paid related to owner/principal assigned sales (not to to include owner non sales compensation-that goes below)</t>
        </r>
      </text>
    </comment>
    <comment ref="B12" authorId="0" shapeId="0" xr:uid="{00F87B7C-6A56-4768-8DE4-ECF26FC1976A}">
      <text>
        <r>
          <rPr>
            <b/>
            <sz val="9"/>
            <color indexed="81"/>
            <rFont val="Tahoma"/>
            <family val="2"/>
          </rPr>
          <t>Sales support payroll: including sales support staff, customer service, sourcing, marketing and all payroll related to getting sales</t>
        </r>
      </text>
    </comment>
    <comment ref="B13" authorId="0" shapeId="0" xr:uid="{16685E41-A5A0-4934-AA65-6A0B1B00BB67}">
      <text>
        <r>
          <rPr>
            <b/>
            <sz val="9"/>
            <color indexed="81"/>
            <rFont val="Tahoma"/>
            <family val="2"/>
          </rPr>
          <t>All sales related (non-payroll)expenses: to include marketing, shows, samples, sales cell phones, sales travel, sales T&amp;E, etc.</t>
        </r>
      </text>
    </comment>
    <comment ref="B14" authorId="0" shapeId="0" xr:uid="{EDEEE0BD-0949-467C-9FE1-85997A1A45CE}">
      <text>
        <r>
          <rPr>
            <sz val="9"/>
            <color indexed="81"/>
            <rFont val="Tahoma"/>
            <family val="2"/>
          </rPr>
          <t xml:space="preserve">The net of all of the above: what is left over to contribute to non-sales overhead and profitability
</t>
        </r>
      </text>
    </comment>
    <comment ref="B15" authorId="0" shapeId="0" xr:uid="{070B22D8-FE60-4EE2-820C-1F4A685DEAC5}">
      <text>
        <r>
          <rPr>
            <b/>
            <sz val="9"/>
            <color indexed="81"/>
            <rFont val="Tahoma"/>
            <family val="2"/>
          </rPr>
          <t>All remaining payroll(other than owner/principal): all accounting, IT, order processing, warehousing,shipping,etc.</t>
        </r>
      </text>
    </comment>
    <comment ref="B16" authorId="0" shapeId="0" xr:uid="{AFF31D09-5FF5-4783-97D6-90516CBB90FC}">
      <text>
        <r>
          <rPr>
            <b/>
            <sz val="9"/>
            <color indexed="81"/>
            <rFont val="Tahoma"/>
            <family val="2"/>
          </rPr>
          <t>All other expenses not included in any of the above lines: to include all general and admin expenses</t>
        </r>
      </text>
    </comment>
    <comment ref="B17" authorId="0" shapeId="0" xr:uid="{B731CD59-029E-46C0-8BD4-DA0BC9B14063}">
      <text>
        <r>
          <rPr>
            <b/>
            <sz val="9"/>
            <color indexed="81"/>
            <rFont val="Tahoma"/>
            <family val="2"/>
          </rPr>
          <t>Includes any owner/principal compensation (not included in sales PR above).</t>
        </r>
      </text>
    </comment>
    <comment ref="B18" authorId="0" shapeId="0" xr:uid="{ED492C3E-01E3-4CDF-B00D-9C2B742E1DD8}">
      <text>
        <r>
          <rPr>
            <b/>
            <sz val="9"/>
            <color indexed="81"/>
            <rFont val="Tahoma"/>
            <family val="2"/>
          </rPr>
          <t xml:space="preserve">Pre-tax net income: line 11 minus lines 12&amp;13&amp;14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Alan Chippindale</author>
  </authors>
  <commentList>
    <comment ref="B4" authorId="0" shapeId="0" xr:uid="{C4D1457F-0828-4639-9B29-7D90DF610985}">
      <text>
        <r>
          <rPr>
            <b/>
            <sz val="9"/>
            <color indexed="81"/>
            <rFont val="Tahoma"/>
            <family val="2"/>
          </rPr>
          <t>Total sales of 4 categories below, to include freight/shipping (not to include sales taxes)</t>
        </r>
      </text>
    </comment>
    <comment ref="B5" authorId="0" shapeId="0" xr:uid="{F098D4F7-AF8D-4749-8E06-8F5585297704}">
      <text>
        <r>
          <rPr>
            <b/>
            <sz val="9"/>
            <color indexed="81"/>
            <rFont val="Tahoma"/>
            <family val="2"/>
          </rPr>
          <t>Sales of all promotional products related items</t>
        </r>
      </text>
    </comment>
    <comment ref="F5" authorId="0" shapeId="0" xr:uid="{7EF8DC7B-3E86-4B59-83D9-D11A21B87F1C}">
      <text>
        <r>
          <rPr>
            <b/>
            <sz val="9"/>
            <color indexed="81"/>
            <rFont val="Tahoma"/>
            <family val="2"/>
          </rPr>
          <t>Any funds owned by the company in bank and/or investment accounts</t>
        </r>
      </text>
    </comment>
    <comment ref="B6" authorId="0" shapeId="0" xr:uid="{2BD15135-2515-4B27-8B7C-7EAC3A2F1FDB}">
      <text>
        <r>
          <rPr>
            <b/>
            <sz val="9"/>
            <color indexed="81"/>
            <rFont val="Tahoma"/>
            <family val="2"/>
          </rPr>
          <t>Sales of all incentive, rewards and recognition items (including user fees, merchandise, gift cards and all related items</t>
        </r>
      </text>
    </comment>
    <comment ref="F6" authorId="0" shapeId="0" xr:uid="{1E0CD661-A78A-409D-9EA5-8EC167A385EA}">
      <text>
        <r>
          <rPr>
            <b/>
            <sz val="9"/>
            <color indexed="81"/>
            <rFont val="Tahoma"/>
            <family val="2"/>
          </rPr>
          <t xml:space="preserve">Accounts Receivables due to the company related to sales </t>
        </r>
      </text>
    </comment>
    <comment ref="B7" authorId="0" shapeId="0" xr:uid="{B5A21327-76AF-4D0B-9BFA-764D37F06CC6}">
      <text>
        <r>
          <rPr>
            <b/>
            <sz val="9"/>
            <color indexed="81"/>
            <rFont val="Tahoma"/>
            <family val="2"/>
          </rPr>
          <t>Sales of all commercial print (marketing), business forms, labels, packaging and all print related items</t>
        </r>
      </text>
    </comment>
    <comment ref="F7" authorId="0" shapeId="0" xr:uid="{7DBE199A-E98A-4F94-8FF1-C9929D6757BC}">
      <text>
        <r>
          <rPr>
            <b/>
            <sz val="9"/>
            <color indexed="81"/>
            <rFont val="Tahoma"/>
            <family val="2"/>
          </rPr>
          <t>Inventory that is owned by the company that is (i) sellable-List at cost value (not not include obsolete inventory or old samples- only sellable inventory) or (ii) pre-purchased items that will be used by the company within the next 12 months.</t>
        </r>
      </text>
    </comment>
    <comment ref="B8" authorId="0" shapeId="0" xr:uid="{B8B8F726-11C1-4B1A-9474-76991045AC1E}">
      <text>
        <r>
          <rPr>
            <b/>
            <sz val="9"/>
            <color indexed="81"/>
            <rFont val="Tahoma"/>
            <family val="2"/>
          </rPr>
          <t>Balance of sales not included in first 3 categories</t>
        </r>
      </text>
    </comment>
    <comment ref="F8" authorId="0" shapeId="0" xr:uid="{87C4DE5A-1A83-4283-8F56-B4C0AAB02146}">
      <text>
        <r>
          <rPr>
            <b/>
            <sz val="9"/>
            <color indexed="81"/>
            <rFont val="Tahoma"/>
            <family val="2"/>
          </rPr>
          <t>All prepaid expenses: pre-payments to suppliers for cost of goods or other prepayments.</t>
        </r>
      </text>
    </comment>
    <comment ref="B9" authorId="0" shapeId="0" xr:uid="{5F5AA7D2-CBC3-4678-9AD8-763992AB253A}">
      <text>
        <r>
          <rPr>
            <b/>
            <sz val="9"/>
            <color indexed="81"/>
            <rFont val="Tahoma"/>
            <family val="2"/>
          </rPr>
          <t>Total cost of goods (including freight/shipping costs) and everything related to external purchases of services related to sales</t>
        </r>
      </text>
    </comment>
    <comment ref="F9" authorId="0" shapeId="0" xr:uid="{801F6094-9F29-42E9-A804-48EF40088BE2}">
      <text>
        <r>
          <rPr>
            <b/>
            <sz val="9"/>
            <color indexed="81"/>
            <rFont val="Tahoma"/>
            <family val="2"/>
          </rPr>
          <t>Fixed expenses that are owned by the company. List at book or reasonable resale value.</t>
        </r>
      </text>
    </comment>
    <comment ref="B10" authorId="0" shapeId="0" xr:uid="{9BC9B1AD-FDC1-4C27-B7F1-A16306BB58DB}">
      <text>
        <r>
          <rPr>
            <b/>
            <sz val="9"/>
            <color indexed="81"/>
            <rFont val="Tahoma"/>
            <family val="2"/>
          </rPr>
          <t xml:space="preserve">Total Gross Profit: line 1 minus line 6
</t>
        </r>
      </text>
    </comment>
    <comment ref="F10" authorId="0" shapeId="0" xr:uid="{4A908E92-12F6-4EF6-8545-6640B7682286}">
      <text>
        <r>
          <rPr>
            <b/>
            <sz val="9"/>
            <color indexed="81"/>
            <rFont val="Tahoma"/>
            <family val="2"/>
          </rPr>
          <t>All other real assets</t>
        </r>
      </text>
    </comment>
    <comment ref="B11" authorId="0" shapeId="0" xr:uid="{3D9D435B-48CE-4DB9-9C4A-F61783D2E19A}">
      <text>
        <r>
          <rPr>
            <b/>
            <sz val="9"/>
            <color indexed="81"/>
            <rFont val="Tahoma"/>
            <family val="2"/>
          </rPr>
          <t>All sales expense payroll: sales mgmt, sales salaries, sales commissions, sales draws. Include owner/principal compensation paid related to owner/principal assigned sales (not to to include owner non sales compensation-that goes below)</t>
        </r>
      </text>
    </comment>
    <comment ref="B12" authorId="0" shapeId="0" xr:uid="{F0CC0B59-03D6-4890-BC49-BA813B4DA2BC}">
      <text>
        <r>
          <rPr>
            <b/>
            <sz val="9"/>
            <color indexed="81"/>
            <rFont val="Tahoma"/>
            <family val="2"/>
          </rPr>
          <t>Sales support payroll: including sales support staff, customer service, sourcing, marketing and all payroll related to getting sales</t>
        </r>
      </text>
    </comment>
    <comment ref="B13" authorId="0" shapeId="0" xr:uid="{0B4CFA35-A53D-4EA8-A21C-04DF32BCBC52}">
      <text>
        <r>
          <rPr>
            <b/>
            <sz val="9"/>
            <color indexed="81"/>
            <rFont val="Tahoma"/>
            <family val="2"/>
          </rPr>
          <t>All sales related (non-payroll)expenses: to include marketing, shows, samples, sales cell phones, sales travel, sales T&amp;E, etc.</t>
        </r>
      </text>
    </comment>
    <comment ref="B14" authorId="0" shapeId="0" xr:uid="{C915EB56-2D2A-4BB4-99BE-BC4CE23C8F23}">
      <text>
        <r>
          <rPr>
            <sz val="9"/>
            <color indexed="81"/>
            <rFont val="Tahoma"/>
            <family val="2"/>
          </rPr>
          <t xml:space="preserve">The net of all of the above: what is left over to contribute to non-sales overhead and profitability
</t>
        </r>
      </text>
    </comment>
    <comment ref="B15" authorId="0" shapeId="0" xr:uid="{2AC0093F-3C20-4557-A29D-5BD81020E781}">
      <text>
        <r>
          <rPr>
            <b/>
            <sz val="9"/>
            <color indexed="81"/>
            <rFont val="Tahoma"/>
            <family val="2"/>
          </rPr>
          <t>All remaining payroll(other than owner/principal): all accounting, IT, order processing, warehousing,shipping,etc.</t>
        </r>
      </text>
    </comment>
    <comment ref="B16" authorId="0" shapeId="0" xr:uid="{A9E0290C-8B5F-488B-AD00-C91CAE16DC51}">
      <text>
        <r>
          <rPr>
            <b/>
            <sz val="9"/>
            <color indexed="81"/>
            <rFont val="Tahoma"/>
            <family val="2"/>
          </rPr>
          <t>All other expenses not included in any of the above lines: to include all general and admin expenses</t>
        </r>
      </text>
    </comment>
    <comment ref="B17" authorId="0" shapeId="0" xr:uid="{390A6CE8-2B7C-4D2A-8237-F165C9D1EF37}">
      <text>
        <r>
          <rPr>
            <b/>
            <sz val="9"/>
            <color indexed="81"/>
            <rFont val="Tahoma"/>
            <family val="2"/>
          </rPr>
          <t>Includes any owner/principal compensation (not included in sales PR above).</t>
        </r>
      </text>
    </comment>
    <comment ref="B18" authorId="0" shapeId="0" xr:uid="{CE4A391C-9299-4044-9862-1EE5FD29C6C4}">
      <text>
        <r>
          <rPr>
            <b/>
            <sz val="9"/>
            <color indexed="81"/>
            <rFont val="Tahoma"/>
            <family val="2"/>
          </rPr>
          <t xml:space="preserve">Pre-tax net income: line 11 minus lines 12&amp;13&amp;14
</t>
        </r>
      </text>
    </comment>
  </commentList>
</comments>
</file>

<file path=xl/sharedStrings.xml><?xml version="1.0" encoding="utf-8"?>
<sst xmlns="http://schemas.openxmlformats.org/spreadsheetml/2006/main" count="499" uniqueCount="123">
  <si>
    <t>Total Sales</t>
  </si>
  <si>
    <t>Promo Products</t>
  </si>
  <si>
    <t>Incentive Recognition</t>
  </si>
  <si>
    <t>Print</t>
  </si>
  <si>
    <t>Other</t>
  </si>
  <si>
    <t>Cost of Goods</t>
  </si>
  <si>
    <t>Gross Profit</t>
  </si>
  <si>
    <t>(descriptions within cells)</t>
  </si>
  <si>
    <t>Sales Support/ Mktg PR</t>
  </si>
  <si>
    <t>Net Contribution</t>
  </si>
  <si>
    <t>G&amp;A PR</t>
  </si>
  <si>
    <t>G&amp;A Expenses</t>
  </si>
  <si>
    <t>Sales PR</t>
  </si>
  <si>
    <t>Sales Expenses</t>
  </si>
  <si>
    <t>Net Income (pre-tax)</t>
  </si>
  <si>
    <t>Simplified Profit/ Loss</t>
  </si>
  <si>
    <t>Owner non sales income</t>
  </si>
  <si>
    <t>Simplified Balance Sheet</t>
  </si>
  <si>
    <t>Total Assets</t>
  </si>
  <si>
    <t>Bank Accounts</t>
  </si>
  <si>
    <t>Accounts Receivable</t>
  </si>
  <si>
    <t>Inventory</t>
  </si>
  <si>
    <t>Prepaid Expenses</t>
  </si>
  <si>
    <t>Fixed Assets</t>
  </si>
  <si>
    <t>Other Assets</t>
  </si>
  <si>
    <t>Total Liabilities</t>
  </si>
  <si>
    <t>Accounts Payable</t>
  </si>
  <si>
    <t>Accrued Expenses</t>
  </si>
  <si>
    <t>PR Payable</t>
  </si>
  <si>
    <t>Long-term Liabilities</t>
  </si>
  <si>
    <t>Equity</t>
  </si>
  <si>
    <t>Template (example) for identifying and evaluating your current status and a few scenarios looking ahead</t>
  </si>
  <si>
    <t>Directions for the intended use of this "Evaluate - Valuation Model"</t>
  </si>
  <si>
    <t>Step</t>
  </si>
  <si>
    <t>Description</t>
  </si>
  <si>
    <t>Purpose</t>
  </si>
  <si>
    <t>Become familiar with a simplified illustrative look at some of the valuation methods and the inter-relationship of economic variables</t>
  </si>
  <si>
    <t>Now attempt to enter your current status numbers into second tab "Current Status". If you have accurate numbers, enter them. If you do not, for now enter estimated numbers and come back later to fine-tune (please remember, this book is to help you learn some typical methods for valuing your marketing agency)</t>
  </si>
  <si>
    <t>Review the first tab "Template Example" to familiarize yourself (play with blue areas if you like, to see the impact of profitability and different valuation principles in green)</t>
  </si>
  <si>
    <t>This step may or may not surprise you, excite you or disappoint you. Regardless, part of the purpose of this eBook is to establish a real foundation, then work on defining the opportunities to grow the value. This will motivate continuing with the process.</t>
  </si>
  <si>
    <t>Although improvement is hard work, you will see the significant potential impact on your investment in your business. As you work through each phase of the LifeForce eBook and system you will become increasingly engaged, passionate and motivated to be relentless in this pursuit.</t>
  </si>
  <si>
    <t>(formula description)</t>
  </si>
  <si>
    <t>Valuation</t>
  </si>
  <si>
    <t>Comments</t>
  </si>
  <si>
    <t>80% of GP</t>
  </si>
  <si>
    <t>50% of GP</t>
  </si>
  <si>
    <t>100% of GP</t>
  </si>
  <si>
    <t>120% of GP</t>
  </si>
  <si>
    <t>With higher levels of uncertainy to transition and poor metrics</t>
  </si>
  <si>
    <t>With average levels of uncertainy to transition and average metrics</t>
  </si>
  <si>
    <t>With high levels of certainy to transition and good metrics</t>
  </si>
  <si>
    <t>With very strong levels of certainy to transition and great metrics</t>
  </si>
  <si>
    <t>Simplified Valuation Methods</t>
  </si>
  <si>
    <t>(for illustration and simplified purposes here, these forulas assume some positive working capital within the balance sheet built into these formulas)</t>
  </si>
  <si>
    <t>100% of NC</t>
  </si>
  <si>
    <t>125% of NC</t>
  </si>
  <si>
    <t>150% of NC</t>
  </si>
  <si>
    <t>175% of NC</t>
  </si>
  <si>
    <t>200% of NC</t>
  </si>
  <si>
    <t>Percentage of Net Contribution</t>
  </si>
  <si>
    <t>Percentage of historical and/or forecasted annual Gross Profit</t>
  </si>
  <si>
    <t>Percentage of historical and/or forecasted annual Net Contribution</t>
  </si>
  <si>
    <t>Multiple of earnngs</t>
  </si>
  <si>
    <t>Percentage of Gross Profit</t>
  </si>
  <si>
    <t>For simplied purposes illustrating on net income (pre-tax). Usually EBITDA</t>
  </si>
  <si>
    <t>3 times</t>
  </si>
  <si>
    <t>4 times</t>
  </si>
  <si>
    <t>5 times</t>
  </si>
  <si>
    <t>This is over simplied for educational purposes only</t>
  </si>
  <si>
    <t>Ave certainy, metrics and under $3mm/yr in sales and under 4% EBITDA</t>
  </si>
  <si>
    <t>High certainy, metrics and under $3mm-$10mm/yr in sales and over 5% EBITDA</t>
  </si>
  <si>
    <t>Very strong certainy, metrics and over $10mm/yr in sales and over 6% EBITDA</t>
  </si>
  <si>
    <t>Typical business metrics that affect (up or down) business valuation guidelines: Trends (sales, GP, key accounts, profitability)- Continuity moving forward (client and rep retention)- level of overhead needed to carry forward- Growth opportunity</t>
  </si>
  <si>
    <t>Depending on the level of strength of the business and metrics, terms typically end up sharing the risk/reward between seller and buyer through: some funds at close, partial guarantees and balance in earn-out over multiple years.</t>
  </si>
  <si>
    <t>To the degree that the risk/reward ends up being out of balance (in favor of either seller or buyer), formulas are adjusted accordingly</t>
  </si>
  <si>
    <t>The above are simply guidelines designed to be helpful in you understanding how to value and grow the value in your business investment.</t>
  </si>
  <si>
    <t>When (i) Net Contribution %'s are at 19%-20% (ii) there is a portion of owner/principal sales (iii) most of the overhead below Net Contribution does not transfer (iv) growth prospects (added product lines) are high and (v) BS is strong = higher values</t>
  </si>
  <si>
    <t>Which will typically come from (i) expanded product lines (ii) freeing up more time to sell (iii) enhanced key account penetration focus (iv) enhanced marketing and messaging</t>
  </si>
  <si>
    <t>Future A assumptions to grow net income and valuation principles. Between current status (now) and selling period (assume 3 years)</t>
  </si>
  <si>
    <t>10% Growth</t>
  </si>
  <si>
    <t>Maintaining current G&amp;A PR and expenses even though sales have grown</t>
  </si>
  <si>
    <t>Keep owner non sales income the same to illustrate improvement in Net Income and yellow areas</t>
  </si>
  <si>
    <t>Maintaining current Sales Support/Mktg PR and Sales Expenses even though sales have grown</t>
  </si>
  <si>
    <t>Increase in Net Income</t>
  </si>
  <si>
    <t>Increases</t>
  </si>
  <si>
    <t>See green shaded areas above to see the impact of these improvements on Net Income and Valuations</t>
  </si>
  <si>
    <t>20% Growth</t>
  </si>
  <si>
    <t>30% Growth</t>
  </si>
  <si>
    <t>As you follow the above steps completely:</t>
  </si>
  <si>
    <t>Please fill in blue shaded areas</t>
  </si>
  <si>
    <t>This will auto populate</t>
  </si>
  <si>
    <t>LOC</t>
  </si>
  <si>
    <t>Other Notes AP</t>
  </si>
  <si>
    <t>% of Sales</t>
  </si>
  <si>
    <t>With higher levels of uncertainty to transition and poor metrics</t>
  </si>
  <si>
    <t>With average levels of uncertainty to transition and average metrics</t>
  </si>
  <si>
    <t>With high levels of certainty to transition and good metrics</t>
  </si>
  <si>
    <t>With very strong levels of certainty to transition and great metrics</t>
  </si>
  <si>
    <t>With extremely strong levels of certainty to transition and outstanding metrics</t>
  </si>
  <si>
    <t>Multiple of earnings</t>
  </si>
  <si>
    <t>For simplified purposes illustrating on net income (pre-tax). Usually EBITDA</t>
  </si>
  <si>
    <t>Ave certainty, metrics and under $3mm/yr. in sales and under 4% EBITDA</t>
  </si>
  <si>
    <t>High certainty, metrics and under $3mm-$10mm/yr. in sales and over 5% EBITDA</t>
  </si>
  <si>
    <t>Very strong certainty, metrics and over $10mm/yr. in sales and over 6% EBITDA</t>
  </si>
  <si>
    <r>
      <t xml:space="preserve">Template (example) for identifying and evaluating your current status and a few scenarios looking ahead
</t>
    </r>
    <r>
      <rPr>
        <b/>
        <sz val="9"/>
        <color rgb="FFFF0000"/>
        <rFont val="Calibri"/>
        <family val="2"/>
        <scheme val="minor"/>
      </rPr>
      <t>This is over simplified for educational purposes only</t>
    </r>
  </si>
  <si>
    <t>(for illustration and simplified purposes here, these formulas assume some positive working capital within the balance sheet built into these formulas)</t>
  </si>
  <si>
    <t>Notes:</t>
  </si>
  <si>
    <t>10% sales growth</t>
  </si>
  <si>
    <t>20% sales growth</t>
  </si>
  <si>
    <t>30% sales growth</t>
  </si>
  <si>
    <t>click here to choose a scenario…</t>
  </si>
  <si>
    <t>Multiple of Earnings</t>
  </si>
  <si>
    <t>- Maintaining current Sales Support/Mktg PR and Sales Expenses even though sales have grown</t>
  </si>
  <si>
    <t>- Maintaining current G&amp;A PR and expenses even though sales have grown</t>
  </si>
  <si>
    <t>- See green shaded areas above to see the impact of these improvements on Net Income and Valuations</t>
  </si>
  <si>
    <t>- Keep owner non sales income the same to illustrate improvement in Net Income and yellow areas</t>
  </si>
  <si>
    <t>Assumptions to grow net income and valuation principles. Between current status (now) and selling period (assume 3 years)</t>
  </si>
  <si>
    <t>The 'Scenarios' are designed to illustrate the impact of three different levels of improvement on both the net income and potential valuation methods. Different growth scenarios can be selected from the yellow box at the top of the sheet.</t>
  </si>
  <si>
    <t xml:space="preserve"> Future Scenario:</t>
  </si>
  <si>
    <t xml:space="preserve"> 1) The future scenarios tab will populate itself</t>
  </si>
  <si>
    <t xml:space="preserve"> 2) You will have a good sense for your current valuation principles (and whether you are excited or not)</t>
  </si>
  <si>
    <t xml:space="preserve"> 3) Your will have a sense of additional net income and valuation possibilities by achieving A-B or C</t>
  </si>
  <si>
    <t xml:space="preserve"> 4) You will be further motivated to follow the eBook and LifeForce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</si>
</sst>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_-&quot;$&quot;* #,##0_-;\-&quot;$&quot;* #,##0_-;_-&quot;$&quot;* &quot;-&quot;??_-;_-@_-"/>
  </numFmts>
  <fonts count="27" x14ac:knownFonts="1">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sz val="9"/>
      <color theme="1" tint="0.249977111117893"/>
      <name val="Calibri"/>
      <family val="2"/>
      <scheme val="minor"/>
    </font>
    <font>
      <sz val="9"/>
      <color indexed="81"/>
      <name val="Tahoma"/>
      <family val="2"/>
    </font>
    <font>
      <b/>
      <sz val="9"/>
      <color indexed="81"/>
      <name val="Tahoma"/>
      <family val="2"/>
    </font>
    <font>
      <sz val="9"/>
      <color rgb="FF00B050"/>
      <name val="Calibri"/>
      <family val="2"/>
      <scheme val="minor"/>
    </font>
    <font>
      <b/>
      <u/>
      <sz val="9"/>
      <color theme="1"/>
      <name val="Calibri"/>
      <family val="2"/>
      <scheme val="minor"/>
    </font>
    <font>
      <sz val="8"/>
      <color theme="1"/>
      <name val="Calibri"/>
      <family val="2"/>
      <scheme val="minor"/>
    </font>
    <font>
      <b/>
      <sz val="14"/>
      <color theme="1"/>
      <name val="Calibri"/>
      <family val="2"/>
      <scheme val="minor"/>
    </font>
    <font>
      <sz val="8"/>
      <color rgb="FFFF0000"/>
      <name val="Calibri"/>
      <family val="2"/>
      <scheme val="minor"/>
    </font>
    <font>
      <sz val="9"/>
      <color rgb="FFFF0000"/>
      <name val="Calibri"/>
      <family val="2"/>
      <scheme val="minor"/>
    </font>
    <font>
      <b/>
      <sz val="9"/>
      <color rgb="FF00B050"/>
      <name val="Calibri"/>
      <family val="2"/>
      <scheme val="minor"/>
    </font>
    <font>
      <b/>
      <sz val="9"/>
      <name val="Calibri"/>
      <family val="2"/>
      <scheme val="minor"/>
    </font>
    <font>
      <sz val="9"/>
      <name val="Calibri"/>
      <family val="2"/>
      <scheme val="minor"/>
    </font>
    <font>
      <b/>
      <sz val="8"/>
      <color rgb="FF00B050"/>
      <name val="Calibri"/>
      <family val="2"/>
      <scheme val="minor"/>
    </font>
    <font>
      <sz val="9"/>
      <color rgb="FF00B0F0"/>
      <name val="Calibri"/>
      <family val="2"/>
      <scheme val="minor"/>
    </font>
    <font>
      <b/>
      <sz val="11"/>
      <color theme="1"/>
      <name val="Calibri"/>
      <family val="2"/>
      <scheme val="minor"/>
    </font>
    <font>
      <sz val="8"/>
      <color indexed="81"/>
      <name val="Tahoma"/>
      <charset val="1"/>
    </font>
    <font>
      <b/>
      <sz val="8"/>
      <color indexed="81"/>
      <name val="Tahoma"/>
      <family val="2"/>
    </font>
    <font>
      <sz val="8"/>
      <color indexed="81"/>
      <name val="Tahoma"/>
      <family val="2"/>
    </font>
    <font>
      <b/>
      <sz val="9"/>
      <color rgb="FFFF0000"/>
      <name val="Calibri"/>
      <family val="2"/>
      <scheme val="minor"/>
    </font>
    <font>
      <b/>
      <u/>
      <sz val="11"/>
      <color theme="1"/>
      <name val="Calibri"/>
      <family val="2"/>
      <scheme val="minor"/>
    </font>
    <font>
      <b/>
      <sz val="9"/>
      <color theme="1"/>
      <name val="Calibri"/>
      <family val="2"/>
      <scheme val="minor"/>
    </font>
    <font>
      <b/>
      <sz val="8"/>
      <color theme="1"/>
      <name val="Calibri"/>
      <family val="2"/>
      <scheme val="minor"/>
    </font>
    <font>
      <b/>
      <u/>
      <sz val="9"/>
      <color rgb="FF00B05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37">
    <xf numFmtId="0" fontId="0" fillId="0" borderId="0" xfId="0"/>
    <xf numFmtId="0" fontId="2" fillId="0" borderId="0" xfId="0" applyFont="1"/>
    <xf numFmtId="0" fontId="3" fillId="0" borderId="0" xfId="0" applyFont="1"/>
    <xf numFmtId="0" fontId="2" fillId="0" borderId="0" xfId="0" applyFont="1" applyAlignment="1">
      <alignment horizontal="right"/>
    </xf>
    <xf numFmtId="0" fontId="4" fillId="0" borderId="0" xfId="0" applyFont="1" applyAlignment="1">
      <alignment horizontal="right"/>
    </xf>
    <xf numFmtId="0" fontId="7" fillId="0" borderId="0" xfId="0" applyFont="1"/>
    <xf numFmtId="0" fontId="8" fillId="0" borderId="0" xfId="0" applyFont="1"/>
    <xf numFmtId="0" fontId="2" fillId="0" borderId="1" xfId="0" applyFont="1" applyBorder="1"/>
    <xf numFmtId="0" fontId="9" fillId="0" borderId="0" xfId="0" applyFont="1"/>
    <xf numFmtId="9" fontId="9" fillId="0" borderId="1" xfId="1" applyFont="1" applyBorder="1"/>
    <xf numFmtId="9" fontId="9" fillId="0" borderId="0" xfId="1" applyFont="1" applyBorder="1"/>
    <xf numFmtId="0" fontId="10" fillId="0" borderId="0" xfId="0" applyFont="1"/>
    <xf numFmtId="0" fontId="3" fillId="0" borderId="0" xfId="0" applyFont="1" applyAlignment="1">
      <alignment horizontal="center"/>
    </xf>
    <xf numFmtId="164" fontId="9" fillId="0" borderId="1" xfId="1" applyNumberFormat="1" applyFont="1" applyBorder="1"/>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2" fillId="3" borderId="1" xfId="0" applyFont="1" applyFill="1" applyBorder="1"/>
    <xf numFmtId="0" fontId="7" fillId="0" borderId="0" xfId="0" applyFont="1" applyAlignment="1">
      <alignment horizontal="center" wrapText="1"/>
    </xf>
    <xf numFmtId="0" fontId="11" fillId="0" borderId="0" xfId="0" applyFont="1" applyAlignment="1">
      <alignment wrapText="1"/>
    </xf>
    <xf numFmtId="0" fontId="2" fillId="4" borderId="0" xfId="0" applyFont="1" applyFill="1"/>
    <xf numFmtId="0" fontId="2" fillId="5" borderId="0" xfId="0" applyFont="1" applyFill="1"/>
    <xf numFmtId="0" fontId="9" fillId="5" borderId="0" xfId="0" applyFont="1" applyFill="1"/>
    <xf numFmtId="0" fontId="2" fillId="0" borderId="3" xfId="0" applyFont="1" applyBorder="1"/>
    <xf numFmtId="0" fontId="2" fillId="6" borderId="2" xfId="0" applyFont="1" applyFill="1" applyBorder="1"/>
    <xf numFmtId="0" fontId="13" fillId="0" borderId="0" xfId="0" applyFont="1"/>
    <xf numFmtId="0" fontId="14" fillId="0" borderId="0" xfId="0" applyFont="1"/>
    <xf numFmtId="0" fontId="15" fillId="0" borderId="0" xfId="0" applyFont="1"/>
    <xf numFmtId="0" fontId="14" fillId="6" borderId="0" xfId="0" applyFont="1" applyFill="1"/>
    <xf numFmtId="0" fontId="16" fillId="0" borderId="0" xfId="0" applyFont="1"/>
    <xf numFmtId="0" fontId="2" fillId="4" borderId="1" xfId="0" applyFont="1" applyFill="1" applyBorder="1"/>
    <xf numFmtId="0" fontId="15" fillId="0" borderId="0" xfId="0" applyFont="1" applyAlignment="1">
      <alignment wrapText="1"/>
    </xf>
    <xf numFmtId="9" fontId="9" fillId="7" borderId="0" xfId="1" applyFont="1" applyFill="1" applyBorder="1"/>
    <xf numFmtId="0" fontId="2" fillId="8" borderId="0" xfId="0" applyFont="1" applyFill="1"/>
    <xf numFmtId="0" fontId="9" fillId="8" borderId="0" xfId="0" applyFont="1" applyFill="1"/>
    <xf numFmtId="0" fontId="2" fillId="7" borderId="0" xfId="0" applyFont="1" applyFill="1" applyBorder="1" applyAlignment="1">
      <alignment horizontal="center" vertical="center"/>
    </xf>
    <xf numFmtId="0" fontId="9" fillId="7" borderId="0" xfId="0" applyFont="1" applyFill="1" applyBorder="1" applyAlignment="1">
      <alignment horizontal="center" vertical="center"/>
    </xf>
    <xf numFmtId="0" fontId="2" fillId="7" borderId="7" xfId="0" applyFont="1" applyFill="1" applyBorder="1"/>
    <xf numFmtId="0" fontId="4" fillId="7" borderId="7" xfId="0" applyFont="1" applyFill="1" applyBorder="1" applyAlignment="1">
      <alignment horizontal="right"/>
    </xf>
    <xf numFmtId="0" fontId="2" fillId="7" borderId="0" xfId="0" applyFont="1" applyFill="1" applyBorder="1"/>
    <xf numFmtId="0" fontId="9" fillId="7" borderId="0" xfId="0" applyFont="1" applyFill="1" applyBorder="1"/>
    <xf numFmtId="0" fontId="9" fillId="7" borderId="8" xfId="0" applyFont="1" applyFill="1" applyBorder="1"/>
    <xf numFmtId="0" fontId="2" fillId="7" borderId="9" xfId="0" applyFont="1" applyFill="1" applyBorder="1"/>
    <xf numFmtId="0" fontId="2" fillId="7" borderId="10" xfId="0" applyFont="1" applyFill="1" applyBorder="1"/>
    <xf numFmtId="0" fontId="9" fillId="7" borderId="10" xfId="0" applyFont="1" applyFill="1" applyBorder="1"/>
    <xf numFmtId="0" fontId="9" fillId="7" borderId="5" xfId="0" applyFont="1" applyFill="1" applyBorder="1"/>
    <xf numFmtId="0" fontId="9" fillId="7" borderId="4" xfId="0" applyFont="1" applyFill="1" applyBorder="1"/>
    <xf numFmtId="0" fontId="2" fillId="7" borderId="6" xfId="0" applyFont="1" applyFill="1" applyBorder="1"/>
    <xf numFmtId="0" fontId="9" fillId="7" borderId="7" xfId="0" applyFont="1" applyFill="1" applyBorder="1" applyAlignment="1">
      <alignment horizontal="center" vertical="center"/>
    </xf>
    <xf numFmtId="0" fontId="7" fillId="7" borderId="0" xfId="0" applyFont="1" applyFill="1" applyBorder="1" applyAlignment="1">
      <alignment horizontal="center" vertical="center"/>
    </xf>
    <xf numFmtId="9" fontId="9" fillId="7" borderId="7" xfId="1" applyFont="1" applyFill="1" applyBorder="1"/>
    <xf numFmtId="0" fontId="2" fillId="7" borderId="8" xfId="0" applyFont="1" applyFill="1" applyBorder="1"/>
    <xf numFmtId="0" fontId="2" fillId="7" borderId="0" xfId="0" applyFont="1" applyFill="1" applyBorder="1" applyAlignment="1">
      <alignment horizontal="right"/>
    </xf>
    <xf numFmtId="165" fontId="2" fillId="7" borderId="0" xfId="2" applyNumberFormat="1" applyFont="1" applyFill="1" applyBorder="1"/>
    <xf numFmtId="0" fontId="9" fillId="7" borderId="7" xfId="0" applyFont="1" applyFill="1" applyBorder="1"/>
    <xf numFmtId="0" fontId="9" fillId="7" borderId="9" xfId="0" applyFont="1" applyFill="1" applyBorder="1"/>
    <xf numFmtId="0" fontId="2" fillId="7" borderId="11" xfId="0" applyFont="1" applyFill="1" applyBorder="1"/>
    <xf numFmtId="0" fontId="2" fillId="7" borderId="4" xfId="0" applyFont="1" applyFill="1" applyBorder="1"/>
    <xf numFmtId="0" fontId="2" fillId="7" borderId="7" xfId="0" applyFont="1" applyFill="1" applyBorder="1" applyAlignment="1">
      <alignment horizontal="center" vertical="center"/>
    </xf>
    <xf numFmtId="0" fontId="8" fillId="7" borderId="0" xfId="0" applyFont="1" applyFill="1" applyBorder="1" applyAlignment="1">
      <alignment horizontal="center"/>
    </xf>
    <xf numFmtId="0" fontId="2" fillId="7" borderId="0" xfId="0" applyFont="1" applyFill="1" applyBorder="1" applyAlignment="1">
      <alignment horizontal="center"/>
    </xf>
    <xf numFmtId="0" fontId="2" fillId="7" borderId="5" xfId="0" applyFont="1" applyFill="1" applyBorder="1"/>
    <xf numFmtId="0" fontId="7" fillId="7" borderId="10" xfId="0" applyFont="1" applyFill="1" applyBorder="1" applyAlignment="1">
      <alignment horizontal="center"/>
    </xf>
    <xf numFmtId="0" fontId="24" fillId="7" borderId="0" xfId="0" applyFont="1" applyFill="1" applyBorder="1" applyAlignment="1">
      <alignment horizontal="left"/>
    </xf>
    <xf numFmtId="0" fontId="24" fillId="7" borderId="0" xfId="0" applyFont="1" applyFill="1" applyBorder="1"/>
    <xf numFmtId="0" fontId="2" fillId="4" borderId="1" xfId="0" applyFont="1" applyFill="1" applyBorder="1" applyAlignment="1">
      <alignment horizontal="center"/>
    </xf>
    <xf numFmtId="0" fontId="2" fillId="4" borderId="14" xfId="0" applyFont="1" applyFill="1" applyBorder="1"/>
    <xf numFmtId="0" fontId="2" fillId="4" borderId="13" xfId="0" applyFont="1" applyFill="1" applyBorder="1"/>
    <xf numFmtId="165" fontId="2" fillId="3" borderId="1" xfId="2" applyNumberFormat="1" applyFont="1" applyFill="1" applyBorder="1"/>
    <xf numFmtId="165" fontId="24" fillId="7" borderId="0" xfId="2" applyNumberFormat="1" applyFont="1" applyFill="1" applyBorder="1"/>
    <xf numFmtId="0" fontId="7" fillId="7" borderId="7" xfId="0" applyFont="1" applyFill="1" applyBorder="1" applyAlignment="1">
      <alignment horizontal="left" vertical="center" indent="1"/>
    </xf>
    <xf numFmtId="165" fontId="24" fillId="0" borderId="1" xfId="2" applyNumberFormat="1" applyFont="1" applyBorder="1"/>
    <xf numFmtId="165" fontId="24" fillId="4" borderId="1" xfId="2" applyNumberFormat="1" applyFont="1" applyFill="1" applyBorder="1"/>
    <xf numFmtId="0" fontId="24" fillId="7" borderId="7" xfId="0" applyFont="1" applyFill="1" applyBorder="1"/>
    <xf numFmtId="164" fontId="25" fillId="0" borderId="1" xfId="1" applyNumberFormat="1" applyFont="1" applyBorder="1"/>
    <xf numFmtId="0" fontId="24" fillId="4" borderId="0" xfId="0" applyFont="1" applyFill="1"/>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 fillId="4" borderId="0" xfId="0" applyFont="1" applyFill="1" applyAlignment="1">
      <alignment vertical="center" wrapText="1"/>
    </xf>
    <xf numFmtId="0" fontId="9" fillId="4" borderId="0" xfId="0" applyFont="1" applyFill="1"/>
    <xf numFmtId="0" fontId="7" fillId="4" borderId="0" xfId="0" applyFont="1" applyFill="1" applyAlignment="1">
      <alignment horizontal="center"/>
    </xf>
    <xf numFmtId="0" fontId="12" fillId="4" borderId="0" xfId="0" applyFont="1" applyFill="1" applyBorder="1"/>
    <xf numFmtId="165" fontId="2" fillId="2" borderId="1" xfId="2" applyNumberFormat="1" applyFont="1" applyFill="1" applyBorder="1" applyProtection="1">
      <protection locked="0"/>
    </xf>
    <xf numFmtId="0" fontId="0" fillId="0" borderId="0" xfId="0"/>
    <xf numFmtId="0" fontId="2" fillId="4" borderId="0" xfId="0" applyFont="1" applyFill="1"/>
    <xf numFmtId="0" fontId="17" fillId="7" borderId="0" xfId="0" applyFont="1" applyFill="1" applyAlignment="1">
      <alignment horizontal="center" wrapText="1"/>
    </xf>
    <xf numFmtId="0" fontId="7" fillId="7" borderId="0"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2" fillId="4" borderId="0" xfId="0" applyFont="1" applyFill="1" applyAlignment="1">
      <alignment horizontal="left"/>
    </xf>
    <xf numFmtId="0" fontId="2" fillId="0" borderId="0" xfId="0" applyFont="1"/>
    <xf numFmtId="0" fontId="2" fillId="4" borderId="0" xfId="0" applyFont="1" applyFill="1"/>
    <xf numFmtId="0" fontId="15" fillId="7" borderId="0" xfId="0" applyFont="1" applyFill="1" applyAlignment="1">
      <alignment horizontal="center" wrapText="1"/>
    </xf>
    <xf numFmtId="0" fontId="10" fillId="9" borderId="15" xfId="0" applyFont="1" applyFill="1" applyBorder="1" applyAlignment="1">
      <alignment horizontal="center" vertical="center" wrapText="1"/>
    </xf>
    <xf numFmtId="0" fontId="2" fillId="9" borderId="13" xfId="0" applyFont="1" applyFill="1" applyBorder="1"/>
    <xf numFmtId="0" fontId="10" fillId="9" borderId="14" xfId="0" applyFont="1" applyFill="1" applyBorder="1" applyAlignment="1">
      <alignment horizontal="center" vertical="center" wrapText="1"/>
    </xf>
    <xf numFmtId="0" fontId="2" fillId="9" borderId="15" xfId="0" applyFont="1" applyFill="1" applyBorder="1"/>
    <xf numFmtId="0" fontId="10" fillId="4" borderId="15" xfId="0" applyFont="1" applyFill="1" applyBorder="1" applyAlignment="1">
      <alignment horizontal="center" vertical="center" wrapText="1"/>
    </xf>
    <xf numFmtId="0" fontId="2" fillId="4" borderId="15" xfId="0" applyFont="1" applyFill="1" applyBorder="1"/>
    <xf numFmtId="0" fontId="18" fillId="4" borderId="15"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13" fillId="7" borderId="7" xfId="0" applyFont="1" applyFill="1" applyBorder="1"/>
    <xf numFmtId="165" fontId="2" fillId="9" borderId="14" xfId="2" applyNumberFormat="1" applyFont="1" applyFill="1" applyBorder="1"/>
    <xf numFmtId="0" fontId="7" fillId="7" borderId="8" xfId="0" applyFont="1" applyFill="1" applyBorder="1" applyAlignment="1">
      <alignment vertical="center" wrapText="1"/>
    </xf>
    <xf numFmtId="0" fontId="26" fillId="7" borderId="0" xfId="0" applyFont="1" applyFill="1" applyBorder="1" applyAlignment="1">
      <alignment horizontal="center"/>
    </xf>
    <xf numFmtId="0" fontId="13" fillId="4" borderId="0" xfId="0" applyFont="1" applyFill="1"/>
    <xf numFmtId="0" fontId="2" fillId="4" borderId="0" xfId="0" quotePrefix="1" applyFont="1" applyFill="1"/>
    <xf numFmtId="0" fontId="13" fillId="4" borderId="0" xfId="0" quotePrefix="1" applyFont="1" applyFill="1"/>
    <xf numFmtId="165" fontId="24" fillId="0" borderId="1" xfId="2" applyNumberFormat="1" applyFont="1" applyFill="1" applyBorder="1" applyProtection="1"/>
    <xf numFmtId="164" fontId="25" fillId="0" borderId="1" xfId="1" applyNumberFormat="1" applyFont="1" applyBorder="1" applyProtection="1"/>
    <xf numFmtId="165" fontId="2" fillId="0" borderId="1" xfId="2" applyNumberFormat="1" applyFont="1" applyFill="1" applyBorder="1" applyProtection="1"/>
    <xf numFmtId="165" fontId="2" fillId="9" borderId="1" xfId="2" applyNumberFormat="1" applyFont="1" applyFill="1" applyBorder="1" applyProtection="1"/>
    <xf numFmtId="0" fontId="9" fillId="7" borderId="0" xfId="0" applyFont="1" applyFill="1" applyBorder="1" applyProtection="1"/>
    <xf numFmtId="165" fontId="24" fillId="0" borderId="1" xfId="2" applyNumberFormat="1" applyFont="1" applyBorder="1" applyProtection="1"/>
    <xf numFmtId="165" fontId="2" fillId="7" borderId="0" xfId="2" applyNumberFormat="1" applyFont="1" applyFill="1" applyBorder="1" applyProtection="1"/>
    <xf numFmtId="165" fontId="24" fillId="4" borderId="1" xfId="2" applyNumberFormat="1" applyFont="1" applyFill="1" applyBorder="1" applyProtection="1"/>
    <xf numFmtId="0" fontId="3" fillId="0" borderId="16" xfId="0" applyFont="1" applyBorder="1" applyAlignment="1">
      <alignment horizontal="center"/>
    </xf>
    <xf numFmtId="0" fontId="3" fillId="0" borderId="10" xfId="0" applyFont="1" applyBorder="1" applyAlignment="1">
      <alignment vertical="center" wrapText="1"/>
    </xf>
    <xf numFmtId="0" fontId="3" fillId="0" borderId="12" xfId="0" applyFont="1" applyBorder="1" applyAlignment="1">
      <alignment horizontal="center" vertical="center"/>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3" xfId="0" applyFont="1" applyBorder="1" applyAlignment="1">
      <alignment vertical="center" wrapText="1"/>
    </xf>
    <xf numFmtId="0" fontId="23" fillId="7" borderId="4" xfId="0" applyFont="1" applyFill="1" applyBorder="1" applyAlignment="1">
      <alignment horizontal="center"/>
    </xf>
    <xf numFmtId="0" fontId="23" fillId="7" borderId="5" xfId="0" applyFont="1" applyFill="1" applyBorder="1" applyAlignment="1">
      <alignment horizontal="center"/>
    </xf>
    <xf numFmtId="0" fontId="10" fillId="4" borderId="0" xfId="0" applyFont="1" applyFill="1" applyAlignment="1">
      <alignment horizontal="center" vertical="center" wrapText="1"/>
    </xf>
    <xf numFmtId="0" fontId="12" fillId="4" borderId="0" xfId="0" applyFont="1" applyFill="1" applyAlignment="1">
      <alignment horizontal="left"/>
    </xf>
    <xf numFmtId="0" fontId="7" fillId="7" borderId="0"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2" fillId="4" borderId="0" xfId="0" applyFont="1" applyFill="1" applyAlignment="1">
      <alignment horizontal="left"/>
    </xf>
    <xf numFmtId="0" fontId="10" fillId="4" borderId="10" xfId="0" applyFont="1" applyFill="1" applyBorder="1" applyAlignment="1">
      <alignment horizontal="center" vertical="center" wrapText="1"/>
    </xf>
    <xf numFmtId="0" fontId="23" fillId="7" borderId="5" xfId="0" applyFont="1" applyFill="1" applyBorder="1" applyAlignment="1">
      <alignment horizontal="left" indent="22"/>
    </xf>
    <xf numFmtId="0" fontId="23" fillId="7" borderId="6" xfId="0" applyFont="1" applyFill="1" applyBorder="1" applyAlignment="1">
      <alignment horizontal="left" indent="22"/>
    </xf>
    <xf numFmtId="0" fontId="18" fillId="9" borderId="15" xfId="0" applyFont="1" applyFill="1" applyBorder="1" applyAlignment="1">
      <alignment horizontal="right" vertical="center" wrapText="1"/>
    </xf>
    <xf numFmtId="0" fontId="18" fillId="9" borderId="13" xfId="0" applyFont="1" applyFill="1" applyBorder="1" applyAlignment="1">
      <alignment horizontal="right" vertical="center" wrapText="1"/>
    </xf>
    <xf numFmtId="0" fontId="0" fillId="3" borderId="1" xfId="0" applyFont="1" applyFill="1" applyBorder="1" applyAlignment="1" applyProtection="1">
      <alignment horizontal="center" vertical="center" wrapText="1"/>
      <protection locked="0"/>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76200</xdr:rowOff>
    </xdr:from>
    <xdr:to>
      <xdr:col>0</xdr:col>
      <xdr:colOff>1670050</xdr:colOff>
      <xdr:row>0</xdr:row>
      <xdr:rowOff>460837</xdr:rowOff>
    </xdr:to>
    <xdr:pic>
      <xdr:nvPicPr>
        <xdr:cNvPr id="2" name="Picture 1">
          <a:extLst>
            <a:ext uri="{FF2B5EF4-FFF2-40B4-BE49-F238E27FC236}">
              <a16:creationId xmlns:a16="http://schemas.microsoft.com/office/drawing/2014/main" id="{87173F29-9370-4657-8EB2-FA69F46C08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76200"/>
          <a:ext cx="1365250" cy="3846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49031</xdr:rowOff>
    </xdr:from>
    <xdr:to>
      <xdr:col>1</xdr:col>
      <xdr:colOff>1193800</xdr:colOff>
      <xdr:row>0</xdr:row>
      <xdr:rowOff>388943</xdr:rowOff>
    </xdr:to>
    <xdr:pic>
      <xdr:nvPicPr>
        <xdr:cNvPr id="3" name="Picture 2">
          <a:extLst>
            <a:ext uri="{FF2B5EF4-FFF2-40B4-BE49-F238E27FC236}">
              <a16:creationId xmlns:a16="http://schemas.microsoft.com/office/drawing/2014/main" id="{3F160039-0A47-46AF-A938-2D2604154F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49031"/>
          <a:ext cx="1206500" cy="3399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49031</xdr:rowOff>
    </xdr:from>
    <xdr:to>
      <xdr:col>1</xdr:col>
      <xdr:colOff>1152525</xdr:colOff>
      <xdr:row>0</xdr:row>
      <xdr:rowOff>419100</xdr:rowOff>
    </xdr:to>
    <xdr:pic>
      <xdr:nvPicPr>
        <xdr:cNvPr id="3" name="Picture 2">
          <a:extLst>
            <a:ext uri="{FF2B5EF4-FFF2-40B4-BE49-F238E27FC236}">
              <a16:creationId xmlns:a16="http://schemas.microsoft.com/office/drawing/2014/main" id="{04F02A33-D038-4260-A3E5-31A19CDB9A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49031"/>
          <a:ext cx="1155700" cy="370069"/>
        </a:xfrm>
        <a:prstGeom prst="rect">
          <a:avLst/>
        </a:prstGeom>
      </xdr:spPr>
    </xdr:pic>
    <xdr:clientData/>
  </xdr:twoCellAnchor>
  <xdr:twoCellAnchor editAs="oneCell">
    <xdr:from>
      <xdr:col>0</xdr:col>
      <xdr:colOff>152400</xdr:colOff>
      <xdr:row>0</xdr:row>
      <xdr:rowOff>49031</xdr:rowOff>
    </xdr:from>
    <xdr:to>
      <xdr:col>1</xdr:col>
      <xdr:colOff>1193800</xdr:colOff>
      <xdr:row>0</xdr:row>
      <xdr:rowOff>388943</xdr:rowOff>
    </xdr:to>
    <xdr:pic>
      <xdr:nvPicPr>
        <xdr:cNvPr id="4" name="Picture 3">
          <a:extLst>
            <a:ext uri="{FF2B5EF4-FFF2-40B4-BE49-F238E27FC236}">
              <a16:creationId xmlns:a16="http://schemas.microsoft.com/office/drawing/2014/main" id="{E6AAA2D9-77EA-40F3-BA89-FC685C0915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49031"/>
          <a:ext cx="1193800" cy="3399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49031</xdr:rowOff>
    </xdr:from>
    <xdr:to>
      <xdr:col>1</xdr:col>
      <xdr:colOff>1136650</xdr:colOff>
      <xdr:row>0</xdr:row>
      <xdr:rowOff>400050</xdr:rowOff>
    </xdr:to>
    <xdr:pic>
      <xdr:nvPicPr>
        <xdr:cNvPr id="5" name="Picture 4">
          <a:extLst>
            <a:ext uri="{FF2B5EF4-FFF2-40B4-BE49-F238E27FC236}">
              <a16:creationId xmlns:a16="http://schemas.microsoft.com/office/drawing/2014/main" id="{44805E7D-11C6-413B-98D2-F76F051F27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49031"/>
          <a:ext cx="1136650" cy="3510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49031</xdr:rowOff>
    </xdr:from>
    <xdr:to>
      <xdr:col>1</xdr:col>
      <xdr:colOff>1104900</xdr:colOff>
      <xdr:row>0</xdr:row>
      <xdr:rowOff>431800</xdr:rowOff>
    </xdr:to>
    <xdr:pic>
      <xdr:nvPicPr>
        <xdr:cNvPr id="2" name="Picture 1">
          <a:extLst>
            <a:ext uri="{FF2B5EF4-FFF2-40B4-BE49-F238E27FC236}">
              <a16:creationId xmlns:a16="http://schemas.microsoft.com/office/drawing/2014/main" id="{F9D7BC94-3EB2-4F0F-BA31-D9C0EDBD53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49031"/>
          <a:ext cx="1155700" cy="3827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49031</xdr:rowOff>
    </xdr:from>
    <xdr:to>
      <xdr:col>1</xdr:col>
      <xdr:colOff>1104900</xdr:colOff>
      <xdr:row>1</xdr:row>
      <xdr:rowOff>6350</xdr:rowOff>
    </xdr:to>
    <xdr:pic>
      <xdr:nvPicPr>
        <xdr:cNvPr id="2" name="Picture 1">
          <a:extLst>
            <a:ext uri="{FF2B5EF4-FFF2-40B4-BE49-F238E27FC236}">
              <a16:creationId xmlns:a16="http://schemas.microsoft.com/office/drawing/2014/main" id="{49009DA6-F2B0-4754-AC03-585A888AD3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49031"/>
          <a:ext cx="1155700" cy="389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49031</xdr:rowOff>
    </xdr:from>
    <xdr:to>
      <xdr:col>1</xdr:col>
      <xdr:colOff>1104900</xdr:colOff>
      <xdr:row>0</xdr:row>
      <xdr:rowOff>381000</xdr:rowOff>
    </xdr:to>
    <xdr:pic>
      <xdr:nvPicPr>
        <xdr:cNvPr id="2" name="Picture 1">
          <a:extLst>
            <a:ext uri="{FF2B5EF4-FFF2-40B4-BE49-F238E27FC236}">
              <a16:creationId xmlns:a16="http://schemas.microsoft.com/office/drawing/2014/main" id="{B3A33190-31A2-4872-9707-144DB06D0A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49031"/>
          <a:ext cx="1155700" cy="3319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9452-546B-4D4E-A7BB-18C8E7B0E111}">
  <dimension ref="A1:I23"/>
  <sheetViews>
    <sheetView showGridLines="0" tabSelected="1" zoomScale="90" zoomScaleNormal="90" workbookViewId="0">
      <selection activeCell="A3" sqref="A3"/>
    </sheetView>
  </sheetViews>
  <sheetFormatPr defaultRowHeight="14.25" x14ac:dyDescent="0.45"/>
  <cols>
    <col min="1" max="1" width="26" customWidth="1"/>
    <col min="2" max="2" width="79.86328125" customWidth="1"/>
    <col min="3" max="3" width="57.1328125" customWidth="1"/>
  </cols>
  <sheetData>
    <row r="1" spans="1:9" ht="42" customHeight="1" x14ac:dyDescent="0.55000000000000004">
      <c r="B1" s="11" t="s">
        <v>32</v>
      </c>
    </row>
    <row r="2" spans="1:9" ht="9" customHeight="1" thickBot="1" x14ac:dyDescent="0.5"/>
    <row r="3" spans="1:9" x14ac:dyDescent="0.45">
      <c r="A3" s="115" t="s">
        <v>33</v>
      </c>
      <c r="B3" s="115" t="s">
        <v>34</v>
      </c>
      <c r="C3" s="115" t="s">
        <v>35</v>
      </c>
      <c r="D3" s="2"/>
      <c r="E3" s="2"/>
      <c r="F3" s="2"/>
      <c r="G3" s="2"/>
      <c r="H3" s="2"/>
      <c r="I3" s="2"/>
    </row>
    <row r="4" spans="1:9" ht="67.5" customHeight="1" x14ac:dyDescent="0.45">
      <c r="A4" s="120">
        <v>1</v>
      </c>
      <c r="B4" s="121" t="s">
        <v>38</v>
      </c>
      <c r="C4" s="122" t="s">
        <v>36</v>
      </c>
      <c r="D4" s="2"/>
      <c r="E4" s="2"/>
      <c r="F4" s="2"/>
      <c r="G4" s="2"/>
      <c r="H4" s="2"/>
      <c r="I4" s="2"/>
    </row>
    <row r="5" spans="1:9" ht="67.5" customHeight="1" x14ac:dyDescent="0.45">
      <c r="A5" s="117">
        <v>2</v>
      </c>
      <c r="B5" s="118" t="s">
        <v>37</v>
      </c>
      <c r="C5" s="119" t="s">
        <v>39</v>
      </c>
      <c r="D5" s="2"/>
      <c r="E5" s="2"/>
      <c r="F5" s="2"/>
      <c r="G5" s="2"/>
      <c r="H5" s="2"/>
      <c r="I5" s="2"/>
    </row>
    <row r="6" spans="1:9" ht="67.5" customHeight="1" x14ac:dyDescent="0.45">
      <c r="A6" s="117">
        <v>3</v>
      </c>
      <c r="B6" s="116" t="s">
        <v>117</v>
      </c>
      <c r="C6" s="118" t="s">
        <v>40</v>
      </c>
      <c r="D6" s="2"/>
      <c r="E6" s="2"/>
      <c r="F6" s="2"/>
      <c r="G6" s="2"/>
      <c r="H6" s="2"/>
      <c r="I6" s="2"/>
    </row>
    <row r="7" spans="1:9" x14ac:dyDescent="0.45">
      <c r="A7" s="12"/>
      <c r="B7" s="2" t="s">
        <v>88</v>
      </c>
      <c r="C7" s="2"/>
      <c r="D7" s="2"/>
      <c r="E7" s="2"/>
      <c r="F7" s="2"/>
      <c r="G7" s="2"/>
      <c r="H7" s="2"/>
      <c r="I7" s="2"/>
    </row>
    <row r="8" spans="1:9" x14ac:dyDescent="0.45">
      <c r="A8" s="12"/>
      <c r="B8" s="2" t="s">
        <v>119</v>
      </c>
      <c r="C8" s="2"/>
      <c r="D8" s="2"/>
      <c r="E8" s="2"/>
      <c r="F8" s="2"/>
      <c r="G8" s="2"/>
      <c r="H8" s="2"/>
      <c r="I8" s="2"/>
    </row>
    <row r="9" spans="1:9" x14ac:dyDescent="0.45">
      <c r="A9" s="12"/>
      <c r="B9" s="2" t="s">
        <v>120</v>
      </c>
      <c r="C9" s="2"/>
      <c r="D9" s="2"/>
      <c r="E9" s="2"/>
      <c r="F9" s="2"/>
      <c r="G9" s="2"/>
      <c r="H9" s="2"/>
      <c r="I9" s="2"/>
    </row>
    <row r="10" spans="1:9" x14ac:dyDescent="0.45">
      <c r="A10" s="12"/>
      <c r="B10" s="2" t="s">
        <v>121</v>
      </c>
      <c r="C10" s="2"/>
      <c r="D10" s="2"/>
      <c r="E10" s="2"/>
      <c r="F10" s="2"/>
      <c r="G10" s="2"/>
      <c r="H10" s="2"/>
      <c r="I10" s="2"/>
    </row>
    <row r="11" spans="1:9" x14ac:dyDescent="0.45">
      <c r="A11" s="12"/>
      <c r="B11" s="2" t="s">
        <v>122</v>
      </c>
      <c r="C11" s="2"/>
      <c r="D11" s="2"/>
      <c r="E11" s="2"/>
      <c r="F11" s="2"/>
      <c r="G11" s="2"/>
      <c r="H11" s="2"/>
      <c r="I11" s="2"/>
    </row>
    <row r="12" spans="1:9" x14ac:dyDescent="0.45">
      <c r="A12" s="12"/>
      <c r="B12" s="2"/>
      <c r="C12" s="2"/>
      <c r="D12" s="2"/>
      <c r="E12" s="2"/>
      <c r="F12" s="2"/>
      <c r="G12" s="2"/>
      <c r="H12" s="2"/>
      <c r="I12" s="2"/>
    </row>
    <row r="13" spans="1:9" x14ac:dyDescent="0.45">
      <c r="A13" s="12"/>
      <c r="B13" s="2"/>
      <c r="C13" s="2"/>
      <c r="D13" s="2"/>
      <c r="E13" s="2"/>
      <c r="F13" s="2"/>
      <c r="G13" s="2"/>
      <c r="H13" s="2"/>
      <c r="I13" s="2"/>
    </row>
    <row r="14" spans="1:9" x14ac:dyDescent="0.45">
      <c r="A14" s="12"/>
      <c r="B14" s="2"/>
      <c r="C14" s="2"/>
      <c r="D14" s="2"/>
      <c r="E14" s="2"/>
      <c r="F14" s="2"/>
      <c r="G14" s="2"/>
      <c r="H14" s="2"/>
      <c r="I14" s="2"/>
    </row>
    <row r="15" spans="1:9" x14ac:dyDescent="0.45">
      <c r="A15" s="12"/>
      <c r="B15" s="2"/>
      <c r="C15" s="2"/>
      <c r="D15" s="2"/>
      <c r="E15" s="2"/>
      <c r="F15" s="2"/>
      <c r="G15" s="2"/>
      <c r="H15" s="2"/>
      <c r="I15" s="2"/>
    </row>
    <row r="16" spans="1:9" x14ac:dyDescent="0.45">
      <c r="A16" s="12"/>
      <c r="B16" s="2"/>
      <c r="C16" s="2"/>
      <c r="D16" s="2"/>
      <c r="E16" s="2"/>
      <c r="F16" s="2"/>
      <c r="G16" s="2"/>
      <c r="H16" s="2"/>
      <c r="I16" s="2"/>
    </row>
    <row r="17" spans="1:9" x14ac:dyDescent="0.45">
      <c r="A17" s="2"/>
      <c r="B17" s="2"/>
      <c r="C17" s="2"/>
      <c r="D17" s="2"/>
      <c r="E17" s="2"/>
      <c r="F17" s="2"/>
      <c r="G17" s="2"/>
      <c r="H17" s="2"/>
      <c r="I17" s="2"/>
    </row>
    <row r="18" spans="1:9" x14ac:dyDescent="0.45">
      <c r="A18" s="2"/>
      <c r="B18" s="2"/>
      <c r="C18" s="2"/>
      <c r="D18" s="2"/>
      <c r="E18" s="2"/>
      <c r="F18" s="2"/>
      <c r="G18" s="2"/>
      <c r="H18" s="2"/>
      <c r="I18" s="2"/>
    </row>
    <row r="19" spans="1:9" x14ac:dyDescent="0.45">
      <c r="A19" s="2"/>
      <c r="B19" s="2"/>
      <c r="C19" s="2"/>
      <c r="D19" s="2"/>
      <c r="E19" s="2"/>
      <c r="F19" s="2"/>
      <c r="G19" s="2"/>
      <c r="H19" s="2"/>
      <c r="I19" s="2"/>
    </row>
    <row r="20" spans="1:9" x14ac:dyDescent="0.45">
      <c r="A20" s="2"/>
      <c r="B20" s="2"/>
      <c r="C20" s="2"/>
      <c r="D20" s="2"/>
      <c r="E20" s="2"/>
      <c r="F20" s="2"/>
      <c r="G20" s="2"/>
      <c r="H20" s="2"/>
      <c r="I20" s="2"/>
    </row>
    <row r="21" spans="1:9" x14ac:dyDescent="0.45">
      <c r="A21" s="2"/>
      <c r="B21" s="2"/>
      <c r="C21" s="2"/>
      <c r="D21" s="2"/>
      <c r="E21" s="2"/>
      <c r="F21" s="2"/>
      <c r="G21" s="2"/>
      <c r="H21" s="2"/>
      <c r="I21" s="2"/>
    </row>
    <row r="22" spans="1:9" x14ac:dyDescent="0.45">
      <c r="A22" s="2"/>
      <c r="B22" s="2"/>
      <c r="C22" s="2"/>
      <c r="D22" s="2"/>
      <c r="E22" s="2"/>
      <c r="F22" s="2"/>
      <c r="G22" s="2"/>
      <c r="H22" s="2"/>
      <c r="I22" s="2"/>
    </row>
    <row r="23" spans="1:9" x14ac:dyDescent="0.45">
      <c r="A23" s="2"/>
      <c r="B23" s="2"/>
      <c r="C23" s="2"/>
      <c r="D23" s="2"/>
      <c r="E23" s="2"/>
      <c r="F23" s="2"/>
      <c r="G23" s="2"/>
      <c r="H23" s="2"/>
      <c r="I23" s="2"/>
    </row>
  </sheetData>
  <sheetProtection sheet="1" objects="1" scenarios="1"/>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D2FD2-5AC9-4BC4-BC33-1EE0A7D607B3}">
  <dimension ref="A1:N30"/>
  <sheetViews>
    <sheetView workbookViewId="0">
      <selection activeCell="H18" sqref="H18"/>
    </sheetView>
  </sheetViews>
  <sheetFormatPr defaultColWidth="8.73046875" defaultRowHeight="11.65" x14ac:dyDescent="0.35"/>
  <cols>
    <col min="1" max="1" width="1.86328125" style="20" customWidth="1"/>
    <col min="2" max="2" width="20" style="20" customWidth="1"/>
    <col min="3" max="3" width="12.59765625" style="20" customWidth="1"/>
    <col min="4" max="4" width="8.73046875" style="79"/>
    <col min="5" max="5" width="1.73046875" style="79" customWidth="1"/>
    <col min="6" max="6" width="4" style="79" customWidth="1"/>
    <col min="7" max="7" width="21" style="20" customWidth="1"/>
    <col min="8" max="8" width="12.265625" style="20" customWidth="1"/>
    <col min="9" max="9" width="2.73046875" style="20" customWidth="1"/>
    <col min="10" max="10" width="2.3984375" style="20" customWidth="1"/>
    <col min="11" max="11" width="13.59765625" style="20" customWidth="1"/>
    <col min="12" max="12" width="12.86328125" style="20" customWidth="1"/>
    <col min="13" max="13" width="52.73046875" style="20" customWidth="1"/>
    <col min="14" max="14" width="9.265625" style="20" customWidth="1"/>
    <col min="15" max="16384" width="8.73046875" style="20"/>
  </cols>
  <sheetData>
    <row r="1" spans="2:14" ht="38.1" customHeight="1" x14ac:dyDescent="0.35">
      <c r="B1" s="125" t="s">
        <v>104</v>
      </c>
      <c r="C1" s="125"/>
      <c r="D1" s="125"/>
      <c r="E1" s="125"/>
      <c r="F1" s="125"/>
      <c r="G1" s="125"/>
      <c r="H1" s="125"/>
      <c r="I1" s="125"/>
      <c r="J1" s="125"/>
      <c r="K1" s="125"/>
      <c r="L1" s="125"/>
      <c r="M1" s="125"/>
    </row>
    <row r="2" spans="2:14" ht="13.5" customHeight="1" x14ac:dyDescent="0.45">
      <c r="B2" s="123" t="s">
        <v>15</v>
      </c>
      <c r="C2" s="124"/>
      <c r="D2" s="124"/>
      <c r="E2" s="45"/>
      <c r="F2" s="46"/>
      <c r="G2" s="124" t="s">
        <v>17</v>
      </c>
      <c r="H2" s="124"/>
      <c r="I2" s="61"/>
      <c r="J2" s="57"/>
      <c r="K2" s="124" t="s">
        <v>52</v>
      </c>
      <c r="L2" s="124"/>
      <c r="M2" s="124"/>
      <c r="N2" s="47"/>
    </row>
    <row r="3" spans="2:14" ht="36" customHeight="1" x14ac:dyDescent="0.35">
      <c r="B3" s="70" t="s">
        <v>7</v>
      </c>
      <c r="C3" s="35"/>
      <c r="D3" s="60" t="s">
        <v>93</v>
      </c>
      <c r="E3" s="36"/>
      <c r="F3" s="48"/>
      <c r="G3" s="49" t="s">
        <v>7</v>
      </c>
      <c r="H3" s="35"/>
      <c r="I3" s="35"/>
      <c r="J3" s="58"/>
      <c r="K3" s="127" t="s">
        <v>105</v>
      </c>
      <c r="L3" s="127"/>
      <c r="M3" s="127"/>
      <c r="N3" s="51"/>
    </row>
    <row r="4" spans="2:14" x14ac:dyDescent="0.35">
      <c r="B4" s="73" t="s">
        <v>0</v>
      </c>
      <c r="C4" s="71">
        <f>SUM(C5:C8)</f>
        <v>2000000</v>
      </c>
      <c r="D4" s="74">
        <f>IFERROR(C4/$C$4,"")</f>
        <v>1</v>
      </c>
      <c r="E4" s="32"/>
      <c r="F4" s="50"/>
      <c r="G4" s="64" t="s">
        <v>18</v>
      </c>
      <c r="H4" s="71">
        <f>SUM(H5:H10)</f>
        <v>1241000</v>
      </c>
      <c r="I4" s="39"/>
      <c r="J4" s="37"/>
      <c r="K4" s="39"/>
      <c r="L4" s="59" t="s">
        <v>42</v>
      </c>
      <c r="M4" s="59" t="s">
        <v>43</v>
      </c>
      <c r="N4" s="51"/>
    </row>
    <row r="5" spans="2:14" x14ac:dyDescent="0.35">
      <c r="B5" s="38" t="s">
        <v>1</v>
      </c>
      <c r="C5" s="82">
        <v>600000</v>
      </c>
      <c r="D5" s="74">
        <f t="shared" ref="D5:D18" si="0">IFERROR(C5/$C$4,"")</f>
        <v>0.3</v>
      </c>
      <c r="E5" s="32"/>
      <c r="F5" s="50"/>
      <c r="G5" s="52" t="s">
        <v>19</v>
      </c>
      <c r="H5" s="82">
        <v>10000</v>
      </c>
      <c r="I5" s="39"/>
      <c r="J5" s="37"/>
      <c r="K5" s="63" t="s">
        <v>63</v>
      </c>
      <c r="L5" s="64"/>
      <c r="M5" s="39" t="s">
        <v>60</v>
      </c>
      <c r="N5" s="51"/>
    </row>
    <row r="6" spans="2:14" x14ac:dyDescent="0.35">
      <c r="B6" s="38" t="s">
        <v>2</v>
      </c>
      <c r="C6" s="82">
        <v>600000</v>
      </c>
      <c r="D6" s="74">
        <f t="shared" si="0"/>
        <v>0.3</v>
      </c>
      <c r="E6" s="32"/>
      <c r="F6" s="50"/>
      <c r="G6" s="52" t="s">
        <v>20</v>
      </c>
      <c r="H6" s="82">
        <v>5000</v>
      </c>
      <c r="I6" s="39"/>
      <c r="J6" s="37"/>
      <c r="K6" s="65" t="s">
        <v>45</v>
      </c>
      <c r="L6" s="68">
        <f>C10*0.5</f>
        <v>380000</v>
      </c>
      <c r="M6" s="66" t="s">
        <v>94</v>
      </c>
      <c r="N6" s="67"/>
    </row>
    <row r="7" spans="2:14" x14ac:dyDescent="0.35">
      <c r="B7" s="38" t="s">
        <v>3</v>
      </c>
      <c r="C7" s="82">
        <v>600000</v>
      </c>
      <c r="D7" s="74">
        <f t="shared" si="0"/>
        <v>0.3</v>
      </c>
      <c r="E7" s="32"/>
      <c r="F7" s="50"/>
      <c r="G7" s="52" t="s">
        <v>21</v>
      </c>
      <c r="H7" s="82">
        <v>5000</v>
      </c>
      <c r="I7" s="39"/>
      <c r="J7" s="37"/>
      <c r="K7" s="65" t="s">
        <v>44</v>
      </c>
      <c r="L7" s="68">
        <f>C10*0.8</f>
        <v>608000</v>
      </c>
      <c r="M7" s="66" t="s">
        <v>95</v>
      </c>
      <c r="N7" s="67"/>
    </row>
    <row r="8" spans="2:14" x14ac:dyDescent="0.35">
      <c r="B8" s="38" t="s">
        <v>4</v>
      </c>
      <c r="C8" s="82">
        <v>200000</v>
      </c>
      <c r="D8" s="74">
        <f t="shared" si="0"/>
        <v>0.1</v>
      </c>
      <c r="E8" s="32"/>
      <c r="F8" s="50"/>
      <c r="G8" s="52" t="s">
        <v>22</v>
      </c>
      <c r="H8" s="82">
        <v>1000</v>
      </c>
      <c r="I8" s="39"/>
      <c r="J8" s="37"/>
      <c r="K8" s="65" t="s">
        <v>46</v>
      </c>
      <c r="L8" s="68">
        <f>C10</f>
        <v>760000</v>
      </c>
      <c r="M8" s="66" t="s">
        <v>96</v>
      </c>
      <c r="N8" s="67"/>
    </row>
    <row r="9" spans="2:14" x14ac:dyDescent="0.35">
      <c r="B9" s="37" t="s">
        <v>5</v>
      </c>
      <c r="C9" s="82">
        <f>C4*0.62</f>
        <v>1240000</v>
      </c>
      <c r="D9" s="74">
        <f t="shared" si="0"/>
        <v>0.62</v>
      </c>
      <c r="E9" s="32"/>
      <c r="F9" s="50"/>
      <c r="G9" s="52" t="s">
        <v>23</v>
      </c>
      <c r="H9" s="82">
        <v>1200000</v>
      </c>
      <c r="I9" s="39"/>
      <c r="J9" s="37"/>
      <c r="K9" s="65" t="s">
        <v>47</v>
      </c>
      <c r="L9" s="68">
        <f>C10*1.2</f>
        <v>912000</v>
      </c>
      <c r="M9" s="66" t="s">
        <v>97</v>
      </c>
      <c r="N9" s="67"/>
    </row>
    <row r="10" spans="2:14" x14ac:dyDescent="0.35">
      <c r="B10" s="73" t="s">
        <v>6</v>
      </c>
      <c r="C10" s="72">
        <f>C4-C9</f>
        <v>760000</v>
      </c>
      <c r="D10" s="74">
        <f t="shared" si="0"/>
        <v>0.38</v>
      </c>
      <c r="E10" s="32"/>
      <c r="F10" s="50"/>
      <c r="G10" s="52" t="s">
        <v>24</v>
      </c>
      <c r="H10" s="82">
        <v>20000</v>
      </c>
      <c r="I10" s="39"/>
      <c r="J10" s="37"/>
      <c r="K10" s="39"/>
      <c r="L10" s="53"/>
      <c r="M10" s="39"/>
      <c r="N10" s="51"/>
    </row>
    <row r="11" spans="2:14" x14ac:dyDescent="0.35">
      <c r="B11" s="37" t="s">
        <v>12</v>
      </c>
      <c r="C11" s="82">
        <f>C10*D10</f>
        <v>288800</v>
      </c>
      <c r="D11" s="74">
        <f t="shared" si="0"/>
        <v>0.1444</v>
      </c>
      <c r="E11" s="32"/>
      <c r="F11" s="50"/>
      <c r="G11" s="39"/>
      <c r="H11" s="53"/>
      <c r="I11" s="39"/>
      <c r="J11" s="37"/>
      <c r="K11" s="63" t="s">
        <v>59</v>
      </c>
      <c r="L11" s="69"/>
      <c r="M11" s="39" t="s">
        <v>61</v>
      </c>
      <c r="N11" s="51"/>
    </row>
    <row r="12" spans="2:14" x14ac:dyDescent="0.35">
      <c r="B12" s="37" t="s">
        <v>8</v>
      </c>
      <c r="C12" s="82">
        <f>C4*0.04</f>
        <v>80000</v>
      </c>
      <c r="D12" s="74">
        <f t="shared" si="0"/>
        <v>0.04</v>
      </c>
      <c r="E12" s="32"/>
      <c r="F12" s="50"/>
      <c r="G12" s="64" t="s">
        <v>25</v>
      </c>
      <c r="H12" s="71">
        <f>SUM(H13:H18)</f>
        <v>1129000</v>
      </c>
      <c r="I12" s="39"/>
      <c r="J12" s="37"/>
      <c r="K12" s="65" t="s">
        <v>54</v>
      </c>
      <c r="L12" s="68">
        <f>C14</f>
        <v>351200</v>
      </c>
      <c r="M12" s="66" t="s">
        <v>94</v>
      </c>
      <c r="N12" s="67"/>
    </row>
    <row r="13" spans="2:14" x14ac:dyDescent="0.35">
      <c r="B13" s="37" t="s">
        <v>13</v>
      </c>
      <c r="C13" s="82">
        <f>C4*0.02</f>
        <v>40000</v>
      </c>
      <c r="D13" s="74">
        <f t="shared" si="0"/>
        <v>0.02</v>
      </c>
      <c r="E13" s="32"/>
      <c r="F13" s="50"/>
      <c r="G13" s="52" t="s">
        <v>26</v>
      </c>
      <c r="H13" s="82">
        <v>20000</v>
      </c>
      <c r="I13" s="39"/>
      <c r="J13" s="37"/>
      <c r="K13" s="65" t="s">
        <v>55</v>
      </c>
      <c r="L13" s="68">
        <f>C14*1.25</f>
        <v>439000</v>
      </c>
      <c r="M13" s="66" t="s">
        <v>95</v>
      </c>
      <c r="N13" s="67"/>
    </row>
    <row r="14" spans="2:14" x14ac:dyDescent="0.35">
      <c r="B14" s="73" t="s">
        <v>9</v>
      </c>
      <c r="C14" s="71">
        <f>C10-C11-C12-C13</f>
        <v>351200</v>
      </c>
      <c r="D14" s="74">
        <f t="shared" si="0"/>
        <v>0.17560000000000001</v>
      </c>
      <c r="E14" s="32"/>
      <c r="F14" s="50"/>
      <c r="G14" s="52" t="s">
        <v>27</v>
      </c>
      <c r="H14" s="82">
        <v>2000</v>
      </c>
      <c r="I14" s="39"/>
      <c r="J14" s="37"/>
      <c r="K14" s="65" t="s">
        <v>56</v>
      </c>
      <c r="L14" s="68">
        <f>C14*1.5</f>
        <v>526800</v>
      </c>
      <c r="M14" s="66" t="s">
        <v>96</v>
      </c>
      <c r="N14" s="67"/>
    </row>
    <row r="15" spans="2:14" x14ac:dyDescent="0.35">
      <c r="B15" s="37" t="s">
        <v>10</v>
      </c>
      <c r="C15" s="82">
        <f>C4*0.04</f>
        <v>80000</v>
      </c>
      <c r="D15" s="74">
        <f t="shared" si="0"/>
        <v>0.04</v>
      </c>
      <c r="E15" s="32"/>
      <c r="F15" s="50"/>
      <c r="G15" s="52" t="s">
        <v>28</v>
      </c>
      <c r="H15" s="82">
        <v>2000</v>
      </c>
      <c r="I15" s="39"/>
      <c r="J15" s="37"/>
      <c r="K15" s="65" t="s">
        <v>57</v>
      </c>
      <c r="L15" s="68">
        <f>C14*1.75</f>
        <v>614600</v>
      </c>
      <c r="M15" s="66" t="s">
        <v>97</v>
      </c>
      <c r="N15" s="67"/>
    </row>
    <row r="16" spans="2:14" x14ac:dyDescent="0.35">
      <c r="B16" s="37" t="s">
        <v>11</v>
      </c>
      <c r="C16" s="82">
        <f>C4*0.03</f>
        <v>60000</v>
      </c>
      <c r="D16" s="74">
        <f t="shared" si="0"/>
        <v>0.03</v>
      </c>
      <c r="E16" s="32"/>
      <c r="F16" s="50"/>
      <c r="G16" s="52" t="s">
        <v>91</v>
      </c>
      <c r="H16" s="82">
        <v>100000</v>
      </c>
      <c r="I16" s="39"/>
      <c r="J16" s="37"/>
      <c r="K16" s="65" t="s">
        <v>58</v>
      </c>
      <c r="L16" s="68">
        <f>C14*2</f>
        <v>702400</v>
      </c>
      <c r="M16" s="66" t="s">
        <v>98</v>
      </c>
      <c r="N16" s="67"/>
    </row>
    <row r="17" spans="1:14" x14ac:dyDescent="0.35">
      <c r="B17" s="37" t="s">
        <v>16</v>
      </c>
      <c r="C17" s="82">
        <f>C4*0.04</f>
        <v>80000</v>
      </c>
      <c r="D17" s="74">
        <f t="shared" si="0"/>
        <v>0.04</v>
      </c>
      <c r="E17" s="32"/>
      <c r="F17" s="50"/>
      <c r="G17" s="52" t="s">
        <v>92</v>
      </c>
      <c r="H17" s="82">
        <v>5000</v>
      </c>
      <c r="I17" s="39"/>
      <c r="J17" s="37"/>
      <c r="K17" s="39"/>
      <c r="L17" s="53"/>
      <c r="M17" s="39"/>
      <c r="N17" s="51"/>
    </row>
    <row r="18" spans="1:14" x14ac:dyDescent="0.35">
      <c r="B18" s="73" t="s">
        <v>14</v>
      </c>
      <c r="C18" s="71">
        <f>C14-C15-C16-C17</f>
        <v>131200</v>
      </c>
      <c r="D18" s="74">
        <f t="shared" si="0"/>
        <v>6.5600000000000006E-2</v>
      </c>
      <c r="E18" s="32"/>
      <c r="F18" s="50"/>
      <c r="G18" s="52" t="s">
        <v>29</v>
      </c>
      <c r="H18" s="82">
        <v>1000000</v>
      </c>
      <c r="I18" s="39"/>
      <c r="J18" s="37"/>
      <c r="K18" s="63" t="s">
        <v>99</v>
      </c>
      <c r="L18" s="69"/>
      <c r="M18" s="39" t="s">
        <v>100</v>
      </c>
      <c r="N18" s="51"/>
    </row>
    <row r="19" spans="1:14" x14ac:dyDescent="0.35">
      <c r="B19" s="37"/>
      <c r="C19" s="39"/>
      <c r="D19" s="40"/>
      <c r="E19" s="40"/>
      <c r="F19" s="54"/>
      <c r="G19" s="39"/>
      <c r="H19" s="53"/>
      <c r="I19" s="39"/>
      <c r="J19" s="37"/>
      <c r="K19" s="65" t="s">
        <v>65</v>
      </c>
      <c r="L19" s="68">
        <f>C18*3</f>
        <v>393600</v>
      </c>
      <c r="M19" s="66" t="s">
        <v>101</v>
      </c>
      <c r="N19" s="67"/>
    </row>
    <row r="20" spans="1:14" x14ac:dyDescent="0.35">
      <c r="B20" s="37"/>
      <c r="C20" s="39"/>
      <c r="D20" s="40"/>
      <c r="E20" s="40"/>
      <c r="F20" s="54"/>
      <c r="G20" s="64" t="s">
        <v>30</v>
      </c>
      <c r="H20" s="72">
        <f>H4-H12</f>
        <v>112000</v>
      </c>
      <c r="I20" s="39"/>
      <c r="J20" s="37"/>
      <c r="K20" s="65" t="s">
        <v>66</v>
      </c>
      <c r="L20" s="68">
        <f>C18*4</f>
        <v>524800</v>
      </c>
      <c r="M20" s="66" t="s">
        <v>102</v>
      </c>
      <c r="N20" s="67"/>
    </row>
    <row r="21" spans="1:14" x14ac:dyDescent="0.35">
      <c r="B21" s="37"/>
      <c r="C21" s="39"/>
      <c r="D21" s="40"/>
      <c r="E21" s="41"/>
      <c r="F21" s="54"/>
      <c r="G21" s="39"/>
      <c r="H21" s="39"/>
      <c r="I21" s="39"/>
      <c r="J21" s="37"/>
      <c r="K21" s="65" t="s">
        <v>67</v>
      </c>
      <c r="L21" s="68">
        <f>C18*5</f>
        <v>656000</v>
      </c>
      <c r="M21" s="66" t="s">
        <v>103</v>
      </c>
      <c r="N21" s="67"/>
    </row>
    <row r="22" spans="1:14" x14ac:dyDescent="0.35">
      <c r="B22" s="42"/>
      <c r="C22" s="43"/>
      <c r="D22" s="44"/>
      <c r="E22" s="44"/>
      <c r="F22" s="55"/>
      <c r="G22" s="43"/>
      <c r="H22" s="43"/>
      <c r="I22" s="56"/>
      <c r="J22" s="42"/>
      <c r="K22" s="62"/>
      <c r="L22" s="43"/>
      <c r="M22" s="44"/>
      <c r="N22" s="56"/>
    </row>
    <row r="23" spans="1:14" x14ac:dyDescent="0.35">
      <c r="K23" s="80"/>
      <c r="L23" s="81"/>
      <c r="M23" s="79"/>
    </row>
    <row r="24" spans="1:14" ht="2.25" customHeight="1" x14ac:dyDescent="0.35">
      <c r="A24" s="33"/>
      <c r="B24" s="33"/>
      <c r="C24" s="33"/>
      <c r="D24" s="34"/>
      <c r="E24" s="34"/>
      <c r="F24" s="34"/>
      <c r="G24" s="33"/>
      <c r="H24" s="33"/>
      <c r="I24" s="33"/>
      <c r="J24" s="33"/>
      <c r="K24" s="33"/>
      <c r="L24" s="33"/>
      <c r="M24" s="33"/>
      <c r="N24" s="33"/>
    </row>
    <row r="25" spans="1:14" s="75" customFormat="1" ht="12" customHeight="1" x14ac:dyDescent="0.35">
      <c r="A25" s="75" t="s">
        <v>106</v>
      </c>
      <c r="B25" s="76"/>
      <c r="C25" s="76"/>
      <c r="D25" s="76"/>
      <c r="E25" s="76"/>
      <c r="F25" s="76"/>
      <c r="G25" s="76"/>
      <c r="H25" s="76"/>
      <c r="I25" s="76"/>
      <c r="J25" s="76"/>
      <c r="K25" s="76"/>
      <c r="L25" s="76"/>
      <c r="M25" s="76"/>
      <c r="N25" s="77"/>
    </row>
    <row r="26" spans="1:14" ht="26.25" customHeight="1" x14ac:dyDescent="0.35">
      <c r="B26" s="128" t="s">
        <v>72</v>
      </c>
      <c r="C26" s="128"/>
      <c r="D26" s="128"/>
      <c r="E26" s="128"/>
      <c r="F26" s="128"/>
      <c r="G26" s="128"/>
      <c r="H26" s="128"/>
      <c r="I26" s="128"/>
      <c r="J26" s="128"/>
      <c r="K26" s="128"/>
      <c r="L26" s="128"/>
      <c r="M26" s="128"/>
      <c r="N26" s="78"/>
    </row>
    <row r="27" spans="1:14" ht="26.25" customHeight="1" x14ac:dyDescent="0.35">
      <c r="B27" s="129" t="s">
        <v>73</v>
      </c>
      <c r="C27" s="129"/>
      <c r="D27" s="129"/>
      <c r="E27" s="129"/>
      <c r="F27" s="129"/>
      <c r="G27" s="129"/>
      <c r="H27" s="129"/>
      <c r="I27" s="129"/>
      <c r="J27" s="129"/>
      <c r="K27" s="129"/>
      <c r="L27" s="129"/>
      <c r="M27" s="129"/>
    </row>
    <row r="28" spans="1:14" ht="24.75" customHeight="1" x14ac:dyDescent="0.35">
      <c r="B28" s="128" t="s">
        <v>76</v>
      </c>
      <c r="C28" s="128"/>
      <c r="D28" s="128"/>
      <c r="E28" s="128"/>
      <c r="F28" s="128"/>
      <c r="G28" s="128"/>
      <c r="H28" s="128"/>
      <c r="I28" s="128"/>
      <c r="J28" s="128"/>
      <c r="K28" s="128"/>
      <c r="L28" s="128"/>
      <c r="M28" s="128"/>
    </row>
    <row r="29" spans="1:14" x14ac:dyDescent="0.35">
      <c r="B29" s="130" t="s">
        <v>74</v>
      </c>
      <c r="C29" s="130"/>
      <c r="D29" s="130"/>
      <c r="E29" s="130"/>
      <c r="F29" s="130"/>
      <c r="G29" s="130"/>
      <c r="H29" s="130"/>
      <c r="I29" s="130"/>
      <c r="J29" s="130"/>
      <c r="K29" s="130"/>
      <c r="L29" s="130"/>
      <c r="M29" s="130"/>
    </row>
    <row r="30" spans="1:14" x14ac:dyDescent="0.35">
      <c r="B30" s="126" t="s">
        <v>75</v>
      </c>
      <c r="C30" s="126"/>
      <c r="D30" s="126"/>
      <c r="E30" s="126"/>
      <c r="F30" s="126"/>
      <c r="G30" s="126"/>
      <c r="H30" s="126"/>
      <c r="I30" s="126"/>
      <c r="J30" s="126"/>
      <c r="K30" s="126"/>
      <c r="L30" s="126"/>
      <c r="M30" s="126"/>
    </row>
  </sheetData>
  <sheetProtection sheet="1" objects="1" scenarios="1"/>
  <mergeCells count="10">
    <mergeCell ref="B2:D2"/>
    <mergeCell ref="G2:H2"/>
    <mergeCell ref="B1:M1"/>
    <mergeCell ref="K2:M2"/>
    <mergeCell ref="B30:M30"/>
    <mergeCell ref="K3:M3"/>
    <mergeCell ref="B26:M26"/>
    <mergeCell ref="B27:M27"/>
    <mergeCell ref="B28:M28"/>
    <mergeCell ref="B29:M29"/>
  </mergeCells>
  <pageMargins left="0.7" right="0.7" top="0.75" bottom="0.75" header="0.3" footer="0.3"/>
  <pageSetup orientation="portrait" horizontalDpi="4294967293"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9C5B2-3D40-4FBA-A80A-E094087EAAFA}">
  <dimension ref="A1:N30"/>
  <sheetViews>
    <sheetView workbookViewId="0">
      <selection activeCell="I22" sqref="I22"/>
    </sheetView>
  </sheetViews>
  <sheetFormatPr defaultColWidth="8.73046875" defaultRowHeight="11.65" x14ac:dyDescent="0.35"/>
  <cols>
    <col min="1" max="1" width="1.86328125" style="20" customWidth="1"/>
    <col min="2" max="2" width="20" style="20" customWidth="1"/>
    <col min="3" max="3" width="12.59765625" style="20" customWidth="1"/>
    <col min="4" max="4" width="8.73046875" style="79"/>
    <col min="5" max="5" width="1.73046875" style="79" customWidth="1"/>
    <col min="6" max="6" width="2.73046875" style="79" customWidth="1"/>
    <col min="7" max="7" width="20.265625" style="20" customWidth="1"/>
    <col min="8" max="8" width="12.265625" style="20" customWidth="1"/>
    <col min="9" max="9" width="2.73046875" style="20" customWidth="1"/>
    <col min="10" max="10" width="2.3984375" style="20" customWidth="1"/>
    <col min="11" max="11" width="13.59765625" style="20" customWidth="1"/>
    <col min="12" max="12" width="12.86328125" style="20" customWidth="1"/>
    <col min="13" max="13" width="52.73046875" style="20" customWidth="1"/>
    <col min="14" max="14" width="9.265625" style="20" customWidth="1"/>
    <col min="15" max="16384" width="8.73046875" style="20"/>
  </cols>
  <sheetData>
    <row r="1" spans="2:14" ht="38.1" customHeight="1" x14ac:dyDescent="0.35">
      <c r="B1" s="125" t="s">
        <v>104</v>
      </c>
      <c r="C1" s="125"/>
      <c r="D1" s="125"/>
      <c r="E1" s="125"/>
      <c r="F1" s="125"/>
      <c r="G1" s="125"/>
      <c r="H1" s="125"/>
      <c r="I1" s="125"/>
      <c r="J1" s="125"/>
      <c r="K1" s="125"/>
      <c r="L1" s="125"/>
      <c r="M1" s="125"/>
    </row>
    <row r="2" spans="2:14" ht="13.5" customHeight="1" x14ac:dyDescent="0.45">
      <c r="B2" s="123" t="s">
        <v>15</v>
      </c>
      <c r="C2" s="124"/>
      <c r="D2" s="124"/>
      <c r="E2" s="45"/>
      <c r="F2" s="46"/>
      <c r="G2" s="124" t="s">
        <v>17</v>
      </c>
      <c r="H2" s="124"/>
      <c r="I2" s="61"/>
      <c r="J2" s="57"/>
      <c r="K2" s="124" t="s">
        <v>52</v>
      </c>
      <c r="L2" s="124"/>
      <c r="M2" s="124"/>
      <c r="N2" s="47"/>
    </row>
    <row r="3" spans="2:14" ht="36" customHeight="1" x14ac:dyDescent="0.35">
      <c r="B3" s="87" t="s">
        <v>7</v>
      </c>
      <c r="C3" s="85" t="s">
        <v>89</v>
      </c>
      <c r="D3" s="60" t="s">
        <v>93</v>
      </c>
      <c r="E3" s="36"/>
      <c r="F3" s="48"/>
      <c r="G3" s="86" t="s">
        <v>7</v>
      </c>
      <c r="H3" s="85" t="s">
        <v>89</v>
      </c>
      <c r="I3" s="35"/>
      <c r="J3" s="58"/>
      <c r="K3" s="127" t="s">
        <v>105</v>
      </c>
      <c r="L3" s="127"/>
      <c r="M3" s="127"/>
      <c r="N3" s="51"/>
    </row>
    <row r="4" spans="2:14" x14ac:dyDescent="0.35">
      <c r="B4" s="73" t="s">
        <v>0</v>
      </c>
      <c r="C4" s="71">
        <f>SUM(C5:C8)</f>
        <v>0</v>
      </c>
      <c r="D4" s="74" t="str">
        <f>IFERROR(C4/$C$4,"")</f>
        <v/>
      </c>
      <c r="E4" s="32"/>
      <c r="F4" s="50"/>
      <c r="G4" s="64" t="s">
        <v>18</v>
      </c>
      <c r="H4" s="71">
        <f>SUM(H5:H10)</f>
        <v>0</v>
      </c>
      <c r="I4" s="39"/>
      <c r="J4" s="37"/>
      <c r="K4" s="39"/>
      <c r="L4" s="59" t="s">
        <v>42</v>
      </c>
      <c r="M4" s="59" t="s">
        <v>43</v>
      </c>
      <c r="N4" s="51"/>
    </row>
    <row r="5" spans="2:14" x14ac:dyDescent="0.35">
      <c r="B5" s="38" t="s">
        <v>1</v>
      </c>
      <c r="C5" s="82">
        <v>0</v>
      </c>
      <c r="D5" s="74" t="str">
        <f t="shared" ref="D5:D18" si="0">IFERROR(C5/$C$4,"")</f>
        <v/>
      </c>
      <c r="E5" s="32"/>
      <c r="F5" s="50"/>
      <c r="G5" s="52" t="s">
        <v>19</v>
      </c>
      <c r="H5" s="82">
        <v>0</v>
      </c>
      <c r="I5" s="39"/>
      <c r="J5" s="37"/>
      <c r="K5" s="63" t="s">
        <v>63</v>
      </c>
      <c r="L5" s="64"/>
      <c r="M5" s="39" t="s">
        <v>60</v>
      </c>
      <c r="N5" s="51"/>
    </row>
    <row r="6" spans="2:14" x14ac:dyDescent="0.35">
      <c r="B6" s="38" t="s">
        <v>2</v>
      </c>
      <c r="C6" s="82">
        <v>0</v>
      </c>
      <c r="D6" s="74" t="str">
        <f t="shared" si="0"/>
        <v/>
      </c>
      <c r="E6" s="32"/>
      <c r="F6" s="50"/>
      <c r="G6" s="52" t="s">
        <v>20</v>
      </c>
      <c r="H6" s="82">
        <v>0</v>
      </c>
      <c r="I6" s="39"/>
      <c r="J6" s="37"/>
      <c r="K6" s="65" t="s">
        <v>45</v>
      </c>
      <c r="L6" s="68">
        <f>C10*0.5</f>
        <v>0</v>
      </c>
      <c r="M6" s="66" t="s">
        <v>94</v>
      </c>
      <c r="N6" s="67"/>
    </row>
    <row r="7" spans="2:14" x14ac:dyDescent="0.35">
      <c r="B7" s="38" t="s">
        <v>3</v>
      </c>
      <c r="C7" s="82">
        <v>0</v>
      </c>
      <c r="D7" s="74" t="str">
        <f t="shared" si="0"/>
        <v/>
      </c>
      <c r="E7" s="32"/>
      <c r="F7" s="50"/>
      <c r="G7" s="52" t="s">
        <v>21</v>
      </c>
      <c r="H7" s="82">
        <v>0</v>
      </c>
      <c r="I7" s="39"/>
      <c r="J7" s="37"/>
      <c r="K7" s="65" t="s">
        <v>44</v>
      </c>
      <c r="L7" s="68">
        <f>C10*0.8</f>
        <v>0</v>
      </c>
      <c r="M7" s="66" t="s">
        <v>95</v>
      </c>
      <c r="N7" s="67"/>
    </row>
    <row r="8" spans="2:14" x14ac:dyDescent="0.35">
      <c r="B8" s="38" t="s">
        <v>4</v>
      </c>
      <c r="C8" s="82">
        <v>0</v>
      </c>
      <c r="D8" s="74" t="str">
        <f t="shared" si="0"/>
        <v/>
      </c>
      <c r="E8" s="32"/>
      <c r="F8" s="50"/>
      <c r="G8" s="52" t="s">
        <v>22</v>
      </c>
      <c r="H8" s="82">
        <v>0</v>
      </c>
      <c r="I8" s="39"/>
      <c r="J8" s="37"/>
      <c r="K8" s="65" t="s">
        <v>46</v>
      </c>
      <c r="L8" s="68">
        <f>C10</f>
        <v>0</v>
      </c>
      <c r="M8" s="66" t="s">
        <v>96</v>
      </c>
      <c r="N8" s="67"/>
    </row>
    <row r="9" spans="2:14" x14ac:dyDescent="0.35">
      <c r="B9" s="37" t="s">
        <v>5</v>
      </c>
      <c r="C9" s="82">
        <v>0</v>
      </c>
      <c r="D9" s="74" t="str">
        <f t="shared" si="0"/>
        <v/>
      </c>
      <c r="E9" s="32"/>
      <c r="F9" s="50"/>
      <c r="G9" s="52" t="s">
        <v>23</v>
      </c>
      <c r="H9" s="82">
        <v>0</v>
      </c>
      <c r="I9" s="39"/>
      <c r="J9" s="37"/>
      <c r="K9" s="65" t="s">
        <v>47</v>
      </c>
      <c r="L9" s="68">
        <f>C10*1.2</f>
        <v>0</v>
      </c>
      <c r="M9" s="66" t="s">
        <v>97</v>
      </c>
      <c r="N9" s="67"/>
    </row>
    <row r="10" spans="2:14" x14ac:dyDescent="0.35">
      <c r="B10" s="73" t="s">
        <v>6</v>
      </c>
      <c r="C10" s="72">
        <f>C4-C9</f>
        <v>0</v>
      </c>
      <c r="D10" s="74" t="str">
        <f t="shared" si="0"/>
        <v/>
      </c>
      <c r="E10" s="32"/>
      <c r="F10" s="50"/>
      <c r="G10" s="52" t="s">
        <v>24</v>
      </c>
      <c r="H10" s="82">
        <v>0</v>
      </c>
      <c r="I10" s="39"/>
      <c r="J10" s="37"/>
      <c r="K10" s="39"/>
      <c r="L10" s="53"/>
      <c r="M10" s="39"/>
      <c r="N10" s="51"/>
    </row>
    <row r="11" spans="2:14" x14ac:dyDescent="0.35">
      <c r="B11" s="37" t="s">
        <v>12</v>
      </c>
      <c r="C11" s="82">
        <v>0</v>
      </c>
      <c r="D11" s="74" t="str">
        <f t="shared" si="0"/>
        <v/>
      </c>
      <c r="E11" s="32"/>
      <c r="F11" s="50"/>
      <c r="G11" s="39"/>
      <c r="H11" s="53"/>
      <c r="I11" s="39"/>
      <c r="J11" s="37"/>
      <c r="K11" s="63" t="s">
        <v>59</v>
      </c>
      <c r="L11" s="69"/>
      <c r="M11" s="39" t="s">
        <v>61</v>
      </c>
      <c r="N11" s="51"/>
    </row>
    <row r="12" spans="2:14" x14ac:dyDescent="0.35">
      <c r="B12" s="37" t="s">
        <v>8</v>
      </c>
      <c r="C12" s="82">
        <v>0</v>
      </c>
      <c r="D12" s="74" t="str">
        <f t="shared" si="0"/>
        <v/>
      </c>
      <c r="E12" s="32"/>
      <c r="F12" s="50"/>
      <c r="G12" s="64" t="s">
        <v>25</v>
      </c>
      <c r="H12" s="71">
        <f>SUM(H13:H18)</f>
        <v>0</v>
      </c>
      <c r="I12" s="39"/>
      <c r="J12" s="37"/>
      <c r="K12" s="65" t="s">
        <v>54</v>
      </c>
      <c r="L12" s="68">
        <f>C14</f>
        <v>0</v>
      </c>
      <c r="M12" s="66" t="s">
        <v>94</v>
      </c>
      <c r="N12" s="67"/>
    </row>
    <row r="13" spans="2:14" x14ac:dyDescent="0.35">
      <c r="B13" s="37" t="s">
        <v>13</v>
      </c>
      <c r="C13" s="82">
        <v>0</v>
      </c>
      <c r="D13" s="74" t="str">
        <f t="shared" si="0"/>
        <v/>
      </c>
      <c r="E13" s="32"/>
      <c r="F13" s="50"/>
      <c r="G13" s="52" t="s">
        <v>26</v>
      </c>
      <c r="H13" s="82">
        <v>0</v>
      </c>
      <c r="I13" s="39"/>
      <c r="J13" s="37"/>
      <c r="K13" s="65" t="s">
        <v>55</v>
      </c>
      <c r="L13" s="68">
        <f>C14*1.25</f>
        <v>0</v>
      </c>
      <c r="M13" s="66" t="s">
        <v>95</v>
      </c>
      <c r="N13" s="67"/>
    </row>
    <row r="14" spans="2:14" x14ac:dyDescent="0.35">
      <c r="B14" s="73" t="s">
        <v>9</v>
      </c>
      <c r="C14" s="71">
        <f>C10-C11-C12-C13</f>
        <v>0</v>
      </c>
      <c r="D14" s="74" t="str">
        <f t="shared" si="0"/>
        <v/>
      </c>
      <c r="E14" s="32"/>
      <c r="F14" s="50"/>
      <c r="G14" s="52" t="s">
        <v>27</v>
      </c>
      <c r="H14" s="82">
        <v>0</v>
      </c>
      <c r="I14" s="39"/>
      <c r="J14" s="37"/>
      <c r="K14" s="65" t="s">
        <v>56</v>
      </c>
      <c r="L14" s="68">
        <f>C14*1.5</f>
        <v>0</v>
      </c>
      <c r="M14" s="66" t="s">
        <v>96</v>
      </c>
      <c r="N14" s="67"/>
    </row>
    <row r="15" spans="2:14" x14ac:dyDescent="0.35">
      <c r="B15" s="37" t="s">
        <v>10</v>
      </c>
      <c r="C15" s="82">
        <v>0</v>
      </c>
      <c r="D15" s="74" t="str">
        <f t="shared" si="0"/>
        <v/>
      </c>
      <c r="E15" s="32"/>
      <c r="F15" s="50"/>
      <c r="G15" s="52" t="s">
        <v>28</v>
      </c>
      <c r="H15" s="82">
        <v>0</v>
      </c>
      <c r="I15" s="39"/>
      <c r="J15" s="37"/>
      <c r="K15" s="65" t="s">
        <v>57</v>
      </c>
      <c r="L15" s="68">
        <f>C14*1.75</f>
        <v>0</v>
      </c>
      <c r="M15" s="66" t="s">
        <v>97</v>
      </c>
      <c r="N15" s="67"/>
    </row>
    <row r="16" spans="2:14" x14ac:dyDescent="0.35">
      <c r="B16" s="37" t="s">
        <v>11</v>
      </c>
      <c r="C16" s="82">
        <v>0</v>
      </c>
      <c r="D16" s="74" t="str">
        <f t="shared" si="0"/>
        <v/>
      </c>
      <c r="E16" s="32"/>
      <c r="F16" s="50"/>
      <c r="G16" s="52" t="s">
        <v>91</v>
      </c>
      <c r="H16" s="82">
        <v>0</v>
      </c>
      <c r="I16" s="39"/>
      <c r="J16" s="37"/>
      <c r="K16" s="65" t="s">
        <v>58</v>
      </c>
      <c r="L16" s="68">
        <f>C14*2</f>
        <v>0</v>
      </c>
      <c r="M16" s="66" t="s">
        <v>98</v>
      </c>
      <c r="N16" s="67"/>
    </row>
    <row r="17" spans="1:14" x14ac:dyDescent="0.35">
      <c r="B17" s="37" t="s">
        <v>16</v>
      </c>
      <c r="C17" s="82">
        <v>0</v>
      </c>
      <c r="D17" s="74" t="str">
        <f t="shared" si="0"/>
        <v/>
      </c>
      <c r="E17" s="32"/>
      <c r="F17" s="50"/>
      <c r="G17" s="52" t="s">
        <v>92</v>
      </c>
      <c r="H17" s="82">
        <v>0</v>
      </c>
      <c r="I17" s="39"/>
      <c r="J17" s="37"/>
      <c r="K17" s="39"/>
      <c r="L17" s="53"/>
      <c r="M17" s="39"/>
      <c r="N17" s="51"/>
    </row>
    <row r="18" spans="1:14" x14ac:dyDescent="0.35">
      <c r="B18" s="73" t="s">
        <v>14</v>
      </c>
      <c r="C18" s="71">
        <f>C14-C15-C16-C17</f>
        <v>0</v>
      </c>
      <c r="D18" s="74" t="str">
        <f t="shared" si="0"/>
        <v/>
      </c>
      <c r="E18" s="32"/>
      <c r="F18" s="50"/>
      <c r="G18" s="52" t="s">
        <v>29</v>
      </c>
      <c r="H18" s="82">
        <v>0</v>
      </c>
      <c r="I18" s="39"/>
      <c r="J18" s="37"/>
      <c r="K18" s="63" t="s">
        <v>99</v>
      </c>
      <c r="L18" s="69"/>
      <c r="M18" s="39" t="s">
        <v>100</v>
      </c>
      <c r="N18" s="51"/>
    </row>
    <row r="19" spans="1:14" x14ac:dyDescent="0.35">
      <c r="B19" s="37"/>
      <c r="C19" s="39"/>
      <c r="D19" s="40"/>
      <c r="E19" s="40"/>
      <c r="F19" s="54"/>
      <c r="G19" s="39"/>
      <c r="H19" s="53"/>
      <c r="I19" s="39"/>
      <c r="J19" s="37"/>
      <c r="K19" s="65" t="s">
        <v>65</v>
      </c>
      <c r="L19" s="68">
        <f>C18*3</f>
        <v>0</v>
      </c>
      <c r="M19" s="66" t="s">
        <v>101</v>
      </c>
      <c r="N19" s="67"/>
    </row>
    <row r="20" spans="1:14" x14ac:dyDescent="0.35">
      <c r="B20" s="37"/>
      <c r="C20" s="39"/>
      <c r="D20" s="40"/>
      <c r="E20" s="40"/>
      <c r="F20" s="54"/>
      <c r="G20" s="64" t="s">
        <v>30</v>
      </c>
      <c r="H20" s="72">
        <f>H4-H12</f>
        <v>0</v>
      </c>
      <c r="I20" s="39"/>
      <c r="J20" s="37"/>
      <c r="K20" s="65" t="s">
        <v>66</v>
      </c>
      <c r="L20" s="68">
        <f>C18*4</f>
        <v>0</v>
      </c>
      <c r="M20" s="66" t="s">
        <v>102</v>
      </c>
      <c r="N20" s="67"/>
    </row>
    <row r="21" spans="1:14" x14ac:dyDescent="0.35">
      <c r="B21" s="37"/>
      <c r="C21" s="39"/>
      <c r="D21" s="40"/>
      <c r="E21" s="41"/>
      <c r="F21" s="54"/>
      <c r="G21" s="39"/>
      <c r="H21" s="39"/>
      <c r="I21" s="39"/>
      <c r="J21" s="37"/>
      <c r="K21" s="65" t="s">
        <v>67</v>
      </c>
      <c r="L21" s="68">
        <f>C18*5</f>
        <v>0</v>
      </c>
      <c r="M21" s="66" t="s">
        <v>103</v>
      </c>
      <c r="N21" s="67"/>
    </row>
    <row r="22" spans="1:14" x14ac:dyDescent="0.35">
      <c r="B22" s="42"/>
      <c r="C22" s="43"/>
      <c r="D22" s="44"/>
      <c r="E22" s="44"/>
      <c r="F22" s="55"/>
      <c r="G22" s="43"/>
      <c r="H22" s="43"/>
      <c r="I22" s="56"/>
      <c r="J22" s="42"/>
      <c r="K22" s="62"/>
      <c r="L22" s="43"/>
      <c r="M22" s="44"/>
      <c r="N22" s="56"/>
    </row>
    <row r="23" spans="1:14" x14ac:dyDescent="0.35">
      <c r="K23" s="80"/>
      <c r="L23" s="81"/>
      <c r="M23" s="79"/>
    </row>
    <row r="24" spans="1:14" ht="2.25" customHeight="1" x14ac:dyDescent="0.35">
      <c r="A24" s="33"/>
      <c r="B24" s="33"/>
      <c r="C24" s="33"/>
      <c r="D24" s="34"/>
      <c r="E24" s="34"/>
      <c r="F24" s="34"/>
      <c r="G24" s="33"/>
      <c r="H24" s="33"/>
      <c r="I24" s="33"/>
      <c r="J24" s="33"/>
      <c r="K24" s="33"/>
      <c r="L24" s="33"/>
      <c r="M24" s="33"/>
      <c r="N24" s="33"/>
    </row>
    <row r="25" spans="1:14" s="75" customFormat="1" ht="12" customHeight="1" x14ac:dyDescent="0.35">
      <c r="A25" s="75" t="s">
        <v>106</v>
      </c>
      <c r="B25" s="76"/>
      <c r="C25" s="76"/>
      <c r="D25" s="76"/>
      <c r="E25" s="76"/>
      <c r="F25" s="76"/>
      <c r="G25" s="76"/>
      <c r="H25" s="76"/>
      <c r="I25" s="76"/>
      <c r="J25" s="76"/>
      <c r="K25" s="76"/>
      <c r="L25" s="76"/>
      <c r="M25" s="76"/>
      <c r="N25" s="77"/>
    </row>
    <row r="26" spans="1:14" ht="26.25" customHeight="1" x14ac:dyDescent="0.35">
      <c r="B26" s="128" t="s">
        <v>72</v>
      </c>
      <c r="C26" s="128"/>
      <c r="D26" s="128"/>
      <c r="E26" s="128"/>
      <c r="F26" s="128"/>
      <c r="G26" s="128"/>
      <c r="H26" s="128"/>
      <c r="I26" s="128"/>
      <c r="J26" s="128"/>
      <c r="K26" s="128"/>
      <c r="L26" s="128"/>
      <c r="M26" s="128"/>
      <c r="N26" s="78"/>
    </row>
    <row r="27" spans="1:14" ht="26.25" customHeight="1" x14ac:dyDescent="0.35">
      <c r="B27" s="129" t="s">
        <v>73</v>
      </c>
      <c r="C27" s="129"/>
      <c r="D27" s="129"/>
      <c r="E27" s="129"/>
      <c r="F27" s="129"/>
      <c r="G27" s="129"/>
      <c r="H27" s="129"/>
      <c r="I27" s="129"/>
      <c r="J27" s="129"/>
      <c r="K27" s="129"/>
      <c r="L27" s="129"/>
      <c r="M27" s="129"/>
    </row>
    <row r="28" spans="1:14" ht="24.75" customHeight="1" x14ac:dyDescent="0.35">
      <c r="B28" s="128" t="s">
        <v>76</v>
      </c>
      <c r="C28" s="128"/>
      <c r="D28" s="128"/>
      <c r="E28" s="128"/>
      <c r="F28" s="128"/>
      <c r="G28" s="128"/>
      <c r="H28" s="128"/>
      <c r="I28" s="128"/>
      <c r="J28" s="128"/>
      <c r="K28" s="128"/>
      <c r="L28" s="128"/>
      <c r="M28" s="128"/>
    </row>
    <row r="29" spans="1:14" x14ac:dyDescent="0.35">
      <c r="B29" s="130" t="s">
        <v>74</v>
      </c>
      <c r="C29" s="130"/>
      <c r="D29" s="130"/>
      <c r="E29" s="130"/>
      <c r="F29" s="130"/>
      <c r="G29" s="130"/>
      <c r="H29" s="130"/>
      <c r="I29" s="130"/>
      <c r="J29" s="130"/>
      <c r="K29" s="130"/>
      <c r="L29" s="130"/>
      <c r="M29" s="130"/>
    </row>
    <row r="30" spans="1:14" x14ac:dyDescent="0.35">
      <c r="B30" s="126" t="s">
        <v>75</v>
      </c>
      <c r="C30" s="126"/>
      <c r="D30" s="126"/>
      <c r="E30" s="126"/>
      <c r="F30" s="126"/>
      <c r="G30" s="126"/>
      <c r="H30" s="126"/>
      <c r="I30" s="126"/>
      <c r="J30" s="126"/>
      <c r="K30" s="126"/>
      <c r="L30" s="126"/>
      <c r="M30" s="126"/>
    </row>
  </sheetData>
  <sheetProtection sheet="1" objects="1" scenarios="1"/>
  <mergeCells count="10">
    <mergeCell ref="B27:M27"/>
    <mergeCell ref="B28:M28"/>
    <mergeCell ref="B29:M29"/>
    <mergeCell ref="B30:M30"/>
    <mergeCell ref="B1:M1"/>
    <mergeCell ref="B2:D2"/>
    <mergeCell ref="G2:H2"/>
    <mergeCell ref="K2:M2"/>
    <mergeCell ref="K3:M3"/>
    <mergeCell ref="B26:M26"/>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4FF0-C62F-43AB-A269-550CE34FBB05}">
  <dimension ref="A1:O33"/>
  <sheetViews>
    <sheetView workbookViewId="0">
      <selection activeCell="A2" sqref="A2"/>
    </sheetView>
  </sheetViews>
  <sheetFormatPr defaultColWidth="8.73046875" defaultRowHeight="11.65" x14ac:dyDescent="0.35"/>
  <cols>
    <col min="1" max="1" width="1.86328125" style="84" customWidth="1"/>
    <col min="2" max="2" width="19.59765625" style="84" customWidth="1"/>
    <col min="3" max="3" width="12.59765625" style="84" customWidth="1"/>
    <col min="4" max="4" width="8.73046875" style="79"/>
    <col min="5" max="5" width="1.73046875" style="79" customWidth="1"/>
    <col min="6" max="6" width="2.73046875" style="79" customWidth="1"/>
    <col min="7" max="7" width="20.265625" style="84" customWidth="1"/>
    <col min="8" max="8" width="12.265625" style="84" customWidth="1"/>
    <col min="9" max="9" width="2.73046875" style="84" customWidth="1"/>
    <col min="10" max="10" width="2.3984375" style="84" customWidth="1"/>
    <col min="11" max="11" width="13.59765625" style="84" customWidth="1"/>
    <col min="12" max="13" width="12.59765625" style="84" customWidth="1"/>
    <col min="14" max="14" width="37.265625" style="84" customWidth="1"/>
    <col min="15" max="15" width="25.59765625" style="84" customWidth="1"/>
    <col min="16" max="16384" width="8.73046875" style="84"/>
  </cols>
  <sheetData>
    <row r="1" spans="2:15" ht="38.1" customHeight="1" x14ac:dyDescent="0.35">
      <c r="B1" s="131" t="s">
        <v>104</v>
      </c>
      <c r="C1" s="131"/>
      <c r="D1" s="131"/>
      <c r="E1" s="131"/>
      <c r="F1" s="131"/>
      <c r="G1" s="131"/>
      <c r="H1" s="131"/>
      <c r="I1" s="131"/>
      <c r="J1" s="131"/>
      <c r="K1" s="131"/>
      <c r="L1" s="131"/>
      <c r="M1" s="131"/>
      <c r="N1" s="131"/>
      <c r="O1" s="131"/>
    </row>
    <row r="2" spans="2:15" ht="15" customHeight="1" x14ac:dyDescent="0.35">
      <c r="B2" s="94"/>
      <c r="C2" s="92"/>
      <c r="D2" s="92"/>
      <c r="E2" s="92"/>
      <c r="F2" s="92"/>
      <c r="G2" s="134" t="s">
        <v>118</v>
      </c>
      <c r="H2" s="135"/>
      <c r="I2" s="136" t="s">
        <v>110</v>
      </c>
      <c r="J2" s="136"/>
      <c r="K2" s="136"/>
      <c r="L2" s="136"/>
      <c r="M2" s="92"/>
      <c r="N2" s="95"/>
      <c r="O2" s="93"/>
    </row>
    <row r="3" spans="2:15" s="90" customFormat="1" ht="9.75" customHeight="1" x14ac:dyDescent="0.35">
      <c r="B3" s="96"/>
      <c r="C3" s="96"/>
      <c r="D3" s="96"/>
      <c r="E3" s="96"/>
      <c r="F3" s="96"/>
      <c r="G3" s="97"/>
      <c r="H3" s="98"/>
      <c r="I3" s="99"/>
      <c r="J3" s="99"/>
      <c r="K3" s="99"/>
      <c r="L3" s="99"/>
      <c r="M3" s="96"/>
      <c r="N3" s="97"/>
    </row>
    <row r="4" spans="2:15" ht="13.5" customHeight="1" x14ac:dyDescent="0.45">
      <c r="B4" s="123" t="s">
        <v>15</v>
      </c>
      <c r="C4" s="124"/>
      <c r="D4" s="124"/>
      <c r="E4" s="45"/>
      <c r="F4" s="46"/>
      <c r="G4" s="124" t="s">
        <v>17</v>
      </c>
      <c r="H4" s="124"/>
      <c r="I4" s="61"/>
      <c r="J4" s="57"/>
      <c r="K4" s="132" t="s">
        <v>52</v>
      </c>
      <c r="L4" s="132"/>
      <c r="M4" s="132"/>
      <c r="N4" s="132"/>
      <c r="O4" s="133"/>
    </row>
    <row r="5" spans="2:15" ht="36" customHeight="1" x14ac:dyDescent="0.35">
      <c r="B5" s="87" t="s">
        <v>7</v>
      </c>
      <c r="C5" s="91" t="s">
        <v>90</v>
      </c>
      <c r="D5" s="60" t="s">
        <v>93</v>
      </c>
      <c r="E5" s="36"/>
      <c r="F5" s="48"/>
      <c r="G5" s="86" t="s">
        <v>7</v>
      </c>
      <c r="H5" s="91" t="s">
        <v>90</v>
      </c>
      <c r="I5" s="35"/>
      <c r="J5" s="58"/>
      <c r="K5" s="127" t="s">
        <v>105</v>
      </c>
      <c r="L5" s="127"/>
      <c r="M5" s="127"/>
      <c r="N5" s="127"/>
      <c r="O5" s="102"/>
    </row>
    <row r="6" spans="2:15" x14ac:dyDescent="0.35">
      <c r="B6" s="73" t="s">
        <v>0</v>
      </c>
      <c r="C6" s="107">
        <f>SUM(C7:C10)</f>
        <v>0</v>
      </c>
      <c r="D6" s="108" t="str">
        <f>IFERROR(C6/$C$6,"")</f>
        <v/>
      </c>
      <c r="E6" s="32"/>
      <c r="F6" s="50"/>
      <c r="G6" s="64" t="s">
        <v>18</v>
      </c>
      <c r="H6" s="112">
        <f>SUM(H7:H12)</f>
        <v>0</v>
      </c>
      <c r="I6" s="39"/>
      <c r="J6" s="37"/>
      <c r="K6" s="39"/>
      <c r="L6" s="59" t="s">
        <v>42</v>
      </c>
      <c r="M6" s="103" t="s">
        <v>84</v>
      </c>
      <c r="N6" s="59" t="s">
        <v>43</v>
      </c>
      <c r="O6" s="51"/>
    </row>
    <row r="7" spans="2:15" x14ac:dyDescent="0.35">
      <c r="B7" s="38" t="s">
        <v>1</v>
      </c>
      <c r="C7" s="109">
        <f>'Current Status'!C5*(VLOOKUP($I$2,Lists!$B$2:$C$5,2,FALSE))</f>
        <v>0</v>
      </c>
      <c r="D7" s="108" t="str">
        <f t="shared" ref="D7:D20" si="0">IFERROR(C7/$C$6,"")</f>
        <v/>
      </c>
      <c r="E7" s="32"/>
      <c r="F7" s="50"/>
      <c r="G7" s="52" t="s">
        <v>19</v>
      </c>
      <c r="H7" s="109">
        <f>'Current Status'!H5</f>
        <v>0</v>
      </c>
      <c r="I7" s="39"/>
      <c r="J7" s="37"/>
      <c r="K7" s="63" t="s">
        <v>63</v>
      </c>
      <c r="L7" s="64"/>
      <c r="M7" s="64"/>
      <c r="N7" s="39" t="s">
        <v>60</v>
      </c>
      <c r="O7" s="51"/>
    </row>
    <row r="8" spans="2:15" x14ac:dyDescent="0.35">
      <c r="B8" s="38" t="s">
        <v>2</v>
      </c>
      <c r="C8" s="109">
        <f>'Current Status'!C6*(VLOOKUP($I$2,Lists!$B$2:$C$5,2,FALSE))</f>
        <v>0</v>
      </c>
      <c r="D8" s="108" t="str">
        <f t="shared" si="0"/>
        <v/>
      </c>
      <c r="E8" s="32"/>
      <c r="F8" s="50"/>
      <c r="G8" s="52" t="s">
        <v>20</v>
      </c>
      <c r="H8" s="109">
        <f>'Current Status'!H6</f>
        <v>0</v>
      </c>
      <c r="I8" s="39"/>
      <c r="J8" s="37"/>
      <c r="K8" s="65" t="s">
        <v>45</v>
      </c>
      <c r="L8" s="68">
        <f>C12*0.5</f>
        <v>0</v>
      </c>
      <c r="M8" s="101">
        <f>'Future Scenarios'!L8-'Current Status'!L6</f>
        <v>0</v>
      </c>
      <c r="N8" s="66" t="s">
        <v>94</v>
      </c>
      <c r="O8" s="67"/>
    </row>
    <row r="9" spans="2:15" x14ac:dyDescent="0.35">
      <c r="B9" s="38" t="s">
        <v>3</v>
      </c>
      <c r="C9" s="109">
        <f>'Current Status'!C7*(VLOOKUP($I$2,Lists!$B$2:$C$5,2,FALSE))</f>
        <v>0</v>
      </c>
      <c r="D9" s="108" t="str">
        <f t="shared" si="0"/>
        <v/>
      </c>
      <c r="E9" s="32"/>
      <c r="F9" s="50"/>
      <c r="G9" s="52" t="s">
        <v>21</v>
      </c>
      <c r="H9" s="109">
        <f>'Current Status'!H7</f>
        <v>0</v>
      </c>
      <c r="I9" s="39"/>
      <c r="J9" s="37"/>
      <c r="K9" s="65" t="s">
        <v>44</v>
      </c>
      <c r="L9" s="68">
        <f>C12*0.8</f>
        <v>0</v>
      </c>
      <c r="M9" s="101">
        <f>'Future Scenarios'!L9-'Current Status'!L7</f>
        <v>0</v>
      </c>
      <c r="N9" s="66" t="s">
        <v>95</v>
      </c>
      <c r="O9" s="67"/>
    </row>
    <row r="10" spans="2:15" x14ac:dyDescent="0.35">
      <c r="B10" s="38" t="s">
        <v>4</v>
      </c>
      <c r="C10" s="109">
        <f>'Current Status'!C8*(VLOOKUP($I$2,Lists!$B$2:$C$5,2,FALSE))</f>
        <v>0</v>
      </c>
      <c r="D10" s="108" t="str">
        <f t="shared" si="0"/>
        <v/>
      </c>
      <c r="E10" s="32"/>
      <c r="F10" s="50"/>
      <c r="G10" s="52" t="s">
        <v>22</v>
      </c>
      <c r="H10" s="109">
        <f>'Current Status'!H8</f>
        <v>0</v>
      </c>
      <c r="I10" s="39"/>
      <c r="J10" s="37"/>
      <c r="K10" s="65" t="s">
        <v>46</v>
      </c>
      <c r="L10" s="68">
        <f>C12</f>
        <v>0</v>
      </c>
      <c r="M10" s="101">
        <f>'Future Scenarios'!L10-'Current Status'!L8</f>
        <v>0</v>
      </c>
      <c r="N10" s="66" t="s">
        <v>96</v>
      </c>
      <c r="O10" s="67"/>
    </row>
    <row r="11" spans="2:15" x14ac:dyDescent="0.35">
      <c r="B11" s="37" t="s">
        <v>5</v>
      </c>
      <c r="C11" s="109">
        <f>'Current Status'!C9*(VLOOKUP($I$2,Lists!$B$2:$C$5,2,FALSE))</f>
        <v>0</v>
      </c>
      <c r="D11" s="108" t="str">
        <f t="shared" si="0"/>
        <v/>
      </c>
      <c r="E11" s="32"/>
      <c r="F11" s="50"/>
      <c r="G11" s="52" t="s">
        <v>23</v>
      </c>
      <c r="H11" s="109">
        <f>'Current Status'!H9</f>
        <v>0</v>
      </c>
      <c r="I11" s="39"/>
      <c r="J11" s="37"/>
      <c r="K11" s="65" t="s">
        <v>47</v>
      </c>
      <c r="L11" s="68">
        <f>C12*1.2</f>
        <v>0</v>
      </c>
      <c r="M11" s="101">
        <f>'Future Scenarios'!L11-'Current Status'!L9</f>
        <v>0</v>
      </c>
      <c r="N11" s="66" t="s">
        <v>97</v>
      </c>
      <c r="O11" s="67"/>
    </row>
    <row r="12" spans="2:15" x14ac:dyDescent="0.35">
      <c r="B12" s="73" t="s">
        <v>6</v>
      </c>
      <c r="C12" s="107">
        <f>C6-C11</f>
        <v>0</v>
      </c>
      <c r="D12" s="108" t="str">
        <f t="shared" si="0"/>
        <v/>
      </c>
      <c r="E12" s="32"/>
      <c r="F12" s="50"/>
      <c r="G12" s="52" t="s">
        <v>24</v>
      </c>
      <c r="H12" s="109">
        <f>'Current Status'!H10</f>
        <v>0</v>
      </c>
      <c r="I12" s="39"/>
      <c r="J12" s="37"/>
      <c r="K12" s="39"/>
      <c r="L12" s="53"/>
      <c r="M12" s="53"/>
      <c r="N12" s="39"/>
      <c r="O12" s="51"/>
    </row>
    <row r="13" spans="2:15" x14ac:dyDescent="0.35">
      <c r="B13" s="37" t="s">
        <v>12</v>
      </c>
      <c r="C13" s="109">
        <f>'Current Status'!C11*(VLOOKUP($I$2,Lists!$B$2:$C$5,2,FALSE))</f>
        <v>0</v>
      </c>
      <c r="D13" s="108" t="str">
        <f t="shared" si="0"/>
        <v/>
      </c>
      <c r="E13" s="32"/>
      <c r="F13" s="50"/>
      <c r="G13" s="39"/>
      <c r="H13" s="113"/>
      <c r="I13" s="39"/>
      <c r="J13" s="37"/>
      <c r="K13" s="63" t="s">
        <v>59</v>
      </c>
      <c r="L13" s="69"/>
      <c r="M13" s="69"/>
      <c r="N13" s="39" t="s">
        <v>61</v>
      </c>
      <c r="O13" s="51"/>
    </row>
    <row r="14" spans="2:15" x14ac:dyDescent="0.35">
      <c r="B14" s="37" t="s">
        <v>8</v>
      </c>
      <c r="C14" s="109">
        <f>'Current Status'!C12</f>
        <v>0</v>
      </c>
      <c r="D14" s="108" t="str">
        <f t="shared" si="0"/>
        <v/>
      </c>
      <c r="E14" s="32"/>
      <c r="F14" s="50"/>
      <c r="G14" s="64" t="s">
        <v>25</v>
      </c>
      <c r="H14" s="112">
        <f>SUM(H15:H20)</f>
        <v>0</v>
      </c>
      <c r="I14" s="39"/>
      <c r="J14" s="37"/>
      <c r="K14" s="65" t="s">
        <v>54</v>
      </c>
      <c r="L14" s="68">
        <f>C16</f>
        <v>0</v>
      </c>
      <c r="M14" s="101">
        <f>'Future Scenarios'!L14-'Current Status'!L12</f>
        <v>0</v>
      </c>
      <c r="N14" s="66" t="s">
        <v>94</v>
      </c>
      <c r="O14" s="67"/>
    </row>
    <row r="15" spans="2:15" x14ac:dyDescent="0.35">
      <c r="B15" s="37" t="s">
        <v>13</v>
      </c>
      <c r="C15" s="109">
        <f>'Current Status'!C13</f>
        <v>0</v>
      </c>
      <c r="D15" s="108" t="str">
        <f t="shared" si="0"/>
        <v/>
      </c>
      <c r="E15" s="32"/>
      <c r="F15" s="50"/>
      <c r="G15" s="52" t="s">
        <v>26</v>
      </c>
      <c r="H15" s="109">
        <f>'Current Status'!H13</f>
        <v>0</v>
      </c>
      <c r="I15" s="39"/>
      <c r="J15" s="37"/>
      <c r="K15" s="65" t="s">
        <v>55</v>
      </c>
      <c r="L15" s="68">
        <f>C16*1.25</f>
        <v>0</v>
      </c>
      <c r="M15" s="101">
        <f>'Future Scenarios'!L15-'Current Status'!L13</f>
        <v>0</v>
      </c>
      <c r="N15" s="66" t="s">
        <v>95</v>
      </c>
      <c r="O15" s="67"/>
    </row>
    <row r="16" spans="2:15" x14ac:dyDescent="0.35">
      <c r="B16" s="73" t="s">
        <v>9</v>
      </c>
      <c r="C16" s="107">
        <f>C12-C13-C14-C15</f>
        <v>0</v>
      </c>
      <c r="D16" s="108" t="str">
        <f t="shared" si="0"/>
        <v/>
      </c>
      <c r="E16" s="32"/>
      <c r="F16" s="50"/>
      <c r="G16" s="52" t="s">
        <v>27</v>
      </c>
      <c r="H16" s="109">
        <f>'Current Status'!H14</f>
        <v>0</v>
      </c>
      <c r="I16" s="39"/>
      <c r="J16" s="37"/>
      <c r="K16" s="65" t="s">
        <v>56</v>
      </c>
      <c r="L16" s="68">
        <f>C16*1.5</f>
        <v>0</v>
      </c>
      <c r="M16" s="101">
        <f>'Future Scenarios'!L16-'Current Status'!L14</f>
        <v>0</v>
      </c>
      <c r="N16" s="66" t="s">
        <v>96</v>
      </c>
      <c r="O16" s="67"/>
    </row>
    <row r="17" spans="1:15" x14ac:dyDescent="0.35">
      <c r="B17" s="37" t="s">
        <v>10</v>
      </c>
      <c r="C17" s="109">
        <f>'Current Status'!C15</f>
        <v>0</v>
      </c>
      <c r="D17" s="108" t="str">
        <f t="shared" si="0"/>
        <v/>
      </c>
      <c r="E17" s="32"/>
      <c r="F17" s="50"/>
      <c r="G17" s="52" t="s">
        <v>28</v>
      </c>
      <c r="H17" s="109">
        <f>'Current Status'!H15</f>
        <v>0</v>
      </c>
      <c r="I17" s="39"/>
      <c r="J17" s="37"/>
      <c r="K17" s="65" t="s">
        <v>57</v>
      </c>
      <c r="L17" s="68">
        <f>C16*1.75</f>
        <v>0</v>
      </c>
      <c r="M17" s="101">
        <f>'Future Scenarios'!L17-'Current Status'!L15</f>
        <v>0</v>
      </c>
      <c r="N17" s="66" t="s">
        <v>97</v>
      </c>
      <c r="O17" s="67"/>
    </row>
    <row r="18" spans="1:15" x14ac:dyDescent="0.35">
      <c r="B18" s="37" t="s">
        <v>11</v>
      </c>
      <c r="C18" s="109">
        <f>'Current Status'!C16</f>
        <v>0</v>
      </c>
      <c r="D18" s="108" t="str">
        <f t="shared" si="0"/>
        <v/>
      </c>
      <c r="E18" s="32"/>
      <c r="F18" s="50"/>
      <c r="G18" s="52" t="s">
        <v>91</v>
      </c>
      <c r="H18" s="109">
        <f>'Current Status'!H16</f>
        <v>0</v>
      </c>
      <c r="I18" s="39"/>
      <c r="J18" s="37"/>
      <c r="K18" s="65" t="s">
        <v>58</v>
      </c>
      <c r="L18" s="68">
        <f>C16*2</f>
        <v>0</v>
      </c>
      <c r="M18" s="101">
        <f>'Future Scenarios'!L18-'Current Status'!L16</f>
        <v>0</v>
      </c>
      <c r="N18" s="66" t="s">
        <v>98</v>
      </c>
      <c r="O18" s="67"/>
    </row>
    <row r="19" spans="1:15" x14ac:dyDescent="0.35">
      <c r="B19" s="37" t="s">
        <v>16</v>
      </c>
      <c r="C19" s="109">
        <f>'Current Status'!C17</f>
        <v>0</v>
      </c>
      <c r="D19" s="108" t="str">
        <f t="shared" si="0"/>
        <v/>
      </c>
      <c r="E19" s="32"/>
      <c r="F19" s="50"/>
      <c r="G19" s="52" t="s">
        <v>92</v>
      </c>
      <c r="H19" s="109">
        <f>'Current Status'!H17</f>
        <v>0</v>
      </c>
      <c r="I19" s="39"/>
      <c r="J19" s="37"/>
      <c r="K19" s="39"/>
      <c r="L19" s="53"/>
      <c r="M19" s="53"/>
      <c r="N19" s="39"/>
      <c r="O19" s="51"/>
    </row>
    <row r="20" spans="1:15" x14ac:dyDescent="0.35">
      <c r="B20" s="73" t="s">
        <v>14</v>
      </c>
      <c r="C20" s="107">
        <f>C16-C17-C18-C19</f>
        <v>0</v>
      </c>
      <c r="D20" s="108" t="str">
        <f t="shared" si="0"/>
        <v/>
      </c>
      <c r="E20" s="32"/>
      <c r="F20" s="50"/>
      <c r="G20" s="52" t="s">
        <v>29</v>
      </c>
      <c r="H20" s="109">
        <f>'Current Status'!H18</f>
        <v>0</v>
      </c>
      <c r="I20" s="39"/>
      <c r="J20" s="37"/>
      <c r="K20" s="63" t="s">
        <v>111</v>
      </c>
      <c r="L20" s="69"/>
      <c r="M20" s="69"/>
      <c r="N20" s="39" t="s">
        <v>100</v>
      </c>
      <c r="O20" s="51"/>
    </row>
    <row r="21" spans="1:15" x14ac:dyDescent="0.35">
      <c r="B21" s="100" t="s">
        <v>83</v>
      </c>
      <c r="C21" s="110">
        <f>'Future Scenarios'!C20-'Current Status'!C18</f>
        <v>0</v>
      </c>
      <c r="D21" s="111"/>
      <c r="E21" s="40"/>
      <c r="F21" s="54"/>
      <c r="G21" s="39"/>
      <c r="H21" s="113"/>
      <c r="I21" s="39"/>
      <c r="J21" s="37"/>
      <c r="K21" s="65" t="s">
        <v>65</v>
      </c>
      <c r="L21" s="68">
        <f>C20*3</f>
        <v>0</v>
      </c>
      <c r="M21" s="101">
        <f>'Future Scenarios'!L21-'Current Status'!L19</f>
        <v>0</v>
      </c>
      <c r="N21" s="66" t="s">
        <v>101</v>
      </c>
      <c r="O21" s="67"/>
    </row>
    <row r="22" spans="1:15" x14ac:dyDescent="0.35">
      <c r="B22" s="37"/>
      <c r="C22" s="39"/>
      <c r="D22" s="40"/>
      <c r="E22" s="40"/>
      <c r="F22" s="54"/>
      <c r="G22" s="64" t="s">
        <v>30</v>
      </c>
      <c r="H22" s="114">
        <f>H6-H14</f>
        <v>0</v>
      </c>
      <c r="I22" s="39"/>
      <c r="J22" s="37"/>
      <c r="K22" s="65" t="s">
        <v>66</v>
      </c>
      <c r="L22" s="68">
        <f>C20*4</f>
        <v>0</v>
      </c>
      <c r="M22" s="101">
        <f>'Future Scenarios'!L22-'Current Status'!L20</f>
        <v>0</v>
      </c>
      <c r="N22" s="66" t="s">
        <v>102</v>
      </c>
      <c r="O22" s="67"/>
    </row>
    <row r="23" spans="1:15" x14ac:dyDescent="0.35">
      <c r="B23" s="37"/>
      <c r="C23" s="39"/>
      <c r="D23" s="40"/>
      <c r="E23" s="41"/>
      <c r="F23" s="54"/>
      <c r="G23" s="39"/>
      <c r="H23" s="39"/>
      <c r="I23" s="39"/>
      <c r="J23" s="37"/>
      <c r="K23" s="65" t="s">
        <v>67</v>
      </c>
      <c r="L23" s="68">
        <f>C20*5</f>
        <v>0</v>
      </c>
      <c r="M23" s="101">
        <f>'Future Scenarios'!L23-'Current Status'!L21</f>
        <v>0</v>
      </c>
      <c r="N23" s="66" t="s">
        <v>103</v>
      </c>
      <c r="O23" s="67"/>
    </row>
    <row r="24" spans="1:15" x14ac:dyDescent="0.35">
      <c r="B24" s="42"/>
      <c r="C24" s="43"/>
      <c r="D24" s="44"/>
      <c r="E24" s="44"/>
      <c r="F24" s="55"/>
      <c r="G24" s="43"/>
      <c r="H24" s="43"/>
      <c r="I24" s="56"/>
      <c r="J24" s="42"/>
      <c r="K24" s="62"/>
      <c r="L24" s="43"/>
      <c r="M24" s="43"/>
      <c r="N24" s="44"/>
      <c r="O24" s="56"/>
    </row>
    <row r="25" spans="1:15" ht="7.5" customHeight="1" x14ac:dyDescent="0.35">
      <c r="K25" s="80"/>
      <c r="L25" s="81"/>
      <c r="M25" s="79"/>
    </row>
    <row r="26" spans="1:15" ht="2.25" customHeight="1" x14ac:dyDescent="0.35">
      <c r="A26" s="33"/>
      <c r="B26" s="33"/>
      <c r="C26" s="33"/>
      <c r="D26" s="34"/>
      <c r="E26" s="34"/>
      <c r="F26" s="34"/>
      <c r="G26" s="33"/>
      <c r="H26" s="33"/>
      <c r="I26" s="33"/>
      <c r="J26" s="33"/>
      <c r="K26" s="33"/>
      <c r="L26" s="33"/>
      <c r="M26" s="33"/>
      <c r="N26" s="33"/>
      <c r="O26" s="33"/>
    </row>
    <row r="27" spans="1:15" s="75" customFormat="1" ht="12" customHeight="1" x14ac:dyDescent="0.35">
      <c r="A27" s="75" t="s">
        <v>106</v>
      </c>
      <c r="B27" s="76"/>
      <c r="C27" s="76"/>
      <c r="D27" s="76"/>
      <c r="E27" s="76"/>
      <c r="F27" s="76"/>
      <c r="G27" s="76"/>
      <c r="H27" s="76"/>
      <c r="I27" s="76"/>
      <c r="J27" s="76"/>
      <c r="K27" s="76"/>
      <c r="L27" s="76"/>
      <c r="M27" s="76"/>
      <c r="N27" s="77"/>
    </row>
    <row r="28" spans="1:15" ht="13.5" customHeight="1" x14ac:dyDescent="0.35">
      <c r="B28" s="130" t="s">
        <v>116</v>
      </c>
      <c r="C28" s="130"/>
      <c r="D28" s="130"/>
      <c r="E28" s="130"/>
      <c r="F28" s="130"/>
      <c r="G28" s="130"/>
      <c r="H28" s="130"/>
      <c r="I28" s="130"/>
      <c r="J28" s="130"/>
      <c r="K28" s="130"/>
      <c r="L28" s="130"/>
      <c r="M28" s="130"/>
      <c r="N28" s="78"/>
    </row>
    <row r="29" spans="1:15" s="90" customFormat="1" ht="13.5" customHeight="1" x14ac:dyDescent="0.35">
      <c r="B29" s="88"/>
      <c r="C29" s="88" t="str">
        <f>"- "&amp;IF(LEFT(I2,1)="c","0% growth",I2)</f>
        <v>- 0% growth</v>
      </c>
      <c r="D29" s="89" t="s">
        <v>77</v>
      </c>
      <c r="E29" s="88"/>
      <c r="F29" s="88"/>
      <c r="G29" s="88"/>
      <c r="H29" s="88"/>
      <c r="I29" s="88"/>
      <c r="J29" s="88"/>
      <c r="K29" s="88"/>
      <c r="L29" s="88"/>
      <c r="M29" s="88"/>
      <c r="N29" s="78"/>
    </row>
    <row r="30" spans="1:15" ht="11.25" customHeight="1" x14ac:dyDescent="0.35">
      <c r="B30" s="90"/>
      <c r="C30" s="105" t="s">
        <v>112</v>
      </c>
      <c r="D30" s="90"/>
      <c r="E30" s="90"/>
      <c r="F30" s="90"/>
      <c r="G30" s="90"/>
      <c r="H30" s="90"/>
      <c r="I30" s="90"/>
      <c r="J30" s="90"/>
      <c r="K30" s="90"/>
      <c r="L30" s="90"/>
      <c r="M30" s="90"/>
    </row>
    <row r="31" spans="1:15" x14ac:dyDescent="0.35">
      <c r="B31" s="90"/>
      <c r="C31" s="105" t="s">
        <v>113</v>
      </c>
      <c r="D31" s="90"/>
      <c r="E31" s="90"/>
      <c r="F31" s="90"/>
      <c r="G31" s="90"/>
      <c r="H31" s="90"/>
      <c r="I31" s="90"/>
      <c r="J31" s="90"/>
      <c r="K31" s="90"/>
      <c r="L31" s="90"/>
      <c r="M31" s="90"/>
    </row>
    <row r="32" spans="1:15" x14ac:dyDescent="0.35">
      <c r="B32" s="90"/>
      <c r="C32" s="105" t="s">
        <v>115</v>
      </c>
      <c r="D32" s="90"/>
      <c r="E32" s="90"/>
      <c r="F32" s="90"/>
      <c r="G32" s="90"/>
      <c r="H32" s="90"/>
      <c r="I32" s="90"/>
      <c r="J32" s="90"/>
      <c r="K32" s="90"/>
      <c r="L32" s="90"/>
      <c r="M32" s="90"/>
    </row>
    <row r="33" spans="2:13" x14ac:dyDescent="0.35">
      <c r="B33" s="90"/>
      <c r="C33" s="106" t="s">
        <v>114</v>
      </c>
      <c r="D33" s="90"/>
      <c r="E33" s="104"/>
      <c r="F33" s="90"/>
      <c r="G33" s="104"/>
      <c r="H33" s="90"/>
      <c r="I33" s="104"/>
      <c r="J33" s="90"/>
      <c r="K33" s="104"/>
      <c r="L33" s="90"/>
      <c r="M33" s="104"/>
    </row>
  </sheetData>
  <sheetProtection sheet="1" objects="1" scenarios="1"/>
  <mergeCells count="8">
    <mergeCell ref="B28:M28"/>
    <mergeCell ref="B1:O1"/>
    <mergeCell ref="K4:O4"/>
    <mergeCell ref="K5:N5"/>
    <mergeCell ref="G2:H2"/>
    <mergeCell ref="I2:L2"/>
    <mergeCell ref="B4:D4"/>
    <mergeCell ref="G4:H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387A8B-289A-4728-996F-036244311BD9}">
          <x14:formula1>
            <xm:f>Lists!$B$2:$B$5</xm:f>
          </x14:formula1>
          <xm:sqref>I2:I3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8DB6-9594-4179-9837-4D50ED010B53}">
  <dimension ref="A1:L28"/>
  <sheetViews>
    <sheetView topLeftCell="A2" workbookViewId="0">
      <selection activeCell="C3" sqref="C3"/>
    </sheetView>
  </sheetViews>
  <sheetFormatPr defaultColWidth="8.73046875" defaultRowHeight="11.65" x14ac:dyDescent="0.35"/>
  <cols>
    <col min="1" max="1" width="3" style="1" customWidth="1"/>
    <col min="2" max="2" width="17.1328125" style="1" customWidth="1"/>
    <col min="3" max="3" width="12.59765625" style="1" customWidth="1"/>
    <col min="4" max="4" width="8.73046875" style="8"/>
    <col min="5" max="5" width="2.1328125" style="8" customWidth="1"/>
    <col min="6" max="6" width="18.86328125" style="1" customWidth="1"/>
    <col min="7" max="7" width="12.265625" style="1" customWidth="1"/>
    <col min="8" max="8" width="2.265625" style="1" customWidth="1"/>
    <col min="9" max="9" width="22.86328125" style="1" customWidth="1"/>
    <col min="10" max="10" width="9" style="1" customWidth="1"/>
    <col min="11" max="11" width="47" style="1" customWidth="1"/>
    <col min="12" max="16384" width="8.73046875" style="1"/>
  </cols>
  <sheetData>
    <row r="1" spans="1:12" ht="38.1" customHeight="1" x14ac:dyDescent="0.55000000000000004">
      <c r="C1" s="19" t="s">
        <v>68</v>
      </c>
      <c r="D1" s="11" t="s">
        <v>31</v>
      </c>
    </row>
    <row r="2" spans="1:12" ht="13.5" customHeight="1" x14ac:dyDescent="0.35">
      <c r="B2" s="6" t="s">
        <v>15</v>
      </c>
      <c r="F2" s="6" t="s">
        <v>17</v>
      </c>
      <c r="I2" s="14" t="s">
        <v>52</v>
      </c>
      <c r="J2" s="14" t="s">
        <v>42</v>
      </c>
      <c r="K2" s="14" t="s">
        <v>43</v>
      </c>
    </row>
    <row r="3" spans="1:12" ht="34.9" x14ac:dyDescent="0.35">
      <c r="B3" s="5" t="s">
        <v>7</v>
      </c>
      <c r="C3" s="31" t="s">
        <v>90</v>
      </c>
      <c r="F3" s="5" t="s">
        <v>7</v>
      </c>
      <c r="G3" s="31" t="s">
        <v>90</v>
      </c>
      <c r="I3" s="15" t="s">
        <v>41</v>
      </c>
      <c r="K3" s="18" t="s">
        <v>53</v>
      </c>
    </row>
    <row r="4" spans="1:12" x14ac:dyDescent="0.35">
      <c r="A4" s="1">
        <v>1</v>
      </c>
      <c r="B4" s="1" t="s">
        <v>0</v>
      </c>
      <c r="C4" s="7">
        <f>SUM(C5:C8)</f>
        <v>0</v>
      </c>
      <c r="D4" s="13" t="e">
        <f>C4/C4</f>
        <v>#DIV/0!</v>
      </c>
      <c r="E4" s="10"/>
      <c r="F4" s="1" t="s">
        <v>18</v>
      </c>
      <c r="G4" s="7">
        <f>SUM(G5:G10)</f>
        <v>0</v>
      </c>
      <c r="K4" s="8"/>
    </row>
    <row r="5" spans="1:12" x14ac:dyDescent="0.35">
      <c r="A5" s="1">
        <v>2</v>
      </c>
      <c r="B5" s="4" t="s">
        <v>1</v>
      </c>
      <c r="C5" s="30">
        <f>'Current Status'!C5*1.1</f>
        <v>0</v>
      </c>
      <c r="D5" s="9" t="e">
        <f>C5/C4</f>
        <v>#DIV/0!</v>
      </c>
      <c r="E5" s="10"/>
      <c r="F5" s="3" t="s">
        <v>19</v>
      </c>
      <c r="G5" s="30"/>
      <c r="I5" s="16" t="s">
        <v>63</v>
      </c>
      <c r="K5" s="8" t="s">
        <v>60</v>
      </c>
      <c r="L5" s="25" t="s">
        <v>84</v>
      </c>
    </row>
    <row r="6" spans="1:12" x14ac:dyDescent="0.35">
      <c r="A6" s="1">
        <v>3</v>
      </c>
      <c r="B6" s="4" t="s">
        <v>2</v>
      </c>
      <c r="C6" s="30">
        <f>'Current Status'!C6*1.1</f>
        <v>0</v>
      </c>
      <c r="D6" s="9" t="e">
        <f>C6/C4</f>
        <v>#DIV/0!</v>
      </c>
      <c r="E6" s="10"/>
      <c r="F6" s="3" t="s">
        <v>20</v>
      </c>
      <c r="G6" s="30"/>
      <c r="I6" s="15" t="s">
        <v>45</v>
      </c>
      <c r="J6" s="17">
        <f>C10*0.5</f>
        <v>-620000</v>
      </c>
      <c r="K6" s="8" t="s">
        <v>48</v>
      </c>
      <c r="L6" s="28">
        <f>J6-'Current Status'!J6</f>
        <v>-620000</v>
      </c>
    </row>
    <row r="7" spans="1:12" x14ac:dyDescent="0.35">
      <c r="A7" s="1">
        <v>4</v>
      </c>
      <c r="B7" s="4" t="s">
        <v>3</v>
      </c>
      <c r="C7" s="30">
        <f>'Current Status'!C7*1.1</f>
        <v>0</v>
      </c>
      <c r="D7" s="9" t="e">
        <f>C7/C4</f>
        <v>#DIV/0!</v>
      </c>
      <c r="E7" s="10"/>
      <c r="F7" s="3" t="s">
        <v>21</v>
      </c>
      <c r="G7" s="30"/>
      <c r="I7" s="15" t="s">
        <v>44</v>
      </c>
      <c r="J7" s="17">
        <f>C10*0.8</f>
        <v>-992000</v>
      </c>
      <c r="K7" s="8" t="s">
        <v>49</v>
      </c>
      <c r="L7" s="28">
        <f>J7-'Current Status'!J7</f>
        <v>-992000</v>
      </c>
    </row>
    <row r="8" spans="1:12" x14ac:dyDescent="0.35">
      <c r="A8" s="1">
        <v>5</v>
      </c>
      <c r="B8" s="4" t="s">
        <v>4</v>
      </c>
      <c r="C8" s="30">
        <f>'Current Status'!C8*1.1</f>
        <v>0</v>
      </c>
      <c r="D8" s="9" t="e">
        <f>C8/C4</f>
        <v>#DIV/0!</v>
      </c>
      <c r="E8" s="10"/>
      <c r="F8" s="3" t="s">
        <v>22</v>
      </c>
      <c r="G8" s="30"/>
      <c r="I8" s="15" t="s">
        <v>46</v>
      </c>
      <c r="J8" s="17">
        <f>C10</f>
        <v>-1240000</v>
      </c>
      <c r="K8" s="8" t="s">
        <v>50</v>
      </c>
      <c r="L8" s="28">
        <f>J8-'Current Status'!J8</f>
        <v>-1240000</v>
      </c>
    </row>
    <row r="9" spans="1:12" x14ac:dyDescent="0.35">
      <c r="A9" s="1">
        <v>6</v>
      </c>
      <c r="B9" s="1" t="s">
        <v>5</v>
      </c>
      <c r="C9" s="30">
        <v>1240000</v>
      </c>
      <c r="D9" s="9" t="e">
        <f>C9/C4</f>
        <v>#DIV/0!</v>
      </c>
      <c r="E9" s="10"/>
      <c r="F9" s="3" t="s">
        <v>23</v>
      </c>
      <c r="G9" s="30"/>
      <c r="I9" s="15" t="s">
        <v>47</v>
      </c>
      <c r="J9" s="17">
        <f>C10*1.2</f>
        <v>-1488000</v>
      </c>
      <c r="K9" s="8" t="s">
        <v>51</v>
      </c>
      <c r="L9" s="28">
        <f>J9-'Current Status'!J9</f>
        <v>-1488000</v>
      </c>
    </row>
    <row r="10" spans="1:12" x14ac:dyDescent="0.35">
      <c r="A10" s="1">
        <v>7</v>
      </c>
      <c r="B10" s="1" t="s">
        <v>6</v>
      </c>
      <c r="C10" s="30">
        <f>C4-C9</f>
        <v>-1240000</v>
      </c>
      <c r="D10" s="9" t="e">
        <f>C10/C4</f>
        <v>#DIV/0!</v>
      </c>
      <c r="E10" s="10"/>
      <c r="F10" s="3" t="s">
        <v>24</v>
      </c>
      <c r="G10" s="30"/>
      <c r="K10" s="8"/>
      <c r="L10" s="27"/>
    </row>
    <row r="11" spans="1:12" x14ac:dyDescent="0.35">
      <c r="A11" s="1">
        <v>8</v>
      </c>
      <c r="B11" s="1" t="s">
        <v>12</v>
      </c>
      <c r="C11" s="30">
        <f>'Current Status'!C11*1.1</f>
        <v>0</v>
      </c>
      <c r="D11" s="9" t="e">
        <f>C11/C4</f>
        <v>#DIV/0!</v>
      </c>
      <c r="E11" s="10"/>
      <c r="G11" s="20"/>
      <c r="I11" s="16" t="s">
        <v>59</v>
      </c>
      <c r="K11" s="8" t="s">
        <v>61</v>
      </c>
      <c r="L11" s="27"/>
    </row>
    <row r="12" spans="1:12" x14ac:dyDescent="0.35">
      <c r="A12" s="1">
        <v>9</v>
      </c>
      <c r="B12" s="1" t="s">
        <v>8</v>
      </c>
      <c r="C12" s="30">
        <f>'Current Status'!C12</f>
        <v>0</v>
      </c>
      <c r="D12" s="9" t="e">
        <f>C12/C4</f>
        <v>#DIV/0!</v>
      </c>
      <c r="E12" s="10"/>
      <c r="F12" s="1" t="s">
        <v>25</v>
      </c>
      <c r="G12" s="30">
        <f>SUM(G13:G18)</f>
        <v>0</v>
      </c>
      <c r="I12" s="15" t="s">
        <v>54</v>
      </c>
      <c r="J12" s="17">
        <f>C14</f>
        <v>-1240000</v>
      </c>
      <c r="K12" s="8" t="s">
        <v>48</v>
      </c>
      <c r="L12" s="28">
        <f>J12-'Current Status'!J12</f>
        <v>-1240000</v>
      </c>
    </row>
    <row r="13" spans="1:12" x14ac:dyDescent="0.35">
      <c r="A13" s="1">
        <v>10</v>
      </c>
      <c r="B13" s="1" t="s">
        <v>13</v>
      </c>
      <c r="C13" s="30">
        <f>'Current Status'!C13</f>
        <v>0</v>
      </c>
      <c r="D13" s="9" t="e">
        <f>C13/C4</f>
        <v>#DIV/0!</v>
      </c>
      <c r="E13" s="10"/>
      <c r="F13" s="3" t="s">
        <v>26</v>
      </c>
      <c r="G13" s="30"/>
      <c r="I13" s="15" t="s">
        <v>55</v>
      </c>
      <c r="J13" s="17">
        <f>C14*1.25</f>
        <v>-1550000</v>
      </c>
      <c r="K13" s="8" t="s">
        <v>49</v>
      </c>
      <c r="L13" s="28">
        <f>J13-'Current Status'!J13</f>
        <v>-1550000</v>
      </c>
    </row>
    <row r="14" spans="1:12" x14ac:dyDescent="0.35">
      <c r="A14" s="1">
        <v>11</v>
      </c>
      <c r="B14" s="1" t="s">
        <v>9</v>
      </c>
      <c r="C14" s="30">
        <f>C10-C11-C12-C13</f>
        <v>-1240000</v>
      </c>
      <c r="D14" s="9" t="e">
        <f>C14/C4</f>
        <v>#DIV/0!</v>
      </c>
      <c r="E14" s="10"/>
      <c r="F14" s="3" t="s">
        <v>27</v>
      </c>
      <c r="G14" s="30"/>
      <c r="I14" s="15" t="s">
        <v>56</v>
      </c>
      <c r="J14" s="17">
        <f>C14*1.5</f>
        <v>-1860000</v>
      </c>
      <c r="K14" s="8" t="s">
        <v>50</v>
      </c>
      <c r="L14" s="28">
        <f>J14-'Current Status'!J14</f>
        <v>-1860000</v>
      </c>
    </row>
    <row r="15" spans="1:12" x14ac:dyDescent="0.35">
      <c r="A15" s="1">
        <v>12</v>
      </c>
      <c r="B15" s="1" t="s">
        <v>10</v>
      </c>
      <c r="C15" s="30">
        <f>'Current Status'!C15</f>
        <v>0</v>
      </c>
      <c r="D15" s="9" t="e">
        <f>C15/C4</f>
        <v>#DIV/0!</v>
      </c>
      <c r="E15" s="10"/>
      <c r="F15" s="3" t="s">
        <v>28</v>
      </c>
      <c r="G15" s="30"/>
      <c r="I15" s="15" t="s">
        <v>57</v>
      </c>
      <c r="J15" s="17">
        <f>C14*1.75</f>
        <v>-2170000</v>
      </c>
      <c r="K15" s="8" t="s">
        <v>51</v>
      </c>
      <c r="L15" s="28">
        <f>J15-'Current Status'!J15</f>
        <v>-2170000</v>
      </c>
    </row>
    <row r="16" spans="1:12" x14ac:dyDescent="0.35">
      <c r="A16" s="1">
        <v>13</v>
      </c>
      <c r="B16" s="1" t="s">
        <v>11</v>
      </c>
      <c r="C16" s="30">
        <f>'Current Status'!C16</f>
        <v>0</v>
      </c>
      <c r="D16" s="9" t="e">
        <f>C16/C4</f>
        <v>#DIV/0!</v>
      </c>
      <c r="E16" s="10"/>
      <c r="F16" s="3" t="s">
        <v>91</v>
      </c>
      <c r="G16" s="30"/>
      <c r="I16" s="15" t="s">
        <v>58</v>
      </c>
      <c r="J16" s="17">
        <f>C14*2</f>
        <v>-2480000</v>
      </c>
      <c r="K16" s="8"/>
      <c r="L16" s="28">
        <f>J16-'Current Status'!J16</f>
        <v>-2480000</v>
      </c>
    </row>
    <row r="17" spans="1:12" x14ac:dyDescent="0.35">
      <c r="A17" s="1">
        <v>14</v>
      </c>
      <c r="B17" s="1" t="s">
        <v>16</v>
      </c>
      <c r="C17" s="30">
        <f>'Current Status'!C17</f>
        <v>0</v>
      </c>
      <c r="D17" s="9" t="e">
        <f>C17/C4</f>
        <v>#DIV/0!</v>
      </c>
      <c r="E17" s="10"/>
      <c r="F17" s="3" t="s">
        <v>92</v>
      </c>
      <c r="G17" s="30"/>
      <c r="K17" s="8"/>
      <c r="L17" s="26"/>
    </row>
    <row r="18" spans="1:12" ht="12" thickBot="1" x14ac:dyDescent="0.4">
      <c r="A18" s="1">
        <v>15</v>
      </c>
      <c r="B18" s="1" t="s">
        <v>14</v>
      </c>
      <c r="C18" s="23">
        <f>C14-C15-C16-C17</f>
        <v>-1240000</v>
      </c>
      <c r="D18" s="9" t="e">
        <f>C18/C4</f>
        <v>#DIV/0!</v>
      </c>
      <c r="E18" s="10"/>
      <c r="F18" s="3" t="s">
        <v>29</v>
      </c>
      <c r="G18" s="30"/>
      <c r="I18" s="16" t="s">
        <v>62</v>
      </c>
      <c r="K18" s="8" t="s">
        <v>64</v>
      </c>
      <c r="L18" s="26"/>
    </row>
    <row r="19" spans="1:12" ht="12" thickBot="1" x14ac:dyDescent="0.4">
      <c r="B19" s="25" t="s">
        <v>83</v>
      </c>
      <c r="C19" s="24">
        <f>C18-'Current Status'!C18</f>
        <v>-1240000</v>
      </c>
      <c r="G19" s="20"/>
      <c r="I19" s="15" t="s">
        <v>65</v>
      </c>
      <c r="J19" s="17">
        <f>C18*3</f>
        <v>-3720000</v>
      </c>
      <c r="K19" s="8" t="s">
        <v>69</v>
      </c>
      <c r="L19" s="28">
        <f>J19-'Current Status'!J19</f>
        <v>-3720000</v>
      </c>
    </row>
    <row r="20" spans="1:12" x14ac:dyDescent="0.35">
      <c r="F20" s="1" t="s">
        <v>30</v>
      </c>
      <c r="G20" s="30"/>
      <c r="I20" s="15" t="s">
        <v>66</v>
      </c>
      <c r="J20" s="17">
        <f>C18*4</f>
        <v>-4960000</v>
      </c>
      <c r="K20" s="8" t="s">
        <v>70</v>
      </c>
      <c r="L20" s="28">
        <f>J20-'Current Status'!J20</f>
        <v>-4960000</v>
      </c>
    </row>
    <row r="21" spans="1:12" x14ac:dyDescent="0.35">
      <c r="I21" s="15" t="s">
        <v>67</v>
      </c>
      <c r="J21" s="17">
        <f>C18*5</f>
        <v>-6200000</v>
      </c>
      <c r="K21" s="8" t="s">
        <v>71</v>
      </c>
      <c r="L21" s="28">
        <f>J21-'Current Status'!J21</f>
        <v>-6200000</v>
      </c>
    </row>
    <row r="22" spans="1:12" ht="8.1" customHeight="1" x14ac:dyDescent="0.35">
      <c r="A22" s="21"/>
      <c r="B22" s="21"/>
      <c r="C22" s="21"/>
      <c r="D22" s="22"/>
      <c r="E22" s="22"/>
      <c r="F22" s="21"/>
      <c r="G22" s="21"/>
      <c r="H22" s="21"/>
      <c r="I22" s="21"/>
      <c r="J22" s="21"/>
      <c r="K22" s="21"/>
    </row>
    <row r="23" spans="1:12" x14ac:dyDescent="0.35">
      <c r="B23" s="1" t="s">
        <v>78</v>
      </c>
    </row>
    <row r="24" spans="1:12" x14ac:dyDescent="0.35">
      <c r="C24" s="1" t="s">
        <v>79</v>
      </c>
      <c r="D24" s="8" t="s">
        <v>77</v>
      </c>
    </row>
    <row r="25" spans="1:12" x14ac:dyDescent="0.35">
      <c r="C25" s="1" t="s">
        <v>82</v>
      </c>
    </row>
    <row r="26" spans="1:12" x14ac:dyDescent="0.35">
      <c r="C26" s="1" t="s">
        <v>80</v>
      </c>
    </row>
    <row r="27" spans="1:12" x14ac:dyDescent="0.35">
      <c r="C27" s="1" t="s">
        <v>81</v>
      </c>
    </row>
    <row r="28" spans="1:12" x14ac:dyDescent="0.35">
      <c r="C28" s="25" t="s">
        <v>85</v>
      </c>
      <c r="D28" s="29"/>
      <c r="E28" s="29"/>
      <c r="F28" s="25"/>
      <c r="G28" s="25"/>
      <c r="H28" s="25"/>
      <c r="I28" s="25"/>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7109-FBA8-4952-B044-7FBDE6590395}">
  <dimension ref="A1:L28"/>
  <sheetViews>
    <sheetView workbookViewId="0">
      <selection activeCell="C3" sqref="C3"/>
    </sheetView>
  </sheetViews>
  <sheetFormatPr defaultColWidth="8.73046875" defaultRowHeight="11.65" x14ac:dyDescent="0.35"/>
  <cols>
    <col min="1" max="1" width="3" style="1" customWidth="1"/>
    <col min="2" max="2" width="17.1328125" style="1" customWidth="1"/>
    <col min="3" max="3" width="12.59765625" style="1" customWidth="1"/>
    <col min="4" max="4" width="8.73046875" style="8"/>
    <col min="5" max="5" width="2.1328125" style="8" customWidth="1"/>
    <col min="6" max="6" width="18.86328125" style="1" customWidth="1"/>
    <col min="7" max="7" width="12.265625" style="1" customWidth="1"/>
    <col min="8" max="8" width="2.265625" style="1" customWidth="1"/>
    <col min="9" max="9" width="22.86328125" style="1" customWidth="1"/>
    <col min="10" max="10" width="9" style="1" customWidth="1"/>
    <col min="11" max="11" width="47" style="1" customWidth="1"/>
    <col min="12" max="12" width="10.3984375" style="1" customWidth="1"/>
    <col min="13" max="16384" width="8.73046875" style="1"/>
  </cols>
  <sheetData>
    <row r="1" spans="1:12" ht="34.15" customHeight="1" x14ac:dyDescent="0.55000000000000004">
      <c r="C1" s="19" t="s">
        <v>68</v>
      </c>
      <c r="D1" s="11" t="s">
        <v>31</v>
      </c>
    </row>
    <row r="2" spans="1:12" ht="13.5" customHeight="1" x14ac:dyDescent="0.35">
      <c r="B2" s="6" t="s">
        <v>15</v>
      </c>
      <c r="F2" s="6" t="s">
        <v>17</v>
      </c>
      <c r="I2" s="14" t="s">
        <v>52</v>
      </c>
      <c r="J2" s="14" t="s">
        <v>42</v>
      </c>
      <c r="K2" s="14" t="s">
        <v>43</v>
      </c>
    </row>
    <row r="3" spans="1:12" ht="34.15" customHeight="1" x14ac:dyDescent="0.35">
      <c r="B3" s="5" t="s">
        <v>7</v>
      </c>
      <c r="C3" s="31" t="s">
        <v>90</v>
      </c>
      <c r="F3" s="5" t="s">
        <v>7</v>
      </c>
      <c r="G3" s="31" t="s">
        <v>90</v>
      </c>
      <c r="I3" s="15" t="s">
        <v>41</v>
      </c>
      <c r="K3" s="18" t="s">
        <v>53</v>
      </c>
    </row>
    <row r="4" spans="1:12" x14ac:dyDescent="0.35">
      <c r="A4" s="1">
        <v>1</v>
      </c>
      <c r="B4" s="1" t="s">
        <v>0</v>
      </c>
      <c r="C4" s="7">
        <f>SUM(C5:C8)</f>
        <v>0</v>
      </c>
      <c r="D4" s="13" t="e">
        <f>C4/C4</f>
        <v>#DIV/0!</v>
      </c>
      <c r="E4" s="10"/>
      <c r="F4" s="1" t="s">
        <v>18</v>
      </c>
      <c r="G4" s="7">
        <f>SUM(G5:G10)</f>
        <v>0</v>
      </c>
      <c r="K4" s="8"/>
    </row>
    <row r="5" spans="1:12" x14ac:dyDescent="0.35">
      <c r="A5" s="1">
        <v>2</v>
      </c>
      <c r="B5" s="4" t="s">
        <v>1</v>
      </c>
      <c r="C5" s="30">
        <f>'Current Status'!C5*1.2</f>
        <v>0</v>
      </c>
      <c r="D5" s="9" t="e">
        <f>C5/C4</f>
        <v>#DIV/0!</v>
      </c>
      <c r="E5" s="10"/>
      <c r="F5" s="3" t="s">
        <v>19</v>
      </c>
      <c r="G5" s="30"/>
      <c r="I5" s="16" t="s">
        <v>63</v>
      </c>
      <c r="K5" s="8" t="s">
        <v>60</v>
      </c>
      <c r="L5" s="25" t="s">
        <v>84</v>
      </c>
    </row>
    <row r="6" spans="1:12" x14ac:dyDescent="0.35">
      <c r="A6" s="1">
        <v>3</v>
      </c>
      <c r="B6" s="4" t="s">
        <v>2</v>
      </c>
      <c r="C6" s="30">
        <f>'Current Status'!C6*1.2</f>
        <v>0</v>
      </c>
      <c r="D6" s="9" t="e">
        <f>C6/C4</f>
        <v>#DIV/0!</v>
      </c>
      <c r="E6" s="10"/>
      <c r="F6" s="3" t="s">
        <v>20</v>
      </c>
      <c r="G6" s="30"/>
      <c r="I6" s="15" t="s">
        <v>45</v>
      </c>
      <c r="J6" s="17">
        <f>C10*0.5</f>
        <v>0</v>
      </c>
      <c r="K6" s="8" t="s">
        <v>48</v>
      </c>
      <c r="L6" s="28">
        <f>J6-'Current Status'!J6</f>
        <v>0</v>
      </c>
    </row>
    <row r="7" spans="1:12" x14ac:dyDescent="0.35">
      <c r="A7" s="1">
        <v>4</v>
      </c>
      <c r="B7" s="4" t="s">
        <v>3</v>
      </c>
      <c r="C7" s="30">
        <f>'Current Status'!C7*1.2</f>
        <v>0</v>
      </c>
      <c r="D7" s="9" t="e">
        <f>C7/C4</f>
        <v>#DIV/0!</v>
      </c>
      <c r="E7" s="10"/>
      <c r="F7" s="3" t="s">
        <v>21</v>
      </c>
      <c r="G7" s="30"/>
      <c r="I7" s="15" t="s">
        <v>44</v>
      </c>
      <c r="J7" s="17">
        <f>C10*0.8</f>
        <v>0</v>
      </c>
      <c r="K7" s="8" t="s">
        <v>49</v>
      </c>
      <c r="L7" s="28">
        <f>J7-'Current Status'!J7</f>
        <v>0</v>
      </c>
    </row>
    <row r="8" spans="1:12" x14ac:dyDescent="0.35">
      <c r="A8" s="1">
        <v>5</v>
      </c>
      <c r="B8" s="4" t="s">
        <v>4</v>
      </c>
      <c r="C8" s="30">
        <f>'Current Status'!C8*1.2</f>
        <v>0</v>
      </c>
      <c r="D8" s="9" t="e">
        <f>C8/C4</f>
        <v>#DIV/0!</v>
      </c>
      <c r="E8" s="10"/>
      <c r="F8" s="3" t="s">
        <v>22</v>
      </c>
      <c r="G8" s="30"/>
      <c r="I8" s="15" t="s">
        <v>46</v>
      </c>
      <c r="J8" s="17">
        <f>C10</f>
        <v>0</v>
      </c>
      <c r="K8" s="8" t="s">
        <v>50</v>
      </c>
      <c r="L8" s="28">
        <f>J8-'Current Status'!J8</f>
        <v>0</v>
      </c>
    </row>
    <row r="9" spans="1:12" x14ac:dyDescent="0.35">
      <c r="A9" s="1">
        <v>6</v>
      </c>
      <c r="B9" s="1" t="s">
        <v>5</v>
      </c>
      <c r="C9" s="30">
        <f>C4-C10</f>
        <v>0</v>
      </c>
      <c r="D9" s="9" t="e">
        <f>C9/C4</f>
        <v>#DIV/0!</v>
      </c>
      <c r="E9" s="10"/>
      <c r="F9" s="3" t="s">
        <v>23</v>
      </c>
      <c r="G9" s="30"/>
      <c r="I9" s="15" t="s">
        <v>47</v>
      </c>
      <c r="J9" s="17">
        <f>C10*1.2</f>
        <v>0</v>
      </c>
      <c r="K9" s="8" t="s">
        <v>51</v>
      </c>
      <c r="L9" s="28">
        <f>J9-'Current Status'!J9</f>
        <v>0</v>
      </c>
    </row>
    <row r="10" spans="1:12" x14ac:dyDescent="0.35">
      <c r="A10" s="1">
        <v>7</v>
      </c>
      <c r="B10" s="1" t="s">
        <v>6</v>
      </c>
      <c r="C10" s="30">
        <f>'Current Status'!C10*1.2</f>
        <v>0</v>
      </c>
      <c r="D10" s="9" t="e">
        <f>C10/C4</f>
        <v>#DIV/0!</v>
      </c>
      <c r="E10" s="10"/>
      <c r="F10" s="3" t="s">
        <v>24</v>
      </c>
      <c r="G10" s="30"/>
      <c r="K10" s="8"/>
      <c r="L10" s="27"/>
    </row>
    <row r="11" spans="1:12" x14ac:dyDescent="0.35">
      <c r="A11" s="1">
        <v>8</v>
      </c>
      <c r="B11" s="1" t="s">
        <v>12</v>
      </c>
      <c r="C11" s="30">
        <f>'Current Status'!C11*1.2</f>
        <v>0</v>
      </c>
      <c r="D11" s="9" t="e">
        <f>C11/C4</f>
        <v>#DIV/0!</v>
      </c>
      <c r="E11" s="10"/>
      <c r="G11" s="20"/>
      <c r="I11" s="16" t="s">
        <v>59</v>
      </c>
      <c r="K11" s="8" t="s">
        <v>61</v>
      </c>
      <c r="L11" s="27"/>
    </row>
    <row r="12" spans="1:12" x14ac:dyDescent="0.35">
      <c r="A12" s="1">
        <v>9</v>
      </c>
      <c r="B12" s="1" t="s">
        <v>8</v>
      </c>
      <c r="C12" s="30">
        <f>'Current Status'!C12</f>
        <v>0</v>
      </c>
      <c r="D12" s="9" t="e">
        <f>C12/C4</f>
        <v>#DIV/0!</v>
      </c>
      <c r="E12" s="10"/>
      <c r="F12" s="1" t="s">
        <v>25</v>
      </c>
      <c r="G12" s="30">
        <f>SUM(G13:G18)</f>
        <v>0</v>
      </c>
      <c r="I12" s="15" t="s">
        <v>54</v>
      </c>
      <c r="J12" s="17">
        <f>C14</f>
        <v>0</v>
      </c>
      <c r="K12" s="8" t="s">
        <v>48</v>
      </c>
      <c r="L12" s="28">
        <f>J12-'Current Status'!J12</f>
        <v>0</v>
      </c>
    </row>
    <row r="13" spans="1:12" x14ac:dyDescent="0.35">
      <c r="A13" s="1">
        <v>10</v>
      </c>
      <c r="B13" s="1" t="s">
        <v>13</v>
      </c>
      <c r="C13" s="30">
        <f>'Current Status'!C13</f>
        <v>0</v>
      </c>
      <c r="D13" s="9" t="e">
        <f>C13/C4</f>
        <v>#DIV/0!</v>
      </c>
      <c r="E13" s="10"/>
      <c r="F13" s="3" t="s">
        <v>26</v>
      </c>
      <c r="G13" s="30"/>
      <c r="I13" s="15" t="s">
        <v>55</v>
      </c>
      <c r="J13" s="17">
        <f>C14*1.25</f>
        <v>0</v>
      </c>
      <c r="K13" s="8" t="s">
        <v>49</v>
      </c>
      <c r="L13" s="28">
        <f>J13-'Current Status'!J13</f>
        <v>0</v>
      </c>
    </row>
    <row r="14" spans="1:12" x14ac:dyDescent="0.35">
      <c r="A14" s="1">
        <v>11</v>
      </c>
      <c r="B14" s="1" t="s">
        <v>9</v>
      </c>
      <c r="C14" s="30">
        <f>C10-C11-C12-C13</f>
        <v>0</v>
      </c>
      <c r="D14" s="9" t="e">
        <f>C14/C4</f>
        <v>#DIV/0!</v>
      </c>
      <c r="E14" s="10"/>
      <c r="F14" s="3" t="s">
        <v>27</v>
      </c>
      <c r="G14" s="30"/>
      <c r="I14" s="15" t="s">
        <v>56</v>
      </c>
      <c r="J14" s="17">
        <f>C14*1.5</f>
        <v>0</v>
      </c>
      <c r="K14" s="8" t="s">
        <v>50</v>
      </c>
      <c r="L14" s="28">
        <f>J14-'Current Status'!J14</f>
        <v>0</v>
      </c>
    </row>
    <row r="15" spans="1:12" x14ac:dyDescent="0.35">
      <c r="A15" s="1">
        <v>12</v>
      </c>
      <c r="B15" s="1" t="s">
        <v>10</v>
      </c>
      <c r="C15" s="30">
        <f>'Current Status'!C15</f>
        <v>0</v>
      </c>
      <c r="D15" s="9" t="e">
        <f>C15/C4</f>
        <v>#DIV/0!</v>
      </c>
      <c r="E15" s="10"/>
      <c r="F15" s="3" t="s">
        <v>28</v>
      </c>
      <c r="G15" s="30"/>
      <c r="I15" s="15" t="s">
        <v>57</v>
      </c>
      <c r="J15" s="17">
        <f>C14*1.75</f>
        <v>0</v>
      </c>
      <c r="K15" s="8" t="s">
        <v>51</v>
      </c>
      <c r="L15" s="28">
        <f>J15-'Current Status'!J15</f>
        <v>0</v>
      </c>
    </row>
    <row r="16" spans="1:12" x14ac:dyDescent="0.35">
      <c r="A16" s="1">
        <v>13</v>
      </c>
      <c r="B16" s="1" t="s">
        <v>11</v>
      </c>
      <c r="C16" s="30">
        <f>'Current Status'!C16</f>
        <v>0</v>
      </c>
      <c r="D16" s="9" t="e">
        <f>C16/C4</f>
        <v>#DIV/0!</v>
      </c>
      <c r="E16" s="10"/>
      <c r="F16" s="3" t="s">
        <v>91</v>
      </c>
      <c r="G16" s="30"/>
      <c r="I16" s="15" t="s">
        <v>58</v>
      </c>
      <c r="J16" s="17">
        <f>C14*2</f>
        <v>0</v>
      </c>
      <c r="K16" s="8"/>
      <c r="L16" s="28">
        <f>J16-'Current Status'!J16</f>
        <v>0</v>
      </c>
    </row>
    <row r="17" spans="1:12" x14ac:dyDescent="0.35">
      <c r="A17" s="1">
        <v>14</v>
      </c>
      <c r="B17" s="1" t="s">
        <v>16</v>
      </c>
      <c r="C17" s="30">
        <f>'Current Status'!C17</f>
        <v>0</v>
      </c>
      <c r="D17" s="9" t="e">
        <f>C17/C4</f>
        <v>#DIV/0!</v>
      </c>
      <c r="E17" s="10"/>
      <c r="F17" s="3" t="s">
        <v>92</v>
      </c>
      <c r="G17" s="30"/>
      <c r="K17" s="8"/>
      <c r="L17" s="26"/>
    </row>
    <row r="18" spans="1:12" ht="12" thickBot="1" x14ac:dyDescent="0.4">
      <c r="A18" s="1">
        <v>15</v>
      </c>
      <c r="B18" s="1" t="s">
        <v>14</v>
      </c>
      <c r="C18" s="23">
        <f>C14-C15-C16-C17</f>
        <v>0</v>
      </c>
      <c r="D18" s="9" t="e">
        <f>C18/C4</f>
        <v>#DIV/0!</v>
      </c>
      <c r="E18" s="10"/>
      <c r="F18" s="3" t="s">
        <v>29</v>
      </c>
      <c r="G18" s="30"/>
      <c r="I18" s="16" t="s">
        <v>62</v>
      </c>
      <c r="K18" s="8" t="s">
        <v>64</v>
      </c>
      <c r="L18" s="26"/>
    </row>
    <row r="19" spans="1:12" ht="12" thickBot="1" x14ac:dyDescent="0.4">
      <c r="B19" s="25" t="s">
        <v>83</v>
      </c>
      <c r="C19" s="24">
        <f>C18-'Current Status'!C18</f>
        <v>0</v>
      </c>
      <c r="G19" s="20"/>
      <c r="I19" s="15" t="s">
        <v>65</v>
      </c>
      <c r="J19" s="17">
        <f>C18*3</f>
        <v>0</v>
      </c>
      <c r="K19" s="8" t="s">
        <v>69</v>
      </c>
      <c r="L19" s="28">
        <f>J19-'Current Status'!J19</f>
        <v>0</v>
      </c>
    </row>
    <row r="20" spans="1:12" x14ac:dyDescent="0.35">
      <c r="F20" s="1" t="s">
        <v>30</v>
      </c>
      <c r="G20" s="30"/>
      <c r="I20" s="15" t="s">
        <v>66</v>
      </c>
      <c r="J20" s="17">
        <f>C18*4</f>
        <v>0</v>
      </c>
      <c r="K20" s="8" t="s">
        <v>70</v>
      </c>
      <c r="L20" s="28">
        <f>J20-'Current Status'!J20</f>
        <v>0</v>
      </c>
    </row>
    <row r="21" spans="1:12" x14ac:dyDescent="0.35">
      <c r="I21" s="15" t="s">
        <v>67</v>
      </c>
      <c r="J21" s="17">
        <f>C18*5</f>
        <v>0</v>
      </c>
      <c r="K21" s="8" t="s">
        <v>71</v>
      </c>
      <c r="L21" s="28">
        <f>J21-'Current Status'!J21</f>
        <v>0</v>
      </c>
    </row>
    <row r="22" spans="1:12" ht="8.1" customHeight="1" x14ac:dyDescent="0.35">
      <c r="A22" s="21"/>
      <c r="B22" s="21"/>
      <c r="C22" s="21"/>
      <c r="D22" s="22"/>
      <c r="E22" s="22"/>
      <c r="F22" s="21"/>
      <c r="G22" s="21"/>
      <c r="H22" s="21"/>
      <c r="I22" s="21"/>
      <c r="J22" s="21"/>
      <c r="K22" s="21"/>
    </row>
    <row r="23" spans="1:12" x14ac:dyDescent="0.35">
      <c r="B23" s="1" t="s">
        <v>78</v>
      </c>
    </row>
    <row r="24" spans="1:12" x14ac:dyDescent="0.35">
      <c r="C24" s="1" t="s">
        <v>86</v>
      </c>
      <c r="D24" s="8" t="s">
        <v>77</v>
      </c>
    </row>
    <row r="25" spans="1:12" x14ac:dyDescent="0.35">
      <c r="C25" s="1" t="s">
        <v>82</v>
      </c>
    </row>
    <row r="26" spans="1:12" x14ac:dyDescent="0.35">
      <c r="C26" s="1" t="s">
        <v>80</v>
      </c>
    </row>
    <row r="27" spans="1:12" x14ac:dyDescent="0.35">
      <c r="C27" s="1" t="s">
        <v>81</v>
      </c>
    </row>
    <row r="28" spans="1:12" x14ac:dyDescent="0.35">
      <c r="C28" s="25" t="s">
        <v>85</v>
      </c>
      <c r="D28" s="29"/>
      <c r="E28" s="29"/>
      <c r="F28" s="25"/>
      <c r="G28" s="25"/>
      <c r="H28" s="25"/>
      <c r="I28" s="25"/>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DD9A5-02DB-46BC-A68F-7DE167DBC762}">
  <dimension ref="A1:L28"/>
  <sheetViews>
    <sheetView workbookViewId="0">
      <selection activeCell="C3" sqref="C3"/>
    </sheetView>
  </sheetViews>
  <sheetFormatPr defaultColWidth="8.73046875" defaultRowHeight="11.65" x14ac:dyDescent="0.35"/>
  <cols>
    <col min="1" max="1" width="3" style="1" customWidth="1"/>
    <col min="2" max="2" width="17.1328125" style="1" customWidth="1"/>
    <col min="3" max="3" width="12.59765625" style="1" customWidth="1"/>
    <col min="4" max="4" width="8.73046875" style="8"/>
    <col min="5" max="5" width="2.1328125" style="8" customWidth="1"/>
    <col min="6" max="6" width="18.86328125" style="1" customWidth="1"/>
    <col min="7" max="7" width="12.265625" style="1" customWidth="1"/>
    <col min="8" max="8" width="2.265625" style="1" customWidth="1"/>
    <col min="9" max="9" width="22.86328125" style="1" customWidth="1"/>
    <col min="10" max="10" width="9" style="1" customWidth="1"/>
    <col min="11" max="11" width="47" style="1" customWidth="1"/>
    <col min="12" max="12" width="10.3984375" style="1" customWidth="1"/>
    <col min="13" max="16384" width="8.73046875" style="1"/>
  </cols>
  <sheetData>
    <row r="1" spans="1:12" ht="34.15" customHeight="1" x14ac:dyDescent="0.55000000000000004">
      <c r="C1" s="19" t="s">
        <v>68</v>
      </c>
      <c r="D1" s="11" t="s">
        <v>31</v>
      </c>
    </row>
    <row r="2" spans="1:12" ht="13.5" customHeight="1" x14ac:dyDescent="0.35">
      <c r="B2" s="6" t="s">
        <v>15</v>
      </c>
      <c r="F2" s="6" t="s">
        <v>17</v>
      </c>
      <c r="I2" s="14" t="s">
        <v>52</v>
      </c>
      <c r="J2" s="14" t="s">
        <v>42</v>
      </c>
      <c r="K2" s="14" t="s">
        <v>43</v>
      </c>
    </row>
    <row r="3" spans="1:12" ht="34.15" customHeight="1" x14ac:dyDescent="0.35">
      <c r="B3" s="5" t="s">
        <v>7</v>
      </c>
      <c r="C3" s="31" t="s">
        <v>90</v>
      </c>
      <c r="F3" s="5" t="s">
        <v>7</v>
      </c>
      <c r="G3" s="31" t="s">
        <v>90</v>
      </c>
      <c r="I3" s="15" t="s">
        <v>41</v>
      </c>
      <c r="K3" s="18" t="s">
        <v>53</v>
      </c>
    </row>
    <row r="4" spans="1:12" x14ac:dyDescent="0.35">
      <c r="A4" s="1">
        <v>1</v>
      </c>
      <c r="B4" s="1" t="s">
        <v>0</v>
      </c>
      <c r="C4" s="7">
        <f>SUM(C5:C8)</f>
        <v>0</v>
      </c>
      <c r="D4" s="13" t="e">
        <f>C4/C4</f>
        <v>#DIV/0!</v>
      </c>
      <c r="E4" s="10"/>
      <c r="F4" s="1" t="s">
        <v>18</v>
      </c>
      <c r="G4" s="7">
        <f>SUM(G5:G10)</f>
        <v>0</v>
      </c>
      <c r="K4" s="8"/>
    </row>
    <row r="5" spans="1:12" x14ac:dyDescent="0.35">
      <c r="A5" s="1">
        <v>2</v>
      </c>
      <c r="B5" s="4" t="s">
        <v>1</v>
      </c>
      <c r="C5" s="30">
        <f>'Current Status'!C5*1.3</f>
        <v>0</v>
      </c>
      <c r="D5" s="9" t="e">
        <f>C5/C4</f>
        <v>#DIV/0!</v>
      </c>
      <c r="E5" s="10"/>
      <c r="F5" s="3" t="s">
        <v>19</v>
      </c>
      <c r="G5" s="30"/>
      <c r="I5" s="16" t="s">
        <v>63</v>
      </c>
      <c r="K5" s="8" t="s">
        <v>60</v>
      </c>
      <c r="L5" s="25" t="s">
        <v>84</v>
      </c>
    </row>
    <row r="6" spans="1:12" x14ac:dyDescent="0.35">
      <c r="A6" s="1">
        <v>3</v>
      </c>
      <c r="B6" s="4" t="s">
        <v>2</v>
      </c>
      <c r="C6" s="30">
        <f>'Current Status'!C6*1.3</f>
        <v>0</v>
      </c>
      <c r="D6" s="9" t="e">
        <f>C6/C4</f>
        <v>#DIV/0!</v>
      </c>
      <c r="E6" s="10"/>
      <c r="F6" s="3" t="s">
        <v>20</v>
      </c>
      <c r="G6" s="30"/>
      <c r="I6" s="15" t="s">
        <v>45</v>
      </c>
      <c r="J6" s="17">
        <f>C10*0.5</f>
        <v>0</v>
      </c>
      <c r="K6" s="8" t="s">
        <v>48</v>
      </c>
      <c r="L6" s="28">
        <f>J6-'Current Status'!J6</f>
        <v>0</v>
      </c>
    </row>
    <row r="7" spans="1:12" x14ac:dyDescent="0.35">
      <c r="A7" s="1">
        <v>4</v>
      </c>
      <c r="B7" s="4" t="s">
        <v>3</v>
      </c>
      <c r="C7" s="30">
        <f>'Current Status'!C7*1.3</f>
        <v>0</v>
      </c>
      <c r="D7" s="9" t="e">
        <f>C7/C4</f>
        <v>#DIV/0!</v>
      </c>
      <c r="E7" s="10"/>
      <c r="F7" s="3" t="s">
        <v>21</v>
      </c>
      <c r="G7" s="30"/>
      <c r="I7" s="15" t="s">
        <v>44</v>
      </c>
      <c r="J7" s="17">
        <f>C10*0.8</f>
        <v>0</v>
      </c>
      <c r="K7" s="8" t="s">
        <v>49</v>
      </c>
      <c r="L7" s="28">
        <f>J7-'Current Status'!J7</f>
        <v>0</v>
      </c>
    </row>
    <row r="8" spans="1:12" x14ac:dyDescent="0.35">
      <c r="A8" s="1">
        <v>5</v>
      </c>
      <c r="B8" s="4" t="s">
        <v>4</v>
      </c>
      <c r="C8" s="30">
        <f>'Current Status'!C8*1.3</f>
        <v>0</v>
      </c>
      <c r="D8" s="9" t="e">
        <f>C8/C4</f>
        <v>#DIV/0!</v>
      </c>
      <c r="E8" s="10"/>
      <c r="F8" s="3" t="s">
        <v>22</v>
      </c>
      <c r="G8" s="30"/>
      <c r="I8" s="15" t="s">
        <v>46</v>
      </c>
      <c r="J8" s="17">
        <f>C10</f>
        <v>0</v>
      </c>
      <c r="K8" s="8" t="s">
        <v>50</v>
      </c>
      <c r="L8" s="28">
        <f>J8-'Current Status'!J8</f>
        <v>0</v>
      </c>
    </row>
    <row r="9" spans="1:12" x14ac:dyDescent="0.35">
      <c r="A9" s="1">
        <v>6</v>
      </c>
      <c r="B9" s="1" t="s">
        <v>5</v>
      </c>
      <c r="C9" s="30">
        <f>C4-C10</f>
        <v>0</v>
      </c>
      <c r="D9" s="9" t="e">
        <f>C9/C4</f>
        <v>#DIV/0!</v>
      </c>
      <c r="E9" s="10"/>
      <c r="F9" s="3" t="s">
        <v>23</v>
      </c>
      <c r="G9" s="30"/>
      <c r="I9" s="15" t="s">
        <v>47</v>
      </c>
      <c r="J9" s="17">
        <f>C10*1.2</f>
        <v>0</v>
      </c>
      <c r="K9" s="8" t="s">
        <v>51</v>
      </c>
      <c r="L9" s="28">
        <f>J9-'Current Status'!J9</f>
        <v>0</v>
      </c>
    </row>
    <row r="10" spans="1:12" x14ac:dyDescent="0.35">
      <c r="A10" s="1">
        <v>7</v>
      </c>
      <c r="B10" s="1" t="s">
        <v>6</v>
      </c>
      <c r="C10" s="30">
        <f>'Current Status'!C10*1.3</f>
        <v>0</v>
      </c>
      <c r="D10" s="9" t="e">
        <f>C10/C4</f>
        <v>#DIV/0!</v>
      </c>
      <c r="E10" s="10"/>
      <c r="F10" s="3" t="s">
        <v>24</v>
      </c>
      <c r="G10" s="30"/>
      <c r="K10" s="8"/>
      <c r="L10" s="27"/>
    </row>
    <row r="11" spans="1:12" x14ac:dyDescent="0.35">
      <c r="A11" s="1">
        <v>8</v>
      </c>
      <c r="B11" s="1" t="s">
        <v>12</v>
      </c>
      <c r="C11" s="30">
        <f>'Current Status'!C11*1.3</f>
        <v>0</v>
      </c>
      <c r="D11" s="9" t="e">
        <f>C11/C4</f>
        <v>#DIV/0!</v>
      </c>
      <c r="E11" s="10"/>
      <c r="G11" s="20"/>
      <c r="I11" s="16" t="s">
        <v>59</v>
      </c>
      <c r="K11" s="8" t="s">
        <v>61</v>
      </c>
      <c r="L11" s="27"/>
    </row>
    <row r="12" spans="1:12" x14ac:dyDescent="0.35">
      <c r="A12" s="1">
        <v>9</v>
      </c>
      <c r="B12" s="1" t="s">
        <v>8</v>
      </c>
      <c r="C12" s="30">
        <f>'Current Status'!C12</f>
        <v>0</v>
      </c>
      <c r="D12" s="9" t="e">
        <f>C12/C4</f>
        <v>#DIV/0!</v>
      </c>
      <c r="E12" s="10"/>
      <c r="F12" s="1" t="s">
        <v>25</v>
      </c>
      <c r="G12" s="30">
        <f>SUM(G13:G18)</f>
        <v>0</v>
      </c>
      <c r="I12" s="15" t="s">
        <v>54</v>
      </c>
      <c r="J12" s="17">
        <f>C14</f>
        <v>0</v>
      </c>
      <c r="K12" s="8" t="s">
        <v>48</v>
      </c>
      <c r="L12" s="28">
        <f>J12-'Current Status'!J12</f>
        <v>0</v>
      </c>
    </row>
    <row r="13" spans="1:12" x14ac:dyDescent="0.35">
      <c r="A13" s="1">
        <v>10</v>
      </c>
      <c r="B13" s="1" t="s">
        <v>13</v>
      </c>
      <c r="C13" s="30">
        <f>'Current Status'!C13</f>
        <v>0</v>
      </c>
      <c r="D13" s="9" t="e">
        <f>C13/C4</f>
        <v>#DIV/0!</v>
      </c>
      <c r="E13" s="10"/>
      <c r="F13" s="3" t="s">
        <v>26</v>
      </c>
      <c r="G13" s="30"/>
      <c r="I13" s="15" t="s">
        <v>55</v>
      </c>
      <c r="J13" s="17">
        <f>C14*1.25</f>
        <v>0</v>
      </c>
      <c r="K13" s="8" t="s">
        <v>49</v>
      </c>
      <c r="L13" s="28">
        <f>J13-'Current Status'!J13</f>
        <v>0</v>
      </c>
    </row>
    <row r="14" spans="1:12" x14ac:dyDescent="0.35">
      <c r="A14" s="1">
        <v>11</v>
      </c>
      <c r="B14" s="1" t="s">
        <v>9</v>
      </c>
      <c r="C14" s="30">
        <f>C10-C11-C12-C13</f>
        <v>0</v>
      </c>
      <c r="D14" s="9" t="e">
        <f>C14/C4</f>
        <v>#DIV/0!</v>
      </c>
      <c r="E14" s="10"/>
      <c r="F14" s="3" t="s">
        <v>27</v>
      </c>
      <c r="G14" s="30"/>
      <c r="I14" s="15" t="s">
        <v>56</v>
      </c>
      <c r="J14" s="17">
        <f>C14*1.5</f>
        <v>0</v>
      </c>
      <c r="K14" s="8" t="s">
        <v>50</v>
      </c>
      <c r="L14" s="28">
        <f>J14-'Current Status'!J14</f>
        <v>0</v>
      </c>
    </row>
    <row r="15" spans="1:12" x14ac:dyDescent="0.35">
      <c r="A15" s="1">
        <v>12</v>
      </c>
      <c r="B15" s="1" t="s">
        <v>10</v>
      </c>
      <c r="C15" s="30">
        <f>'Current Status'!C15</f>
        <v>0</v>
      </c>
      <c r="D15" s="9" t="e">
        <f>C15/C4</f>
        <v>#DIV/0!</v>
      </c>
      <c r="E15" s="10"/>
      <c r="F15" s="3" t="s">
        <v>28</v>
      </c>
      <c r="G15" s="30"/>
      <c r="I15" s="15" t="s">
        <v>57</v>
      </c>
      <c r="J15" s="17">
        <f>C14*1.75</f>
        <v>0</v>
      </c>
      <c r="K15" s="8" t="s">
        <v>51</v>
      </c>
      <c r="L15" s="28">
        <f>J15-'Current Status'!J15</f>
        <v>0</v>
      </c>
    </row>
    <row r="16" spans="1:12" x14ac:dyDescent="0.35">
      <c r="A16" s="1">
        <v>13</v>
      </c>
      <c r="B16" s="1" t="s">
        <v>11</v>
      </c>
      <c r="C16" s="30">
        <f>'Current Status'!C16</f>
        <v>0</v>
      </c>
      <c r="D16" s="9" t="e">
        <f>C16/C4</f>
        <v>#DIV/0!</v>
      </c>
      <c r="E16" s="10"/>
      <c r="F16" s="3" t="s">
        <v>91</v>
      </c>
      <c r="G16" s="30"/>
      <c r="I16" s="15" t="s">
        <v>58</v>
      </c>
      <c r="J16" s="17">
        <f>C14*2</f>
        <v>0</v>
      </c>
      <c r="K16" s="8"/>
      <c r="L16" s="28">
        <f>J16-'Current Status'!J16</f>
        <v>0</v>
      </c>
    </row>
    <row r="17" spans="1:12" x14ac:dyDescent="0.35">
      <c r="A17" s="1">
        <v>14</v>
      </c>
      <c r="B17" s="1" t="s">
        <v>16</v>
      </c>
      <c r="C17" s="30">
        <f>'Current Status'!C17</f>
        <v>0</v>
      </c>
      <c r="D17" s="9" t="e">
        <f>C17/C4</f>
        <v>#DIV/0!</v>
      </c>
      <c r="E17" s="10"/>
      <c r="F17" s="3" t="s">
        <v>92</v>
      </c>
      <c r="G17" s="30"/>
      <c r="K17" s="8"/>
      <c r="L17" s="26"/>
    </row>
    <row r="18" spans="1:12" ht="12" thickBot="1" x14ac:dyDescent="0.4">
      <c r="A18" s="1">
        <v>15</v>
      </c>
      <c r="B18" s="1" t="s">
        <v>14</v>
      </c>
      <c r="C18" s="23">
        <f>C14-C15-C16-C17</f>
        <v>0</v>
      </c>
      <c r="D18" s="9" t="e">
        <f>C18/C4</f>
        <v>#DIV/0!</v>
      </c>
      <c r="E18" s="10"/>
      <c r="F18" s="3" t="s">
        <v>29</v>
      </c>
      <c r="G18" s="30"/>
      <c r="I18" s="16" t="s">
        <v>62</v>
      </c>
      <c r="K18" s="8" t="s">
        <v>64</v>
      </c>
      <c r="L18" s="26"/>
    </row>
    <row r="19" spans="1:12" ht="12" thickBot="1" x14ac:dyDescent="0.4">
      <c r="B19" s="25" t="s">
        <v>83</v>
      </c>
      <c r="C19" s="24">
        <f>C18-'Current Status'!C18</f>
        <v>0</v>
      </c>
      <c r="G19" s="20"/>
      <c r="I19" s="15" t="s">
        <v>65</v>
      </c>
      <c r="J19" s="17">
        <f>C18*3</f>
        <v>0</v>
      </c>
      <c r="K19" s="8" t="s">
        <v>69</v>
      </c>
      <c r="L19" s="28">
        <f>J19-'Current Status'!J19</f>
        <v>0</v>
      </c>
    </row>
    <row r="20" spans="1:12" x14ac:dyDescent="0.35">
      <c r="F20" s="1" t="s">
        <v>30</v>
      </c>
      <c r="G20" s="30"/>
      <c r="I20" s="15" t="s">
        <v>66</v>
      </c>
      <c r="J20" s="17">
        <f>C18*4</f>
        <v>0</v>
      </c>
      <c r="K20" s="8" t="s">
        <v>70</v>
      </c>
      <c r="L20" s="28">
        <f>J20-'Current Status'!J20</f>
        <v>0</v>
      </c>
    </row>
    <row r="21" spans="1:12" x14ac:dyDescent="0.35">
      <c r="I21" s="15" t="s">
        <v>67</v>
      </c>
      <c r="J21" s="17">
        <f>C18*5</f>
        <v>0</v>
      </c>
      <c r="K21" s="8" t="s">
        <v>71</v>
      </c>
      <c r="L21" s="28">
        <f>J21-'Current Status'!J21</f>
        <v>0</v>
      </c>
    </row>
    <row r="22" spans="1:12" ht="8.1" customHeight="1" x14ac:dyDescent="0.35">
      <c r="A22" s="21"/>
      <c r="B22" s="21"/>
      <c r="C22" s="21"/>
      <c r="D22" s="22"/>
      <c r="E22" s="22"/>
      <c r="F22" s="21"/>
      <c r="G22" s="21"/>
      <c r="H22" s="21"/>
      <c r="I22" s="21"/>
      <c r="J22" s="21"/>
      <c r="K22" s="21"/>
    </row>
    <row r="23" spans="1:12" x14ac:dyDescent="0.35">
      <c r="B23" s="1" t="s">
        <v>78</v>
      </c>
    </row>
    <row r="24" spans="1:12" x14ac:dyDescent="0.35">
      <c r="C24" s="1" t="s">
        <v>87</v>
      </c>
      <c r="D24" s="8" t="s">
        <v>77</v>
      </c>
    </row>
    <row r="25" spans="1:12" x14ac:dyDescent="0.35">
      <c r="C25" s="1" t="s">
        <v>82</v>
      </c>
    </row>
    <row r="26" spans="1:12" x14ac:dyDescent="0.35">
      <c r="C26" s="1" t="s">
        <v>80</v>
      </c>
    </row>
    <row r="27" spans="1:12" x14ac:dyDescent="0.35">
      <c r="C27" s="1" t="s">
        <v>81</v>
      </c>
    </row>
    <row r="28" spans="1:12" x14ac:dyDescent="0.35">
      <c r="C28" s="25" t="s">
        <v>85</v>
      </c>
      <c r="D28" s="29"/>
      <c r="E28" s="29"/>
      <c r="F28" s="25"/>
      <c r="G28" s="25"/>
      <c r="H28" s="25"/>
      <c r="I28" s="25"/>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5CE84-6F42-4FC6-8DCF-202311DB66B3}">
  <dimension ref="B2:C5"/>
  <sheetViews>
    <sheetView workbookViewId="0">
      <selection activeCell="C3" sqref="C3"/>
    </sheetView>
  </sheetViews>
  <sheetFormatPr defaultRowHeight="14.25" x14ac:dyDescent="0.45"/>
  <cols>
    <col min="2" max="2" width="33.59765625" customWidth="1"/>
  </cols>
  <sheetData>
    <row r="2" spans="2:3" x14ac:dyDescent="0.45">
      <c r="B2" t="s">
        <v>110</v>
      </c>
      <c r="C2">
        <v>1</v>
      </c>
    </row>
    <row r="3" spans="2:3" x14ac:dyDescent="0.45">
      <c r="B3" t="s">
        <v>107</v>
      </c>
      <c r="C3">
        <v>1.1000000000000001</v>
      </c>
    </row>
    <row r="4" spans="2:3" x14ac:dyDescent="0.45">
      <c r="B4" s="83" t="s">
        <v>108</v>
      </c>
      <c r="C4">
        <v>1.2</v>
      </c>
    </row>
    <row r="5" spans="2:3" x14ac:dyDescent="0.45">
      <c r="B5" s="83" t="s">
        <v>109</v>
      </c>
      <c r="C5">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Directions</vt:lpstr>
      <vt:lpstr>Template Example</vt:lpstr>
      <vt:lpstr>Current Status</vt:lpstr>
      <vt:lpstr>Future Scenarios</vt:lpstr>
      <vt:lpstr>Future A</vt:lpstr>
      <vt:lpstr>Future B</vt:lpstr>
      <vt:lpstr>Future C</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Chippindale</dc:creator>
  <cp:lastModifiedBy>Alan Chippindale</cp:lastModifiedBy>
  <dcterms:created xsi:type="dcterms:W3CDTF">2017-11-23T14:17:03Z</dcterms:created>
  <dcterms:modified xsi:type="dcterms:W3CDTF">2020-05-26T14:36:02Z</dcterms:modified>
</cp:coreProperties>
</file>