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721e64e7ef2b04/Escritorio/Academia de Energía Solar/3. MARKETING/YOUTUBE/Vídeo 75. Cuantos paneles solares necesito para una nevera^J televiro y lamparas led/"/>
    </mc:Choice>
  </mc:AlternateContent>
  <xr:revisionPtr revIDLastSave="0" documentId="8_{EF9266FE-9797-454B-9157-261083EC8B3D}" xr6:coauthVersionLast="47" xr6:coauthVersionMax="47" xr10:uidLastSave="{00000000-0000-0000-0000-000000000000}"/>
  <bookViews>
    <workbookView xWindow="-108" yWindow="-108" windowWidth="23256" windowHeight="12456" xr2:uid="{A993E7B2-74C0-4D96-9004-C940DA54FB30}"/>
  </bookViews>
  <sheets>
    <sheet name="Hoja1" sheetId="1" r:id="rId1"/>
    <sheet name="Dailydata_36 751_-6 228_SA2_12_" sheetId="4" r:id="rId2"/>
    <sheet name="Dailydata_36 751_-6 228_SA2_01_" sheetId="3" r:id="rId3"/>
    <sheet name="Hoja2" sheetId="2" r:id="rId4"/>
  </sheets>
  <definedNames>
    <definedName name="DatosExternos_1" localSheetId="2" hidden="1">'Dailydata_36 751_-6 228_SA2_01_'!$A$1:$D$39</definedName>
    <definedName name="DatosExternos_2" localSheetId="1" hidden="1">'Dailydata_36 751_-6 228_SA2_12_'!$A$1:$D$39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10" i="1" s="1"/>
  <c r="C15" i="1" s="1"/>
  <c r="C6" i="1"/>
  <c r="F10" i="4"/>
  <c r="F10" i="3"/>
  <c r="C17" i="1" l="1"/>
  <c r="E15" i="1"/>
  <c r="C25" i="1" s="1"/>
  <c r="C34" i="1" l="1"/>
  <c r="C30" i="1"/>
  <c r="C19" i="1"/>
  <c r="C35" i="1" s="1"/>
  <c r="C18" i="1"/>
  <c r="C3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5A73731-A37C-499E-9D36-2240876C2040}" keepAlive="1" name="Consulta - Dailydata_36 751_-6 228_SA2_01_25deg_0deg" description="Conexión a la consulta 'Dailydata_36 751_-6 228_SA2_01_25deg_0deg' en el libro." type="5" refreshedVersion="8" background="1" saveData="1">
    <dbPr connection="Provider=Microsoft.Mashup.OleDb.1;Data Source=$Workbook$;Location=&quot;Dailydata_36 751_-6 228_SA2_01_25deg_0deg&quot;;Extended Properties=&quot;&quot;" command="SELECT * FROM [Dailydata_36 751_-6 228_SA2_01_25deg_0deg]"/>
  </connection>
  <connection id="2" xr16:uid="{88257CA1-E019-4533-82D5-8D1560011340}" keepAlive="1" name="Consulta - Dailydata_36 751_-6 228_SA2_12_25deg_0deg" description="Conexión a la consulta 'Dailydata_36 751_-6 228_SA2_12_25deg_0deg' en el libro." type="5" refreshedVersion="8" background="1" saveData="1">
    <dbPr connection="Provider=Microsoft.Mashup.OleDb.1;Data Source=$Workbook$;Location=&quot;Dailydata_36 751_-6 228_SA2_12_25deg_0deg&quot;;Extended Properties=&quot;&quot;" command="SELECT * FROM [Dailydata_36 751_-6 228_SA2_12_25deg_0deg]"/>
  </connection>
</connections>
</file>

<file path=xl/sharedStrings.xml><?xml version="1.0" encoding="utf-8"?>
<sst xmlns="http://schemas.openxmlformats.org/spreadsheetml/2006/main" count="217" uniqueCount="99">
  <si>
    <t>PASO 1. CÁLCULO CONSUMO ENERGÉTICO</t>
  </si>
  <si>
    <t>Consumo</t>
  </si>
  <si>
    <t>Elemento</t>
  </si>
  <si>
    <t>TV</t>
  </si>
  <si>
    <t>Nevera</t>
  </si>
  <si>
    <t>Wh/día</t>
  </si>
  <si>
    <t>Suma</t>
  </si>
  <si>
    <t>Otros</t>
  </si>
  <si>
    <t xml:space="preserve"> </t>
  </si>
  <si>
    <t>PASO 2. CÁLCULO CAPACIDAD BATERÍAS</t>
  </si>
  <si>
    <t>Autonomía</t>
  </si>
  <si>
    <t>días</t>
  </si>
  <si>
    <t>Capacidad Neta</t>
  </si>
  <si>
    <t>Wh</t>
  </si>
  <si>
    <t>DOD (%)</t>
  </si>
  <si>
    <t>Capacidad Bruta</t>
  </si>
  <si>
    <t>12V --&gt;</t>
  </si>
  <si>
    <t>24V --&gt;</t>
  </si>
  <si>
    <t>Ah</t>
  </si>
  <si>
    <t>PASO 3. CÁLCULO PANELES SOLARES</t>
  </si>
  <si>
    <t>HSP</t>
  </si>
  <si>
    <t>Column1</t>
  </si>
  <si>
    <t>Column2</t>
  </si>
  <si>
    <t>Column3</t>
  </si>
  <si>
    <t>Column4</t>
  </si>
  <si>
    <t>Latitude</t>
  </si>
  <si>
    <t>(decimal</t>
  </si>
  <si>
    <t>degrees):</t>
  </si>
  <si>
    <t>36.751</t>
  </si>
  <si>
    <t>Longitude</t>
  </si>
  <si>
    <t>-6.228</t>
  </si>
  <si>
    <t>Radiation</t>
  </si>
  <si>
    <t>database:</t>
  </si>
  <si>
    <t>PVGIS-SARAH2</t>
  </si>
  <si>
    <t/>
  </si>
  <si>
    <t>Results</t>
  </si>
  <si>
    <t>for:</t>
  </si>
  <si>
    <t>January</t>
  </si>
  <si>
    <t>Slope</t>
  </si>
  <si>
    <t>of</t>
  </si>
  <si>
    <t>plane</t>
  </si>
  <si>
    <t>(deg.):</t>
  </si>
  <si>
    <t>Azimuth</t>
  </si>
  <si>
    <t>(orientation)</t>
  </si>
  <si>
    <t>time(UTC+1)</t>
  </si>
  <si>
    <t>G(i)</t>
  </si>
  <si>
    <t>Gb(i)</t>
  </si>
  <si>
    <t>Gd(i)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</si>
  <si>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</si>
  <si>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</si>
  <si>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</si>
  <si>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</si>
  <si>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</si>
  <si>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</si>
  <si>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</si>
  <si>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</si>
  <si>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</si>
  <si>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</si>
  <si>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</si>
  <si>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</si>
  <si>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</si>
  <si>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</si>
  <si>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</si>
  <si>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</si>
  <si>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</si>
  <si>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</si>
  <si>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</si>
  <si>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</si>
  <si>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</si>
  <si>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</si>
  <si>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</si>
  <si>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</si>
  <si>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G(i):</t>
  </si>
  <si>
    <t>Global</t>
  </si>
  <si>
    <t>irradiance</t>
  </si>
  <si>
    <t>on</t>
  </si>
  <si>
    <t>Gb(i):</t>
  </si>
  <si>
    <t>Direct</t>
  </si>
  <si>
    <t>Gd(i):</t>
  </si>
  <si>
    <t>Diffuse</t>
  </si>
  <si>
    <t>PVGIS</t>
  </si>
  <si>
    <t>(c)</t>
  </si>
  <si>
    <t>European</t>
  </si>
  <si>
    <t>Union,</t>
  </si>
  <si>
    <t>December</t>
  </si>
  <si>
    <t>Rendimiento</t>
  </si>
  <si>
    <t>kWh/día</t>
  </si>
  <si>
    <t>Potencia Pico Necesaria</t>
  </si>
  <si>
    <t>kW/h</t>
  </si>
  <si>
    <t>kWp</t>
  </si>
  <si>
    <t>W</t>
  </si>
  <si>
    <t xml:space="preserve"> ---&gt;Potencia Panel (12V)</t>
  </si>
  <si>
    <t xml:space="preserve"> ---&gt; Potencia Panel (24V)</t>
  </si>
  <si>
    <t>SISTEMA A 12 V</t>
  </si>
  <si>
    <t>Número de paneles</t>
  </si>
  <si>
    <t>SISTEMA A 24 V</t>
  </si>
  <si>
    <t>paneles (200W)</t>
  </si>
  <si>
    <t>paneles (300W)</t>
  </si>
  <si>
    <t>5 LEDs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</si>
</sst>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0" fillId="3" borderId="1" xfId="0" applyFill="1" applyBorder="1"/>
    <xf numFmtId="0" fontId="0" fillId="4" borderId="1" xfId="0" applyFill="1" applyBorder="1"/>
    <xf numFmtId="9" fontId="0" fillId="0" borderId="0" xfId="1" applyFont="1"/>
    <xf numFmtId="0" fontId="0" fillId="3" borderId="0" xfId="0" applyFill="1"/>
    <xf numFmtId="2" fontId="0" fillId="3" borderId="0" xfId="0" applyNumberFormat="1" applyFill="1"/>
    <xf numFmtId="0" fontId="0" fillId="5" borderId="0" xfId="0" applyFill="1"/>
    <xf numFmtId="164" fontId="0" fillId="3" borderId="0" xfId="0" applyNumberFormat="1" applyFill="1"/>
    <xf numFmtId="0" fontId="0" fillId="3" borderId="0" xfId="0" applyFill="1" applyAlignment="1">
      <alignment wrapText="1"/>
    </xf>
  </cellXfs>
  <cellStyles count="2">
    <cellStyle name="Normal" xfId="0" builtinId="0"/>
    <cellStyle name="Porcentaje" xfId="1" builtinId="5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FBB7646E-34B6-4732-835D-3701420C0F02}" autoFormatId="16" applyNumberFormats="0" applyBorderFormats="0" applyFontFormats="0" applyPatternFormats="0" applyAlignmentFormats="0" applyWidthHeightFormats="0">
  <queryTableRefresh nextId="5">
    <queryTableFields count="4">
      <queryTableField id="1" name="Column1" tableColumnId="1"/>
      <queryTableField id="2" name="Column2" tableColumnId="2"/>
      <queryTableField id="3" name="Column3" tableColumnId="3"/>
      <queryTableField id="4" name="Column4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01923C8E-F6DD-48A4-B6D2-3EBDD393BEC9}" autoFormatId="16" applyNumberFormats="0" applyBorderFormats="0" applyFontFormats="0" applyPatternFormats="0" applyAlignmentFormats="0" applyWidthHeightFormats="0">
  <queryTableRefresh nextId="5">
    <queryTableFields count="4">
      <queryTableField id="1" name="Column1" tableColumnId="1"/>
      <queryTableField id="2" name="Column2" tableColumnId="2"/>
      <queryTableField id="3" name="Column3" tableColumnId="3"/>
      <queryTableField id="4" name="Column4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239DE2-6955-4D96-8529-69CE1A8BEC6B}" name="Dailydata_36_751__6_228_SA2_12_25deg_0deg" displayName="Dailydata_36_751__6_228_SA2_12_25deg_0deg" ref="A1:D39" tableType="queryTable" totalsRowShown="0">
  <autoFilter ref="A1:D39" xr:uid="{8A239DE2-6955-4D96-8529-69CE1A8BEC6B}"/>
  <tableColumns count="4">
    <tableColumn id="1" xr3:uid="{88450279-B793-41A2-A3CD-CE5C1E968923}" uniqueName="1" name="Column1" queryTableFieldId="1" dataDxfId="7"/>
    <tableColumn id="2" xr3:uid="{0E1AAD67-5950-43E9-B72F-D89B58A0EF99}" uniqueName="2" name="Column2" queryTableFieldId="2" dataDxfId="6"/>
    <tableColumn id="3" xr3:uid="{0BEE4741-50C2-4B07-94EC-8F4F26E1D856}" uniqueName="3" name="Column3" queryTableFieldId="3" dataDxfId="5"/>
    <tableColumn id="4" xr3:uid="{A68BDC15-AFA4-4F29-8949-2D3186769748}" uniqueName="4" name="Column4" queryTableFieldId="4" dataDxf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B12D8C-5D97-4F35-BD58-DA131ABF3FC3}" name="Dailydata_36_751__6_228_SA2_01_25deg_0deg" displayName="Dailydata_36_751__6_228_SA2_01_25deg_0deg" ref="A1:D39" tableType="queryTable" totalsRowShown="0">
  <autoFilter ref="A1:D39" xr:uid="{D7B12D8C-5D97-4F35-BD58-DA131ABF3FC3}"/>
  <tableColumns count="4">
    <tableColumn id="1" xr3:uid="{1F80D8F2-44BA-4676-9899-27A94BAA3248}" uniqueName="1" name="Column1" queryTableFieldId="1" dataDxfId="3"/>
    <tableColumn id="2" xr3:uid="{4028E8FF-F659-4232-AC38-22982D139672}" uniqueName="2" name="Column2" queryTableFieldId="2" dataDxfId="2"/>
    <tableColumn id="3" xr3:uid="{9A2D2845-6C20-470B-AD2B-A024488A60F4}" uniqueName="3" name="Column3" queryTableFieldId="3" dataDxfId="1"/>
    <tableColumn id="4" xr3:uid="{263028BD-CA15-4DAC-AEAF-96561C7646C2}" uniqueName="4" name="Column4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0B80-9AE5-4A57-8D4D-78378B5FF4E3}">
  <dimension ref="B3:F35"/>
  <sheetViews>
    <sheetView tabSelected="1" zoomScale="190" zoomScaleNormal="190" workbookViewId="0">
      <selection activeCell="B29" sqref="B29:D35"/>
    </sheetView>
  </sheetViews>
  <sheetFormatPr baseColWidth="10" defaultRowHeight="14.4" x14ac:dyDescent="0.3"/>
  <cols>
    <col min="2" max="2" width="21" customWidth="1"/>
  </cols>
  <sheetData>
    <row r="3" spans="2:6" x14ac:dyDescent="0.3">
      <c r="B3" s="3" t="s">
        <v>0</v>
      </c>
      <c r="C3" s="3"/>
      <c r="D3" s="3"/>
      <c r="E3" s="3"/>
    </row>
    <row r="4" spans="2:6" x14ac:dyDescent="0.3">
      <c r="B4" s="4"/>
      <c r="C4" s="4"/>
      <c r="D4" s="4"/>
    </row>
    <row r="5" spans="2:6" x14ac:dyDescent="0.3">
      <c r="B5" s="5" t="s">
        <v>2</v>
      </c>
      <c r="C5" s="5" t="s">
        <v>1</v>
      </c>
      <c r="D5" s="5"/>
      <c r="E5" t="s">
        <v>8</v>
      </c>
    </row>
    <row r="6" spans="2:6" x14ac:dyDescent="0.3">
      <c r="B6" t="s">
        <v>4</v>
      </c>
      <c r="C6" s="1">
        <f>250/365*1000</f>
        <v>684.93150684931504</v>
      </c>
      <c r="D6" t="s">
        <v>5</v>
      </c>
      <c r="E6" t="s">
        <v>8</v>
      </c>
    </row>
    <row r="7" spans="2:6" x14ac:dyDescent="0.3">
      <c r="B7" t="s">
        <v>98</v>
      </c>
      <c r="C7">
        <f>6*8*6</f>
        <v>288</v>
      </c>
      <c r="D7" t="s">
        <v>5</v>
      </c>
    </row>
    <row r="8" spans="2:6" x14ac:dyDescent="0.3">
      <c r="B8" t="s">
        <v>3</v>
      </c>
      <c r="C8">
        <f>100*4</f>
        <v>400</v>
      </c>
      <c r="D8" t="s">
        <v>5</v>
      </c>
    </row>
    <row r="9" spans="2:6" x14ac:dyDescent="0.3">
      <c r="B9" t="s">
        <v>7</v>
      </c>
      <c r="C9">
        <v>50</v>
      </c>
      <c r="D9" t="s">
        <v>5</v>
      </c>
    </row>
    <row r="10" spans="2:6" x14ac:dyDescent="0.3">
      <c r="B10" t="s">
        <v>6</v>
      </c>
      <c r="C10" s="1">
        <f>SUM(C6:C9)</f>
        <v>1422.9315068493152</v>
      </c>
      <c r="D10" t="s">
        <v>5</v>
      </c>
    </row>
    <row r="12" spans="2:6" x14ac:dyDescent="0.3">
      <c r="B12" s="6" t="s">
        <v>9</v>
      </c>
      <c r="C12" s="6"/>
      <c r="D12" s="6"/>
    </row>
    <row r="14" spans="2:6" x14ac:dyDescent="0.3">
      <c r="B14" t="s">
        <v>10</v>
      </c>
      <c r="C14">
        <v>4</v>
      </c>
      <c r="D14" t="s">
        <v>11</v>
      </c>
    </row>
    <row r="15" spans="2:6" x14ac:dyDescent="0.3">
      <c r="B15" s="8" t="s">
        <v>12</v>
      </c>
      <c r="C15" s="9">
        <f>C10*C14</f>
        <v>5691.7260273972606</v>
      </c>
      <c r="D15" s="8" t="s">
        <v>13</v>
      </c>
      <c r="E15">
        <f>C15/1000</f>
        <v>5.6917260273972605</v>
      </c>
      <c r="F15" t="s">
        <v>88</v>
      </c>
    </row>
    <row r="16" spans="2:6" x14ac:dyDescent="0.3">
      <c r="B16" t="s">
        <v>14</v>
      </c>
      <c r="C16" s="7">
        <v>0.55000000000000004</v>
      </c>
    </row>
    <row r="17" spans="2:4" x14ac:dyDescent="0.3">
      <c r="B17" s="8" t="s">
        <v>15</v>
      </c>
      <c r="C17" s="9">
        <f>C15/C16</f>
        <v>10348.592777085927</v>
      </c>
      <c r="D17" s="8" t="s">
        <v>13</v>
      </c>
    </row>
    <row r="18" spans="2:4" x14ac:dyDescent="0.3">
      <c r="B18" t="s">
        <v>16</v>
      </c>
      <c r="C18" s="1">
        <f>C17/12</f>
        <v>862.38273142382729</v>
      </c>
      <c r="D18" t="s">
        <v>18</v>
      </c>
    </row>
    <row r="19" spans="2:4" x14ac:dyDescent="0.3">
      <c r="B19" s="10" t="s">
        <v>17</v>
      </c>
      <c r="C19" s="1">
        <f>C17/24</f>
        <v>431.19136571191365</v>
      </c>
      <c r="D19" s="10" t="s">
        <v>18</v>
      </c>
    </row>
    <row r="21" spans="2:4" x14ac:dyDescent="0.3">
      <c r="B21" s="3" t="s">
        <v>19</v>
      </c>
      <c r="C21" s="2"/>
      <c r="D21" s="2"/>
    </row>
    <row r="23" spans="2:4" x14ac:dyDescent="0.3">
      <c r="B23" s="8" t="s">
        <v>20</v>
      </c>
      <c r="C23" s="8">
        <v>4.04</v>
      </c>
      <c r="D23" s="8" t="s">
        <v>86</v>
      </c>
    </row>
    <row r="24" spans="2:4" x14ac:dyDescent="0.3">
      <c r="B24" t="s">
        <v>85</v>
      </c>
      <c r="C24" s="7">
        <v>0.86</v>
      </c>
    </row>
    <row r="25" spans="2:4" x14ac:dyDescent="0.3">
      <c r="B25" s="12" t="s">
        <v>87</v>
      </c>
      <c r="C25" s="11">
        <f>E15/(C23*C24)</f>
        <v>1.6381896233586404</v>
      </c>
      <c r="D25" s="8" t="s">
        <v>89</v>
      </c>
    </row>
    <row r="26" spans="2:4" x14ac:dyDescent="0.3">
      <c r="B26" t="s">
        <v>91</v>
      </c>
      <c r="C26">
        <v>200</v>
      </c>
      <c r="D26" t="s">
        <v>90</v>
      </c>
    </row>
    <row r="27" spans="2:4" x14ac:dyDescent="0.3">
      <c r="B27" t="s">
        <v>92</v>
      </c>
      <c r="C27">
        <v>300</v>
      </c>
      <c r="D27" t="s">
        <v>90</v>
      </c>
    </row>
    <row r="29" spans="2:4" x14ac:dyDescent="0.3">
      <c r="B29" s="3" t="s">
        <v>93</v>
      </c>
      <c r="C29" s="2"/>
      <c r="D29" s="2"/>
    </row>
    <row r="30" spans="2:4" x14ac:dyDescent="0.3">
      <c r="B30" t="s">
        <v>94</v>
      </c>
      <c r="C30">
        <f>ROUNDUP(C25*1000/C26,0)</f>
        <v>9</v>
      </c>
      <c r="D30" t="s">
        <v>96</v>
      </c>
    </row>
    <row r="31" spans="2:4" x14ac:dyDescent="0.3">
      <c r="B31" t="s">
        <v>16</v>
      </c>
      <c r="C31" s="1">
        <f>C18</f>
        <v>862.38273142382729</v>
      </c>
      <c r="D31" t="s">
        <v>18</v>
      </c>
    </row>
    <row r="33" spans="2:4" x14ac:dyDescent="0.3">
      <c r="B33" s="3" t="s">
        <v>95</v>
      </c>
      <c r="C33" s="2"/>
      <c r="D33" s="2"/>
    </row>
    <row r="34" spans="2:4" x14ac:dyDescent="0.3">
      <c r="B34" t="s">
        <v>94</v>
      </c>
      <c r="C34">
        <f>ROUNDUP(C25*1000/C27,0)</f>
        <v>6</v>
      </c>
      <c r="D34" t="s">
        <v>97</v>
      </c>
    </row>
    <row r="35" spans="2:4" x14ac:dyDescent="0.3">
      <c r="B35" t="s">
        <v>17</v>
      </c>
      <c r="C35" s="1">
        <f>C19</f>
        <v>431.19136571191365</v>
      </c>
      <c r="D35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EE82-DC69-4A00-8F59-5B0F7CC66E75}">
  <dimension ref="A1:F39"/>
  <sheetViews>
    <sheetView topLeftCell="A2" zoomScale="265" zoomScaleNormal="265" workbookViewId="0">
      <selection activeCell="F10" sqref="F10"/>
    </sheetView>
  </sheetViews>
  <sheetFormatPr baseColWidth="10" defaultRowHeight="14.4" x14ac:dyDescent="0.3"/>
  <cols>
    <col min="1" max="1" width="11.6640625" bestFit="1" customWidth="1"/>
    <col min="2" max="2" width="12.109375" bestFit="1" customWidth="1"/>
    <col min="3" max="3" width="13.5546875" bestFit="1" customWidth="1"/>
    <col min="4" max="4" width="10.77734375" bestFit="1" customWidth="1"/>
  </cols>
  <sheetData>
    <row r="1" spans="1:6" x14ac:dyDescent="0.3">
      <c r="A1" t="s">
        <v>21</v>
      </c>
      <c r="B1" t="s">
        <v>22</v>
      </c>
      <c r="C1" t="s">
        <v>23</v>
      </c>
      <c r="D1" t="s">
        <v>24</v>
      </c>
    </row>
    <row r="2" spans="1:6" x14ac:dyDescent="0.3">
      <c r="A2" t="s">
        <v>25</v>
      </c>
      <c r="B2" t="s">
        <v>26</v>
      </c>
      <c r="C2" t="s">
        <v>27</v>
      </c>
      <c r="D2" t="s">
        <v>28</v>
      </c>
    </row>
    <row r="3" spans="1:6" x14ac:dyDescent="0.3">
      <c r="A3" t="s">
        <v>29</v>
      </c>
      <c r="B3" t="s">
        <v>26</v>
      </c>
      <c r="C3" t="s">
        <v>27</v>
      </c>
      <c r="D3" t="s">
        <v>30</v>
      </c>
    </row>
    <row r="4" spans="1:6" x14ac:dyDescent="0.3">
      <c r="A4" t="s">
        <v>31</v>
      </c>
      <c r="B4" t="s">
        <v>32</v>
      </c>
      <c r="C4" t="s">
        <v>33</v>
      </c>
      <c r="D4" t="s">
        <v>34</v>
      </c>
    </row>
    <row r="5" spans="1:6" x14ac:dyDescent="0.3">
      <c r="A5" t="s">
        <v>34</v>
      </c>
      <c r="B5" t="s">
        <v>34</v>
      </c>
      <c r="C5" t="s">
        <v>34</v>
      </c>
      <c r="D5" t="s">
        <v>34</v>
      </c>
    </row>
    <row r="6" spans="1:6" x14ac:dyDescent="0.3">
      <c r="A6" t="s">
        <v>35</v>
      </c>
      <c r="B6" t="s">
        <v>36</v>
      </c>
      <c r="C6" t="s">
        <v>84</v>
      </c>
      <c r="D6" t="s">
        <v>34</v>
      </c>
    </row>
    <row r="7" spans="1:6" x14ac:dyDescent="0.3">
      <c r="A7" t="s">
        <v>38</v>
      </c>
      <c r="B7" t="s">
        <v>39</v>
      </c>
      <c r="C7" t="s">
        <v>40</v>
      </c>
      <c r="D7" t="s">
        <v>41</v>
      </c>
    </row>
    <row r="8" spans="1:6" x14ac:dyDescent="0.3">
      <c r="A8" t="s">
        <v>42</v>
      </c>
      <c r="B8" t="s">
        <v>43</v>
      </c>
      <c r="C8" t="s">
        <v>39</v>
      </c>
      <c r="D8" t="s">
        <v>40</v>
      </c>
    </row>
    <row r="9" spans="1:6" x14ac:dyDescent="0.3">
      <c r="A9" t="s">
        <v>44</v>
      </c>
      <c r="B9" t="s">
        <v>45</v>
      </c>
      <c r="C9" t="s">
        <v>46</v>
      </c>
      <c r="D9" t="s">
        <v>47</v>
      </c>
      <c r="F9" t="s">
        <v>20</v>
      </c>
    </row>
    <row r="10" spans="1:6" x14ac:dyDescent="0.3">
      <c r="A10" t="s">
        <v>48</v>
      </c>
      <c r="B10">
        <v>0</v>
      </c>
      <c r="C10">
        <v>0</v>
      </c>
      <c r="D10">
        <v>0</v>
      </c>
      <c r="F10" s="1">
        <f>SUM(B10:B33)/1000</f>
        <v>4.0369000000000002</v>
      </c>
    </row>
    <row r="11" spans="1:6" x14ac:dyDescent="0.3">
      <c r="A11" t="s">
        <v>49</v>
      </c>
      <c r="B11">
        <v>0</v>
      </c>
      <c r="C11">
        <v>0</v>
      </c>
      <c r="D11">
        <v>0</v>
      </c>
    </row>
    <row r="12" spans="1:6" x14ac:dyDescent="0.3">
      <c r="A12" t="s">
        <v>50</v>
      </c>
      <c r="B12">
        <v>0</v>
      </c>
      <c r="C12">
        <v>0</v>
      </c>
      <c r="D12">
        <v>0</v>
      </c>
    </row>
    <row r="13" spans="1:6" x14ac:dyDescent="0.3">
      <c r="A13" t="s">
        <v>51</v>
      </c>
      <c r="B13">
        <v>0</v>
      </c>
      <c r="C13">
        <v>0</v>
      </c>
      <c r="D13">
        <v>0</v>
      </c>
    </row>
    <row r="14" spans="1:6" x14ac:dyDescent="0.3">
      <c r="A14" t="s">
        <v>52</v>
      </c>
      <c r="B14">
        <v>0</v>
      </c>
      <c r="C14">
        <v>0</v>
      </c>
      <c r="D14">
        <v>0</v>
      </c>
    </row>
    <row r="15" spans="1:6" x14ac:dyDescent="0.3">
      <c r="A15" t="s">
        <v>53</v>
      </c>
      <c r="B15">
        <v>0</v>
      </c>
      <c r="C15">
        <v>0</v>
      </c>
      <c r="D15">
        <v>0</v>
      </c>
    </row>
    <row r="16" spans="1:6" x14ac:dyDescent="0.3">
      <c r="A16" t="s">
        <v>54</v>
      </c>
      <c r="B16">
        <v>0</v>
      </c>
      <c r="C16">
        <v>0</v>
      </c>
      <c r="D16">
        <v>0</v>
      </c>
    </row>
    <row r="17" spans="1:4" x14ac:dyDescent="0.3">
      <c r="A17" t="s">
        <v>55</v>
      </c>
      <c r="B17">
        <v>0</v>
      </c>
      <c r="C17">
        <v>0</v>
      </c>
      <c r="D17">
        <v>0</v>
      </c>
    </row>
    <row r="18" spans="1:4" x14ac:dyDescent="0.3">
      <c r="A18" t="s">
        <v>56</v>
      </c>
      <c r="B18">
        <v>0</v>
      </c>
      <c r="C18">
        <v>0</v>
      </c>
      <c r="D18">
        <v>0</v>
      </c>
    </row>
    <row r="19" spans="1:4" x14ac:dyDescent="0.3">
      <c r="A19" t="s">
        <v>57</v>
      </c>
      <c r="B19">
        <v>129.71</v>
      </c>
      <c r="C19">
        <v>86.97</v>
      </c>
      <c r="D19">
        <v>42.17</v>
      </c>
    </row>
    <row r="20" spans="1:4" x14ac:dyDescent="0.3">
      <c r="A20" t="s">
        <v>58</v>
      </c>
      <c r="B20">
        <v>334.26</v>
      </c>
      <c r="C20">
        <v>229.93</v>
      </c>
      <c r="D20">
        <v>102.5</v>
      </c>
    </row>
    <row r="21" spans="1:4" x14ac:dyDescent="0.3">
      <c r="A21" t="s">
        <v>59</v>
      </c>
      <c r="B21">
        <v>502.67</v>
      </c>
      <c r="C21">
        <v>362.13</v>
      </c>
      <c r="D21">
        <v>137.57</v>
      </c>
    </row>
    <row r="22" spans="1:4" x14ac:dyDescent="0.3">
      <c r="A22" t="s">
        <v>60</v>
      </c>
      <c r="B22">
        <v>614.41999999999996</v>
      </c>
      <c r="C22">
        <v>448.76</v>
      </c>
      <c r="D22">
        <v>161.88999999999999</v>
      </c>
    </row>
    <row r="23" spans="1:4" x14ac:dyDescent="0.3">
      <c r="A23" t="s">
        <v>61</v>
      </c>
      <c r="B23">
        <v>652.61</v>
      </c>
      <c r="C23">
        <v>474.27</v>
      </c>
      <c r="D23">
        <v>174.27</v>
      </c>
    </row>
    <row r="24" spans="1:4" x14ac:dyDescent="0.3">
      <c r="A24" t="s">
        <v>62</v>
      </c>
      <c r="B24">
        <v>634.95000000000005</v>
      </c>
      <c r="C24">
        <v>462.34</v>
      </c>
      <c r="D24">
        <v>168.67</v>
      </c>
    </row>
    <row r="25" spans="1:4" x14ac:dyDescent="0.3">
      <c r="A25" t="s">
        <v>63</v>
      </c>
      <c r="B25">
        <v>536.57000000000005</v>
      </c>
      <c r="C25">
        <v>387.39</v>
      </c>
      <c r="D25">
        <v>145.93</v>
      </c>
    </row>
    <row r="26" spans="1:4" x14ac:dyDescent="0.3">
      <c r="A26" t="s">
        <v>64</v>
      </c>
      <c r="B26">
        <v>407.07</v>
      </c>
      <c r="C26">
        <v>284.79000000000002</v>
      </c>
      <c r="D26">
        <v>119.96</v>
      </c>
    </row>
    <row r="27" spans="1:4" x14ac:dyDescent="0.3">
      <c r="A27" t="s">
        <v>65</v>
      </c>
      <c r="B27">
        <v>224.44</v>
      </c>
      <c r="C27">
        <v>150.28</v>
      </c>
      <c r="D27">
        <v>73.08</v>
      </c>
    </row>
    <row r="28" spans="1:4" x14ac:dyDescent="0.3">
      <c r="A28" t="s">
        <v>66</v>
      </c>
      <c r="B28">
        <v>0.2</v>
      </c>
      <c r="C28">
        <v>0</v>
      </c>
      <c r="D28">
        <v>0.2</v>
      </c>
    </row>
    <row r="29" spans="1:4" x14ac:dyDescent="0.3">
      <c r="A29" t="s">
        <v>67</v>
      </c>
      <c r="B29">
        <v>0</v>
      </c>
      <c r="C29">
        <v>0</v>
      </c>
      <c r="D29">
        <v>0</v>
      </c>
    </row>
    <row r="30" spans="1:4" x14ac:dyDescent="0.3">
      <c r="A30" t="s">
        <v>68</v>
      </c>
      <c r="B30">
        <v>0</v>
      </c>
      <c r="C30">
        <v>0</v>
      </c>
      <c r="D30">
        <v>0</v>
      </c>
    </row>
    <row r="31" spans="1:4" x14ac:dyDescent="0.3">
      <c r="A31" t="s">
        <v>69</v>
      </c>
      <c r="B31">
        <v>0</v>
      </c>
      <c r="C31">
        <v>0</v>
      </c>
      <c r="D31">
        <v>0</v>
      </c>
    </row>
    <row r="32" spans="1:4" x14ac:dyDescent="0.3">
      <c r="A32" t="s">
        <v>70</v>
      </c>
      <c r="B32">
        <v>0</v>
      </c>
      <c r="C32">
        <v>0</v>
      </c>
      <c r="D32">
        <v>0</v>
      </c>
    </row>
    <row r="33" spans="1:4" x14ac:dyDescent="0.3">
      <c r="A33" t="s">
        <v>71</v>
      </c>
      <c r="B33">
        <v>0</v>
      </c>
      <c r="C33">
        <v>0</v>
      </c>
      <c r="D33">
        <v>0</v>
      </c>
    </row>
    <row r="34" spans="1:4" x14ac:dyDescent="0.3">
      <c r="A34" t="s">
        <v>34</v>
      </c>
      <c r="B34" t="s">
        <v>34</v>
      </c>
      <c r="C34" t="s">
        <v>34</v>
      </c>
      <c r="D34" t="s">
        <v>34</v>
      </c>
    </row>
    <row r="35" spans="1:4" x14ac:dyDescent="0.3">
      <c r="A35" t="s">
        <v>72</v>
      </c>
      <c r="B35" t="s">
        <v>73</v>
      </c>
      <c r="C35" t="s">
        <v>74</v>
      </c>
      <c r="D35" t="s">
        <v>75</v>
      </c>
    </row>
    <row r="36" spans="1:4" x14ac:dyDescent="0.3">
      <c r="A36" t="s">
        <v>76</v>
      </c>
      <c r="B36" t="s">
        <v>77</v>
      </c>
      <c r="C36" t="s">
        <v>74</v>
      </c>
      <c r="D36" t="s">
        <v>75</v>
      </c>
    </row>
    <row r="37" spans="1:4" x14ac:dyDescent="0.3">
      <c r="A37" t="s">
        <v>78</v>
      </c>
      <c r="B37" t="s">
        <v>79</v>
      </c>
      <c r="C37" t="s">
        <v>74</v>
      </c>
      <c r="D37" t="s">
        <v>75</v>
      </c>
    </row>
    <row r="38" spans="1:4" x14ac:dyDescent="0.3">
      <c r="A38" t="s">
        <v>34</v>
      </c>
      <c r="B38" t="s">
        <v>34</v>
      </c>
      <c r="C38" t="s">
        <v>34</v>
      </c>
      <c r="D38" t="s">
        <v>34</v>
      </c>
    </row>
    <row r="39" spans="1:4" x14ac:dyDescent="0.3">
      <c r="A39" t="s">
        <v>80</v>
      </c>
      <c r="B39" t="s">
        <v>81</v>
      </c>
      <c r="C39" t="s">
        <v>82</v>
      </c>
      <c r="D39" t="s">
        <v>83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059D-9747-4349-BC09-0CC613BDFFCD}">
  <dimension ref="A1:F39"/>
  <sheetViews>
    <sheetView topLeftCell="A5" zoomScale="250" zoomScaleNormal="250" workbookViewId="0">
      <selection activeCell="F10" sqref="F10"/>
    </sheetView>
  </sheetViews>
  <sheetFormatPr baseColWidth="10" defaultRowHeight="14.4" x14ac:dyDescent="0.3"/>
  <cols>
    <col min="1" max="1" width="11.6640625" bestFit="1" customWidth="1"/>
    <col min="2" max="2" width="12.109375" bestFit="1" customWidth="1"/>
    <col min="3" max="3" width="13.5546875" bestFit="1" customWidth="1"/>
    <col min="4" max="4" width="10.77734375" bestFit="1" customWidth="1"/>
  </cols>
  <sheetData>
    <row r="1" spans="1:6" x14ac:dyDescent="0.3">
      <c r="A1" t="s">
        <v>21</v>
      </c>
      <c r="B1" t="s">
        <v>22</v>
      </c>
      <c r="C1" t="s">
        <v>23</v>
      </c>
      <c r="D1" t="s">
        <v>24</v>
      </c>
    </row>
    <row r="2" spans="1:6" x14ac:dyDescent="0.3">
      <c r="A2" t="s">
        <v>25</v>
      </c>
      <c r="B2" t="s">
        <v>26</v>
      </c>
      <c r="C2" t="s">
        <v>27</v>
      </c>
      <c r="D2" t="s">
        <v>28</v>
      </c>
    </row>
    <row r="3" spans="1:6" x14ac:dyDescent="0.3">
      <c r="A3" t="s">
        <v>29</v>
      </c>
      <c r="B3" t="s">
        <v>26</v>
      </c>
      <c r="C3" t="s">
        <v>27</v>
      </c>
      <c r="D3" t="s">
        <v>30</v>
      </c>
    </row>
    <row r="4" spans="1:6" x14ac:dyDescent="0.3">
      <c r="A4" t="s">
        <v>31</v>
      </c>
      <c r="B4" t="s">
        <v>32</v>
      </c>
      <c r="C4" t="s">
        <v>33</v>
      </c>
      <c r="D4" t="s">
        <v>34</v>
      </c>
    </row>
    <row r="5" spans="1:6" x14ac:dyDescent="0.3">
      <c r="A5" t="s">
        <v>34</v>
      </c>
      <c r="B5" t="s">
        <v>34</v>
      </c>
      <c r="C5" t="s">
        <v>34</v>
      </c>
      <c r="D5" t="s">
        <v>34</v>
      </c>
    </row>
    <row r="6" spans="1:6" x14ac:dyDescent="0.3">
      <c r="A6" t="s">
        <v>35</v>
      </c>
      <c r="B6" t="s">
        <v>36</v>
      </c>
      <c r="C6" t="s">
        <v>37</v>
      </c>
      <c r="D6" t="s">
        <v>34</v>
      </c>
    </row>
    <row r="7" spans="1:6" x14ac:dyDescent="0.3">
      <c r="A7" t="s">
        <v>38</v>
      </c>
      <c r="B7" t="s">
        <v>39</v>
      </c>
      <c r="C7" t="s">
        <v>40</v>
      </c>
      <c r="D7" t="s">
        <v>41</v>
      </c>
    </row>
    <row r="8" spans="1:6" x14ac:dyDescent="0.3">
      <c r="A8" t="s">
        <v>42</v>
      </c>
      <c r="B8" t="s">
        <v>43</v>
      </c>
      <c r="C8" t="s">
        <v>39</v>
      </c>
      <c r="D8" t="s">
        <v>40</v>
      </c>
    </row>
    <row r="9" spans="1:6" x14ac:dyDescent="0.3">
      <c r="A9" t="s">
        <v>44</v>
      </c>
      <c r="B9" t="s">
        <v>45</v>
      </c>
      <c r="C9" t="s">
        <v>46</v>
      </c>
      <c r="D9" t="s">
        <v>47</v>
      </c>
    </row>
    <row r="10" spans="1:6" x14ac:dyDescent="0.3">
      <c r="A10" t="s">
        <v>48</v>
      </c>
      <c r="B10">
        <v>0</v>
      </c>
      <c r="C10">
        <v>0</v>
      </c>
      <c r="D10">
        <v>0</v>
      </c>
      <c r="F10" s="1">
        <f>SUM(B10:B33)/1000</f>
        <v>4.3152599999999994</v>
      </c>
    </row>
    <row r="11" spans="1:6" x14ac:dyDescent="0.3">
      <c r="A11" t="s">
        <v>49</v>
      </c>
      <c r="B11">
        <v>0</v>
      </c>
      <c r="C11">
        <v>0</v>
      </c>
      <c r="D11">
        <v>0</v>
      </c>
    </row>
    <row r="12" spans="1:6" x14ac:dyDescent="0.3">
      <c r="A12" t="s">
        <v>50</v>
      </c>
      <c r="B12">
        <v>0</v>
      </c>
      <c r="C12">
        <v>0</v>
      </c>
      <c r="D12">
        <v>0</v>
      </c>
    </row>
    <row r="13" spans="1:6" x14ac:dyDescent="0.3">
      <c r="A13" t="s">
        <v>51</v>
      </c>
      <c r="B13">
        <v>0</v>
      </c>
      <c r="C13">
        <v>0</v>
      </c>
      <c r="D13">
        <v>0</v>
      </c>
    </row>
    <row r="14" spans="1:6" x14ac:dyDescent="0.3">
      <c r="A14" t="s">
        <v>52</v>
      </c>
      <c r="B14">
        <v>0</v>
      </c>
      <c r="C14">
        <v>0</v>
      </c>
      <c r="D14">
        <v>0</v>
      </c>
    </row>
    <row r="15" spans="1:6" x14ac:dyDescent="0.3">
      <c r="A15" t="s">
        <v>53</v>
      </c>
      <c r="B15">
        <v>0</v>
      </c>
      <c r="C15">
        <v>0</v>
      </c>
      <c r="D15">
        <v>0</v>
      </c>
    </row>
    <row r="16" spans="1:6" x14ac:dyDescent="0.3">
      <c r="A16" t="s">
        <v>54</v>
      </c>
      <c r="B16">
        <v>0</v>
      </c>
      <c r="C16">
        <v>0</v>
      </c>
      <c r="D16">
        <v>0</v>
      </c>
    </row>
    <row r="17" spans="1:4" x14ac:dyDescent="0.3">
      <c r="A17" t="s">
        <v>55</v>
      </c>
      <c r="B17">
        <v>0</v>
      </c>
      <c r="C17">
        <v>0</v>
      </c>
      <c r="D17">
        <v>0</v>
      </c>
    </row>
    <row r="18" spans="1:4" x14ac:dyDescent="0.3">
      <c r="A18" t="s">
        <v>56</v>
      </c>
      <c r="B18">
        <v>0</v>
      </c>
      <c r="C18">
        <v>0</v>
      </c>
      <c r="D18">
        <v>0</v>
      </c>
    </row>
    <row r="19" spans="1:4" x14ac:dyDescent="0.3">
      <c r="A19" t="s">
        <v>57</v>
      </c>
      <c r="B19">
        <v>106.92</v>
      </c>
      <c r="C19">
        <v>73.260000000000005</v>
      </c>
      <c r="D19">
        <v>33.19</v>
      </c>
    </row>
    <row r="20" spans="1:4" x14ac:dyDescent="0.3">
      <c r="A20" t="s">
        <v>58</v>
      </c>
      <c r="B20">
        <v>332.03</v>
      </c>
      <c r="C20">
        <v>236.51</v>
      </c>
      <c r="D20">
        <v>93.69</v>
      </c>
    </row>
    <row r="21" spans="1:4" x14ac:dyDescent="0.3">
      <c r="A21" t="s">
        <v>59</v>
      </c>
      <c r="B21">
        <v>507.24</v>
      </c>
      <c r="C21">
        <v>371.67</v>
      </c>
      <c r="D21">
        <v>132.5</v>
      </c>
    </row>
    <row r="22" spans="1:4" x14ac:dyDescent="0.3">
      <c r="A22" t="s">
        <v>60</v>
      </c>
      <c r="B22">
        <v>610.51</v>
      </c>
      <c r="C22">
        <v>453.83</v>
      </c>
      <c r="D22">
        <v>152.83000000000001</v>
      </c>
    </row>
    <row r="23" spans="1:4" x14ac:dyDescent="0.3">
      <c r="A23" t="s">
        <v>61</v>
      </c>
      <c r="B23">
        <v>670.65</v>
      </c>
      <c r="C23">
        <v>495.48</v>
      </c>
      <c r="D23">
        <v>170.87</v>
      </c>
    </row>
    <row r="24" spans="1:4" x14ac:dyDescent="0.3">
      <c r="A24" t="s">
        <v>62</v>
      </c>
      <c r="B24">
        <v>659.13</v>
      </c>
      <c r="C24">
        <v>494.44</v>
      </c>
      <c r="D24">
        <v>160.49</v>
      </c>
    </row>
    <row r="25" spans="1:4" x14ac:dyDescent="0.3">
      <c r="A25" t="s">
        <v>63</v>
      </c>
      <c r="B25">
        <v>595.87</v>
      </c>
      <c r="C25">
        <v>436.56</v>
      </c>
      <c r="D25">
        <v>155.56</v>
      </c>
    </row>
    <row r="26" spans="1:4" x14ac:dyDescent="0.3">
      <c r="A26" t="s">
        <v>64</v>
      </c>
      <c r="B26">
        <v>474.2</v>
      </c>
      <c r="C26">
        <v>345.59</v>
      </c>
      <c r="D26">
        <v>125.77</v>
      </c>
    </row>
    <row r="27" spans="1:4" x14ac:dyDescent="0.3">
      <c r="A27" t="s">
        <v>65</v>
      </c>
      <c r="B27">
        <v>302.18</v>
      </c>
      <c r="C27">
        <v>211.49</v>
      </c>
      <c r="D27">
        <v>89.07</v>
      </c>
    </row>
    <row r="28" spans="1:4" x14ac:dyDescent="0.3">
      <c r="A28" t="s">
        <v>66</v>
      </c>
      <c r="B28">
        <v>56.53</v>
      </c>
      <c r="C28">
        <v>38.450000000000003</v>
      </c>
      <c r="D28">
        <v>17.84</v>
      </c>
    </row>
    <row r="29" spans="1:4" x14ac:dyDescent="0.3">
      <c r="A29" t="s">
        <v>67</v>
      </c>
      <c r="B29">
        <v>0</v>
      </c>
      <c r="C29">
        <v>0</v>
      </c>
      <c r="D29">
        <v>0</v>
      </c>
    </row>
    <row r="30" spans="1:4" x14ac:dyDescent="0.3">
      <c r="A30" t="s">
        <v>68</v>
      </c>
      <c r="B30">
        <v>0</v>
      </c>
      <c r="C30">
        <v>0</v>
      </c>
      <c r="D30">
        <v>0</v>
      </c>
    </row>
    <row r="31" spans="1:4" x14ac:dyDescent="0.3">
      <c r="A31" t="s">
        <v>69</v>
      </c>
      <c r="B31">
        <v>0</v>
      </c>
      <c r="C31">
        <v>0</v>
      </c>
      <c r="D31">
        <v>0</v>
      </c>
    </row>
    <row r="32" spans="1:4" x14ac:dyDescent="0.3">
      <c r="A32" t="s">
        <v>70</v>
      </c>
      <c r="B32">
        <v>0</v>
      </c>
      <c r="C32">
        <v>0</v>
      </c>
      <c r="D32">
        <v>0</v>
      </c>
    </row>
    <row r="33" spans="1:4" x14ac:dyDescent="0.3">
      <c r="A33" t="s">
        <v>71</v>
      </c>
      <c r="B33">
        <v>0</v>
      </c>
      <c r="C33">
        <v>0</v>
      </c>
      <c r="D33">
        <v>0</v>
      </c>
    </row>
    <row r="34" spans="1:4" x14ac:dyDescent="0.3">
      <c r="A34" t="s">
        <v>34</v>
      </c>
      <c r="B34" t="s">
        <v>34</v>
      </c>
      <c r="C34" t="s">
        <v>34</v>
      </c>
      <c r="D34" t="s">
        <v>34</v>
      </c>
    </row>
    <row r="35" spans="1:4" x14ac:dyDescent="0.3">
      <c r="A35" t="s">
        <v>72</v>
      </c>
      <c r="B35" t="s">
        <v>73</v>
      </c>
      <c r="C35" t="s">
        <v>74</v>
      </c>
      <c r="D35" t="s">
        <v>75</v>
      </c>
    </row>
    <row r="36" spans="1:4" x14ac:dyDescent="0.3">
      <c r="A36" t="s">
        <v>76</v>
      </c>
      <c r="B36" t="s">
        <v>77</v>
      </c>
      <c r="C36" t="s">
        <v>74</v>
      </c>
      <c r="D36" t="s">
        <v>75</v>
      </c>
    </row>
    <row r="37" spans="1:4" x14ac:dyDescent="0.3">
      <c r="A37" t="s">
        <v>78</v>
      </c>
      <c r="B37" t="s">
        <v>79</v>
      </c>
      <c r="C37" t="s">
        <v>74</v>
      </c>
      <c r="D37" t="s">
        <v>75</v>
      </c>
    </row>
    <row r="38" spans="1:4" x14ac:dyDescent="0.3">
      <c r="A38" t="s">
        <v>34</v>
      </c>
      <c r="B38" t="s">
        <v>34</v>
      </c>
      <c r="C38" t="s">
        <v>34</v>
      </c>
      <c r="D38" t="s">
        <v>34</v>
      </c>
    </row>
    <row r="39" spans="1:4" x14ac:dyDescent="0.3">
      <c r="A39" t="s">
        <v>80</v>
      </c>
      <c r="B39" t="s">
        <v>81</v>
      </c>
      <c r="C39" t="s">
        <v>82</v>
      </c>
      <c r="D39" t="s">
        <v>83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49621-7399-4650-9C7F-581B6530C0B3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A E A A B Q S w M E F A A C A A g A p 4 p M V f I I u I G k A A A A 9 g A A A B I A H A B D b 2 5 m a W c v U G F j a 2 F n Z S 5 4 b W w g o h g A K K A U A A A A A A A A A A A A A A A A A A A A A A A A A A A A h Y 8 x D o I w G I W v Q r r T l r I o + S m D c Z P E h M S 4 N q V C A x R D i + V u D h 7 J K 4 h R 1 M 3 x f e 8 b 3 r t f b 5 B N X R t c 1 G B 1 b 1 I U Y Y o C Z W R f a l O l a H S n c I U y D n s h G 1 G p Y J a N T S Z b p q h 2 7 p w Q 4 r 3 H P s b 9 U B F G a U S O + a 6 Q t e o E + s j 6 v x x q Y 5 0 w U i E O h 9 c Y z n B E 1 z i m D F M g C 4 R c m 6 / A 5 r 3 P 9 g f C Z m z d O C i u b L g t g C w R y P s D f w B Q S w M E F A A C A A g A p 4 p M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e K T F W 3 d 4 G j C g E A A B 0 D A A A T A B w A R m 9 y b X V s Y X M v U 2 V j d G l v b j E u b S C i G A A o o B Q A A A A A A A A A A A A A A A A A A A A A A A A A A A D d k U F L w z A Y h u + F / o e Q X V q I Y c n W K Y o H a R U 8 e V j 1 V C h p + 1 k j a T K S b G 6 M / X c j R X C w g S c P 5 v C F 7 / k O 7 w O v g 9 Z L o 9 F y / N l N H M W R e x M W O j T B h Z B q 1 w k v 6 t k C X W a s v l g g z q / q 5 R 2 v p 6 z m W Q d 9 P Q 0 D o 1 u k w M c R C u / J y h 5 0 I L n b 0 M K 0 6 w G 0 T x 6 k A p o b 7 c P i E p x f V 8 8 O r K s a Y 9 9 F V Z g P r Y z o X P U z k 4 6 Z 9 G Q m b d 0 G p 2 R O M C b 3 W 2 / F i 1 B r c P S x 1 8 Y C Y T z j K R m N J r i U K 4 N a M T R S d O b L t h R N 8 C m t 0 O 7 V 2 C E 3 a j 3 o c r c C l 4 z + Z L / H I 2 W Y I B 8 u y M P W H w j 6 5 v w M n 5 3 h 8 y N + S O N I 6 t N + v 2 + B 8 b 9 v 4 S j z P 7 f w C V B L A Q I t A B Q A A g A I A K e K T F X y C L i B p A A A A P Y A A A A S A A A A A A A A A A A A A A A A A A A A A A B D b 2 5 m a W c v U G F j a 2 F n Z S 5 4 b W x Q S w E C L Q A U A A I A C A C n i k x V D 8 r p q 6 Q A A A D p A A A A E w A A A A A A A A A A A A A A A A D w A A A A W 0 N v b n R l b n R f V H l w Z X N d L n h t b F B L A Q I t A B Q A A g A I A K e K T F W 3 d 4 G j C g E A A B 0 D A A A T A A A A A A A A A A A A A A A A A O E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c U A A A A A A A A l R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W l s e W R h d G F f M z Y l M j A 3 N T F f L T Y l M j A y M j h f U 0 E y X z A x X z I 1 Z G V n X z B k Z W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E Y W l s e W R h d G F f M z Z f N z U x X 1 8 2 X z I y O F 9 T Q T J f M D F f M j V k Z W d f M G R l Z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x M l Q x N T o x O T o 1 M y 4 w N z U 3 O T Q 4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W l s e W R h d G F f M z Y g N z U x X y 0 2 I D I y O F 9 T Q T J f M D F f M j V k Z W d f M G R l Z y 9 B d X R v U m V t b 3 Z l Z E N v b H V t b n M x L n t D b 2 x 1 b W 4 x L D B 9 J n F 1 b 3 Q 7 L C Z x d W 9 0 O 1 N l Y 3 R p b 2 4 x L 0 R h a W x 5 Z G F 0 Y V 8 z N i A 3 N T F f L T Y g M j I 4 X 1 N B M l 8 w M V 8 y N W R l Z 1 8 w Z G V n L 0 F 1 d G 9 S Z W 1 v d m V k Q 2 9 s d W 1 u c z E u e 0 N v b H V t b j I s M X 0 m c X V v d D s s J n F 1 b 3 Q 7 U 2 V j d G l v b j E v R G F p b H l k Y X R h X z M 2 I D c 1 M V 8 t N i A y M j h f U 0 E y X z A x X z I 1 Z G V n X z B k Z W c v Q X V 0 b 1 J l b W 9 2 Z W R D b 2 x 1 b W 5 z M S 5 7 Q 2 9 s d W 1 u M y w y f S Z x d W 9 0 O y w m c X V v d D t T Z W N 0 a W 9 u M S 9 E Y W l s e W R h d G F f M z Y g N z U x X y 0 2 I D I y O F 9 T Q T J f M D F f M j V k Z W d f M G R l Z y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h a W x 5 Z G F 0 Y V 8 z N i A 3 N T F f L T Y g M j I 4 X 1 N B M l 8 w M V 8 y N W R l Z 1 8 w Z G V n L 0 F 1 d G 9 S Z W 1 v d m V k Q 2 9 s d W 1 u c z E u e 0 N v b H V t b j E s M H 0 m c X V v d D s s J n F 1 b 3 Q 7 U 2 V j d G l v b j E v R G F p b H l k Y X R h X z M 2 I D c 1 M V 8 t N i A y M j h f U 0 E y X z A x X z I 1 Z G V n X z B k Z W c v Q X V 0 b 1 J l b W 9 2 Z W R D b 2 x 1 b W 5 z M S 5 7 Q 2 9 s d W 1 u M i w x f S Z x d W 9 0 O y w m c X V v d D t T Z W N 0 a W 9 u M S 9 E Y W l s e W R h d G F f M z Y g N z U x X y 0 2 I D I y O F 9 T Q T J f M D F f M j V k Z W d f M G R l Z y 9 B d X R v U m V t b 3 Z l Z E N v b H V t b n M x L n t D b 2 x 1 b W 4 z L D J 9 J n F 1 b 3 Q 7 L C Z x d W 9 0 O 1 N l Y 3 R p b 2 4 x L 0 R h a W x 5 Z G F 0 Y V 8 z N i A 3 N T F f L T Y g M j I 4 X 1 N B M l 8 w M V 8 y N W R l Z 1 8 w Z G V n L 0 F 1 d G 9 S Z W 1 v d m V k Q 2 9 s d W 1 u c z E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a W x 5 Z G F 0 Y V 8 z N i U y M D c 1 M V 8 t N i U y M D I y O F 9 T Q T J f M D F f M j V k Z W d f M G R l Z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W l s e W R h d G F f M z Y l M j A 3 N T F f L T Y l M j A y M j h f U 0 E y X z A x X z I 1 Z G V n X z B k Z W c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p b H l k Y X R h X z M 2 J T I w N z U x X y 0 2 J T I w M j I 4 X 1 N B M l 8 x M l 8 y N W R l Z 1 8 w Z G V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G F p b H l k Y X R h X z M 2 X z c 1 M V 9 f N l 8 y M j h f U 0 E y X z E y X z I 1 Z G V n X z B k Z W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J U M T U 6 M j E 6 M T U u M D g z N D Q x O V o i I C 8 + P E V u d H J 5 I F R 5 c G U 9 I k Z p b G x D b 2 x 1 b W 5 U e X B l c y I g V m F s d W U 9 I n N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p b H l k Y X R h X z M 2 I D c 1 M V 8 t N i A y M j h f U 0 E y X z E y X z I 1 Z G V n X z B k Z W c v Q X V 0 b 1 J l b W 9 2 Z W R D b 2 x 1 b W 5 z M S 5 7 Q 2 9 s d W 1 u M S w w f S Z x d W 9 0 O y w m c X V v d D t T Z W N 0 a W 9 u M S 9 E Y W l s e W R h d G F f M z Y g N z U x X y 0 2 I D I y O F 9 T Q T J f M T J f M j V k Z W d f M G R l Z y 9 B d X R v U m V t b 3 Z l Z E N v b H V t b n M x L n t D b 2 x 1 b W 4 y L D F 9 J n F 1 b 3 Q 7 L C Z x d W 9 0 O 1 N l Y 3 R p b 2 4 x L 0 R h a W x 5 Z G F 0 Y V 8 z N i A 3 N T F f L T Y g M j I 4 X 1 N B M l 8 x M l 8 y N W R l Z 1 8 w Z G V n L 0 F 1 d G 9 S Z W 1 v d m V k Q 2 9 s d W 1 u c z E u e 0 N v b H V t b j M s M n 0 m c X V v d D s s J n F 1 b 3 Q 7 U 2 V j d G l v b j E v R G F p b H l k Y X R h X z M 2 I D c 1 M V 8 t N i A y M j h f U 0 E y X z E y X z I 1 Z G V n X z B k Z W c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Y W l s e W R h d G F f M z Y g N z U x X y 0 2 I D I y O F 9 T Q T J f M T J f M j V k Z W d f M G R l Z y 9 B d X R v U m V t b 3 Z l Z E N v b H V t b n M x L n t D b 2 x 1 b W 4 x L D B 9 J n F 1 b 3 Q 7 L C Z x d W 9 0 O 1 N l Y 3 R p b 2 4 x L 0 R h a W x 5 Z G F 0 Y V 8 z N i A 3 N T F f L T Y g M j I 4 X 1 N B M l 8 x M l 8 y N W R l Z 1 8 w Z G V n L 0 F 1 d G 9 S Z W 1 v d m V k Q 2 9 s d W 1 u c z E u e 0 N v b H V t b j I s M X 0 m c X V v d D s s J n F 1 b 3 Q 7 U 2 V j d G l v b j E v R G F p b H l k Y X R h X z M 2 I D c 1 M V 8 t N i A y M j h f U 0 E y X z E y X z I 1 Z G V n X z B k Z W c v Q X V 0 b 1 J l b W 9 2 Z W R D b 2 x 1 b W 5 z M S 5 7 Q 2 9 s d W 1 u M y w y f S Z x d W 9 0 O y w m c X V v d D t T Z W N 0 a W 9 u M S 9 E Y W l s e W R h d G F f M z Y g N z U x X y 0 2 I D I y O F 9 T Q T J f M T J f M j V k Z W d f M G R l Z y 9 B d X R v U m V t b 3 Z l Z E N v b H V t b n M x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W l s e W R h d G F f M z Y l M j A 3 N T F f L T Y l M j A y M j h f U 0 E y X z E y X z I 1 Z G V n X z B k Z W c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p b H l k Y X R h X z M 2 J T I w N z U x X y 0 2 J T I w M j I 4 X 1 N B M l 8 x M l 8 y N W R l Z 1 8 w Z G V n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M l R S U X L U T S b + Z R x c F s c q e A A A A A A I A A A A A A B B m A A A A A Q A A I A A A A C / n u o s A z k i M K 0 q a 6 g i / a d s L j b H H H g T y m I 7 y k l n i / m g a A A A A A A 6 A A A A A A g A A I A A A A P Q V e a e E W X h C M 8 b 0 a P I a W K h P c e D a i u Y v G m p n a V u 2 + D L H U A A A A B 4 u y p / c O a S j / a M 6 D D j B + r w D K r 6 x 0 G 0 F D 3 Z M Z 6 o M a d U s F U i S d T G Q F W H f 4 B Y X p p e k K B e a K x F + p H j u M A b z 4 f a W y j 5 o E y X w O T H W F s l i R e 7 0 h B r I Q A A A A N k 2 S C W 8 x T H A o R o s P / z o O I U R c V O H 9 u Q K f e 8 e 2 J n c N X M Z Y K E o r M 9 E + 7 8 4 x J U 8 f L Q E J 8 A e C A n F l X l r P + s U A M t 7 O 9 c = < / D a t a M a s h u p > 
</file>

<file path=customXml/itemProps1.xml><?xml version="1.0" encoding="utf-8"?>
<ds:datastoreItem xmlns:ds="http://schemas.openxmlformats.org/officeDocument/2006/customXml" ds:itemID="{5CAEB0FB-D771-4959-B483-D954AF19BC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Dailydata_36 751_-6 228_SA2_12_</vt:lpstr>
      <vt:lpstr>Dailydata_36 751_-6 228_SA2_01_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perez</dc:creator>
  <cp:lastModifiedBy>Borja perez</cp:lastModifiedBy>
  <dcterms:created xsi:type="dcterms:W3CDTF">2022-10-12T14:46:19Z</dcterms:created>
  <dcterms:modified xsi:type="dcterms:W3CDTF">2022-10-21T16:07:34Z</dcterms:modified>
</cp:coreProperties>
</file>