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LOADS" sheetId="1" r:id="rId1"/>
  </sheets>
  <definedNames>
    <definedName name="_xlnm.Print_Area" localSheetId="0">'LOADS'!$A$1:$J$49</definedName>
    <definedName name="Z_B381FCE2_D8C1_4124_915B_856606DE7547_.wvu.PrintArea" localSheetId="0" hidden="1">'LOADS'!$A$1:$J$49</definedName>
  </definedNames>
  <calcPr fullCalcOnLoad="1"/>
</workbook>
</file>

<file path=xl/sharedStrings.xml><?xml version="1.0" encoding="utf-8"?>
<sst xmlns="http://schemas.openxmlformats.org/spreadsheetml/2006/main" count="57" uniqueCount="48">
  <si>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</si>
  <si>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</si>
  <si>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</si>
  <si>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</si>
  <si>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</si>
  <si>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</si>
  <si>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</si>
  <si>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</si>
  <si>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</si>
  <si>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</si>
  <si>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</si>
  <si>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M.Nour</t>
  </si>
  <si>
    <t>K</t>
  </si>
  <si>
    <t>STATIC LOADS</t>
  </si>
  <si>
    <t>INPUT DATA:-</t>
  </si>
  <si>
    <t>Frame Spacing (m)</t>
  </si>
  <si>
    <t>Purlin Spacing</t>
  </si>
  <si>
    <t>Span (m)</t>
  </si>
  <si>
    <t>Height of Col.(m)</t>
  </si>
  <si>
    <t>O.W Of Steel Frame</t>
  </si>
  <si>
    <t>By Sap</t>
  </si>
  <si>
    <t>O.W of Purlins (kg/m')</t>
  </si>
  <si>
    <t>O.W of HL. Bracing (kg/m')</t>
  </si>
  <si>
    <t>wind intensity (kg/m2)</t>
  </si>
  <si>
    <t>1- DEAD LOAD</t>
  </si>
  <si>
    <t xml:space="preserve">WdL (t/m) </t>
  </si>
  <si>
    <t>Gravity Direction</t>
  </si>
  <si>
    <t>2- LIVE LOAD</t>
  </si>
  <si>
    <t>WLL.(kg/m2)</t>
  </si>
  <si>
    <t>WLL.(t/m')</t>
  </si>
  <si>
    <t>3- WIND LOAD</t>
  </si>
  <si>
    <t>on member A</t>
  </si>
  <si>
    <t>t/m'</t>
  </si>
  <si>
    <t>positive Global X</t>
  </si>
  <si>
    <t>on member B</t>
  </si>
  <si>
    <t>Local Axis 2 (Suction)</t>
  </si>
  <si>
    <t>on member C</t>
  </si>
  <si>
    <t>on member D</t>
  </si>
  <si>
    <t>inaccessible</t>
  </si>
  <si>
    <t>accessible</t>
  </si>
  <si>
    <t>O.W Of Roof Cover(Single Layer)kg/m2</t>
  </si>
  <si>
    <r>
      <t xml:space="preserve"> </t>
    </r>
    <r>
      <rPr>
        <sz val="10"/>
        <rFont val="Symbol"/>
        <family val="1"/>
      </rPr>
      <t>a</t>
    </r>
  </si>
  <si>
    <t>Roof Type.</t>
  </si>
  <si>
    <t>OUTPUT DATA:-</t>
  </si>
  <si>
    <t>Ce</t>
  </si>
  <si>
    <t>CHECKING AND PACKING HALL</t>
  </si>
  <si>
    <r>
      <t xml:space="preserve"> rad </t>
    </r>
    <r>
      <rPr>
        <sz val="10"/>
        <rFont val="Symbol"/>
        <family val="1"/>
      </rPr>
      <t>a</t>
    </r>
  </si>
  <si>
    <t>L.L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</si>
</sst>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9">
    <xf numFmtId="201" fontId="0" fillId="0" borderId="0" xfId="0" applyAlignment="1">
      <alignment/>
    </xf>
    <xf numFmtId="0" fontId="7" fillId="0" borderId="10" xfId="57" applyFont="1" applyBorder="1" applyAlignment="1" applyProtection="1">
      <alignment horizontal="center" vertical="center"/>
      <protection locked="0"/>
    </xf>
    <xf numFmtId="0" fontId="0" fillId="0" borderId="11" xfId="57" applyBorder="1" applyProtection="1">
      <alignment/>
      <protection locked="0"/>
    </xf>
    <xf numFmtId="0" fontId="0" fillId="0" borderId="11" xfId="57" applyFont="1" applyBorder="1" applyAlignment="1" applyProtection="1">
      <alignment horizontal="center" vertical="center"/>
      <protection locked="0"/>
    </xf>
    <xf numFmtId="0" fontId="0" fillId="0" borderId="12" xfId="57" applyBorder="1" applyProtection="1">
      <alignment/>
      <protection locked="0"/>
    </xf>
    <xf numFmtId="0" fontId="0" fillId="0" borderId="13" xfId="57" applyBorder="1" applyProtection="1">
      <alignment/>
      <protection locked="0"/>
    </xf>
    <xf numFmtId="0" fontId="0" fillId="0" borderId="14" xfId="57" applyFont="1" applyFill="1" applyBorder="1" applyAlignment="1" applyProtection="1">
      <alignment horizontal="left" vertical="center"/>
      <protection locked="0"/>
    </xf>
    <xf numFmtId="0" fontId="0" fillId="0" borderId="15" xfId="57" applyBorder="1" applyProtection="1">
      <alignment/>
      <protection locked="0"/>
    </xf>
    <xf numFmtId="0" fontId="0" fillId="0" borderId="16" xfId="57" applyBorder="1" applyProtection="1">
      <alignment/>
      <protection locked="0"/>
    </xf>
    <xf numFmtId="0" fontId="0" fillId="0" borderId="17" xfId="57" applyBorder="1" applyProtection="1">
      <alignment/>
      <protection locked="0"/>
    </xf>
    <xf numFmtId="0" fontId="25" fillId="0" borderId="18" xfId="57" applyFont="1" applyFill="1" applyBorder="1" applyAlignment="1" applyProtection="1">
      <alignment horizontal="left"/>
      <protection/>
    </xf>
    <xf numFmtId="0" fontId="0" fillId="0" borderId="19" xfId="57" applyBorder="1" applyProtection="1">
      <alignment/>
      <protection/>
    </xf>
    <xf numFmtId="0" fontId="0" fillId="0" borderId="0" xfId="57" applyProtection="1">
      <alignment/>
      <protection/>
    </xf>
    <xf numFmtId="0" fontId="1" fillId="0" borderId="20" xfId="57" applyFont="1" applyFill="1" applyBorder="1" applyAlignment="1" applyProtection="1">
      <alignment horizontal="left"/>
      <protection/>
    </xf>
    <xf numFmtId="0" fontId="0" fillId="0" borderId="0" xfId="57" applyBorder="1" applyProtection="1">
      <alignment/>
      <protection/>
    </xf>
    <xf numFmtId="0" fontId="26" fillId="0" borderId="20" xfId="57" applyFont="1" applyFill="1" applyBorder="1" applyAlignment="1" applyProtection="1">
      <alignment horizontal="left"/>
      <protection/>
    </xf>
    <xf numFmtId="0" fontId="8" fillId="0" borderId="21" xfId="57" applyFont="1" applyBorder="1" applyAlignment="1" applyProtection="1">
      <alignment horizontal="center" vertical="center"/>
      <protection/>
    </xf>
    <xf numFmtId="0" fontId="8" fillId="0" borderId="22" xfId="57" applyFont="1" applyBorder="1" applyAlignment="1" applyProtection="1">
      <alignment horizontal="center" vertical="center"/>
      <protection/>
    </xf>
    <xf numFmtId="0" fontId="32" fillId="0" borderId="22" xfId="57" applyFont="1" applyBorder="1" applyAlignment="1" applyProtection="1">
      <alignment horizontal="center" vertical="center"/>
      <protection/>
    </xf>
    <xf numFmtId="0" fontId="8" fillId="0" borderId="23" xfId="57" applyFont="1" applyBorder="1" applyAlignment="1" applyProtection="1">
      <alignment horizontal="center" vertical="center"/>
      <protection/>
    </xf>
    <xf numFmtId="0" fontId="0" fillId="0" borderId="21" xfId="57" applyFont="1" applyFill="1" applyBorder="1" applyAlignment="1" applyProtection="1">
      <alignment horizontal="center" vertical="center"/>
      <protection/>
    </xf>
    <xf numFmtId="0" fontId="26" fillId="0" borderId="24" xfId="57" applyFont="1" applyFill="1" applyBorder="1" applyAlignment="1" applyProtection="1">
      <alignment horizontal="left"/>
      <protection/>
    </xf>
    <xf numFmtId="0" fontId="0" fillId="0" borderId="25" xfId="57" applyBorder="1" applyProtection="1">
      <alignment/>
      <protection/>
    </xf>
    <xf numFmtId="0" fontId="0" fillId="0" borderId="10" xfId="57" applyFont="1" applyFill="1" applyBorder="1" applyAlignment="1" applyProtection="1">
      <alignment horizontal="center" vertical="center"/>
      <protection/>
    </xf>
    <xf numFmtId="0" fontId="0" fillId="0" borderId="18" xfId="57" applyBorder="1" applyProtection="1">
      <alignment/>
      <protection/>
    </xf>
    <xf numFmtId="0" fontId="1" fillId="0" borderId="19" xfId="57" applyFont="1" applyFill="1" applyBorder="1" applyAlignment="1" applyProtection="1">
      <alignment vertical="center"/>
      <protection/>
    </xf>
    <xf numFmtId="17" fontId="0" fillId="0" borderId="19" xfId="57" applyNumberFormat="1" applyBorder="1" applyAlignment="1" applyProtection="1">
      <alignment horizontal="center" vertical="center"/>
      <protection/>
    </xf>
    <xf numFmtId="0" fontId="0" fillId="0" borderId="19" xfId="57" applyBorder="1" applyAlignment="1" applyProtection="1">
      <alignment horizontal="center" vertical="center"/>
      <protection/>
    </xf>
    <xf numFmtId="0" fontId="0" fillId="0" borderId="19" xfId="57" applyBorder="1" applyAlignment="1" applyProtection="1">
      <alignment vertical="center"/>
      <protection/>
    </xf>
    <xf numFmtId="0" fontId="0" fillId="0" borderId="15" xfId="57" applyBorder="1" applyAlignment="1" applyProtection="1">
      <alignment horizontal="center" vertical="center"/>
      <protection/>
    </xf>
    <xf numFmtId="0" fontId="0" fillId="0" borderId="20" xfId="57" applyBorder="1" applyProtection="1">
      <alignment/>
      <protection/>
    </xf>
    <xf numFmtId="0" fontId="1" fillId="0" borderId="0" xfId="57" applyFont="1" applyFill="1" applyBorder="1" applyAlignment="1" applyProtection="1">
      <alignment vertical="center"/>
      <protection/>
    </xf>
    <xf numFmtId="0" fontId="1" fillId="0" borderId="0" xfId="57" applyFont="1" applyBorder="1" applyAlignment="1" applyProtection="1">
      <alignment horizontal="center" vertical="center"/>
      <protection/>
    </xf>
    <xf numFmtId="0" fontId="0" fillId="0" borderId="0" xfId="57" applyFill="1" applyBorder="1" applyAlignment="1" applyProtection="1">
      <alignment horizontal="center" vertical="center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" fillId="0" borderId="16" xfId="57" applyFont="1" applyBorder="1" applyAlignment="1" applyProtection="1">
      <alignment horizontal="center" vertical="center"/>
      <protection/>
    </xf>
    <xf numFmtId="0" fontId="28" fillId="0" borderId="0" xfId="57" applyFont="1" applyBorder="1" applyProtection="1">
      <alignment/>
      <protection/>
    </xf>
    <xf numFmtId="0" fontId="1" fillId="0" borderId="0" xfId="57" applyFont="1" applyBorder="1" applyProtection="1">
      <alignment/>
      <protection/>
    </xf>
    <xf numFmtId="0" fontId="0" fillId="0" borderId="16" xfId="57" applyBorder="1" applyProtection="1">
      <alignment/>
      <protection/>
    </xf>
    <xf numFmtId="0" fontId="28" fillId="0" borderId="0" xfId="57" applyFont="1" applyFill="1" applyBorder="1" applyAlignment="1" applyProtection="1">
      <alignment vertical="center"/>
      <protection/>
    </xf>
    <xf numFmtId="0" fontId="29" fillId="0" borderId="0" xfId="57" applyFont="1" applyBorder="1" applyProtection="1">
      <alignment/>
      <protection/>
    </xf>
    <xf numFmtId="0" fontId="0" fillId="0" borderId="0" xfId="57" applyBorder="1" applyAlignment="1" applyProtection="1">
      <alignment horizontal="right" vertical="center"/>
      <protection/>
    </xf>
    <xf numFmtId="0" fontId="28" fillId="0" borderId="0" xfId="57" applyFont="1" applyBorder="1" applyAlignment="1" applyProtection="1">
      <alignment horizontal="center"/>
      <protection/>
    </xf>
    <xf numFmtId="201" fontId="0" fillId="0" borderId="0" xfId="0" applyFill="1" applyBorder="1" applyAlignment="1" applyProtection="1">
      <alignment/>
      <protection/>
    </xf>
    <xf numFmtId="0" fontId="1" fillId="16" borderId="26" xfId="57" applyFont="1" applyFill="1" applyBorder="1" applyAlignment="1" applyProtection="1">
      <alignment horizontal="center" vertical="center"/>
      <protection/>
    </xf>
    <xf numFmtId="0" fontId="0" fillId="0" borderId="27" xfId="57" applyBorder="1" applyProtection="1">
      <alignment/>
      <protection/>
    </xf>
    <xf numFmtId="0" fontId="0" fillId="0" borderId="26" xfId="57" applyFont="1" applyBorder="1" applyAlignment="1" applyProtection="1">
      <alignment horizontal="center"/>
      <protection/>
    </xf>
    <xf numFmtId="0" fontId="0" fillId="0" borderId="26" xfId="57" applyBorder="1" applyProtection="1">
      <alignment/>
      <protection/>
    </xf>
    <xf numFmtId="0" fontId="0" fillId="0" borderId="27" xfId="57" applyFont="1" applyBorder="1" applyAlignment="1" applyProtection="1">
      <alignment horizontal="center"/>
      <protection/>
    </xf>
    <xf numFmtId="0" fontId="1" fillId="16" borderId="0" xfId="57" applyFont="1" applyFill="1" applyBorder="1" applyAlignment="1" applyProtection="1">
      <alignment vertical="center"/>
      <protection/>
    </xf>
    <xf numFmtId="0" fontId="0" fillId="16" borderId="0" xfId="57" applyFill="1" applyBorder="1" applyAlignment="1" applyProtection="1">
      <alignment vertical="center"/>
      <protection/>
    </xf>
    <xf numFmtId="0" fontId="31" fillId="16" borderId="0" xfId="57" applyFont="1" applyFill="1" applyBorder="1" applyAlignment="1" applyProtection="1">
      <alignment horizontal="center" vertical="center"/>
      <protection/>
    </xf>
    <xf numFmtId="201" fontId="31" fillId="0" borderId="0" xfId="0" applyFont="1" applyBorder="1" applyAlignment="1" applyProtection="1">
      <alignment horizontal="center"/>
      <protection/>
    </xf>
    <xf numFmtId="2" fontId="0" fillId="0" borderId="28" xfId="57" applyNumberFormat="1" applyBorder="1" applyAlignment="1" applyProtection="1">
      <alignment horizontal="center"/>
      <protection/>
    </xf>
    <xf numFmtId="2" fontId="0" fillId="0" borderId="14" xfId="57" applyNumberFormat="1" applyBorder="1" applyAlignment="1" applyProtection="1">
      <alignment horizontal="center"/>
      <protection/>
    </xf>
    <xf numFmtId="2" fontId="0" fillId="0" borderId="13" xfId="57" applyNumberFormat="1" applyBorder="1" applyAlignment="1" applyProtection="1">
      <alignment horizontal="center"/>
      <protection/>
    </xf>
    <xf numFmtId="0" fontId="0" fillId="0" borderId="14" xfId="57" applyBorder="1" applyAlignment="1" applyProtection="1">
      <alignment horizontal="center"/>
      <protection/>
    </xf>
    <xf numFmtId="2" fontId="0" fillId="0" borderId="29" xfId="57" applyNumberFormat="1" applyBorder="1" applyAlignment="1" applyProtection="1">
      <alignment horizontal="center"/>
      <protection/>
    </xf>
    <xf numFmtId="0" fontId="0" fillId="0" borderId="24" xfId="57" applyBorder="1" applyProtection="1">
      <alignment/>
      <protection/>
    </xf>
    <xf numFmtId="0" fontId="0" fillId="0" borderId="17" xfId="57" applyBorder="1" applyProtection="1">
      <alignment/>
      <protection/>
    </xf>
    <xf numFmtId="0" fontId="31" fillId="16" borderId="30" xfId="57" applyFont="1" applyFill="1" applyBorder="1" applyAlignment="1" applyProtection="1">
      <alignment horizontal="center" vertical="center"/>
      <protection locked="0"/>
    </xf>
    <xf numFmtId="201" fontId="31" fillId="0" borderId="31" xfId="0" applyFont="1" applyBorder="1" applyAlignment="1" applyProtection="1">
      <alignment horizontal="center"/>
      <protection locked="0"/>
    </xf>
    <xf numFmtId="2" fontId="0" fillId="16" borderId="30" xfId="57" applyNumberFormat="1" applyFont="1" applyFill="1" applyBorder="1" applyAlignment="1" applyProtection="1">
      <alignment horizontal="center" vertical="center"/>
      <protection/>
    </xf>
    <xf numFmtId="2" fontId="0" fillId="0" borderId="31" xfId="0" applyNumberFormat="1" applyFont="1" applyBorder="1" applyAlignment="1" applyProtection="1">
      <alignment horizontal="center"/>
      <protection/>
    </xf>
    <xf numFmtId="0" fontId="31" fillId="16" borderId="32" xfId="57" applyFont="1" applyFill="1" applyBorder="1" applyAlignment="1" applyProtection="1">
      <alignment horizontal="center" vertical="center"/>
      <protection locked="0"/>
    </xf>
    <xf numFmtId="201" fontId="31" fillId="0" borderId="33" xfId="0" applyFont="1" applyBorder="1" applyAlignment="1" applyProtection="1">
      <alignment horizontal="center"/>
      <protection locked="0"/>
    </xf>
    <xf numFmtId="0" fontId="0" fillId="16" borderId="30" xfId="57" applyFont="1" applyFill="1" applyBorder="1" applyAlignment="1" applyProtection="1">
      <alignment horizontal="center" vertical="center"/>
      <protection/>
    </xf>
    <xf numFmtId="201" fontId="0" fillId="0" borderId="31" xfId="0" applyFont="1" applyBorder="1" applyAlignment="1" applyProtection="1">
      <alignment horizontal="center"/>
      <protection/>
    </xf>
    <xf numFmtId="0" fontId="31" fillId="16" borderId="34" xfId="57" applyFont="1" applyFill="1" applyBorder="1" applyAlignment="1" applyProtection="1">
      <alignment horizontal="center" vertical="center"/>
      <protection locked="0"/>
    </xf>
    <xf numFmtId="201" fontId="31" fillId="0" borderId="35" xfId="0" applyFont="1" applyBorder="1" applyAlignment="1" applyProtection="1">
      <alignment horizontal="center"/>
      <protection locked="0"/>
    </xf>
    <xf numFmtId="204" fontId="31" fillId="16" borderId="30" xfId="57" applyNumberFormat="1" applyFont="1" applyFill="1" applyBorder="1" applyAlignment="1" applyProtection="1">
      <alignment horizontal="center" vertical="center"/>
      <protection locked="0"/>
    </xf>
    <xf numFmtId="204" fontId="31" fillId="0" borderId="31" xfId="0" applyNumberFormat="1" applyFont="1" applyBorder="1" applyAlignment="1" applyProtection="1">
      <alignment horizontal="center"/>
      <protection locked="0"/>
    </xf>
    <xf numFmtId="0" fontId="0" fillId="16" borderId="26" xfId="57" applyFill="1" applyBorder="1" applyAlignment="1" applyProtection="1">
      <alignment vertical="center"/>
      <protection/>
    </xf>
    <xf numFmtId="0" fontId="0" fillId="16" borderId="27" xfId="57" applyFill="1" applyBorder="1" applyAlignment="1" applyProtection="1">
      <alignment vertical="center"/>
      <protection/>
    </xf>
    <xf numFmtId="0" fontId="0" fillId="16" borderId="36" xfId="57" applyFill="1" applyBorder="1" applyAlignment="1" applyProtection="1">
      <alignment vertical="center"/>
      <protection/>
    </xf>
    <xf numFmtId="0" fontId="0" fillId="16" borderId="21" xfId="57" applyFill="1" applyBorder="1" applyAlignment="1" applyProtection="1">
      <alignment vertical="center"/>
      <protection/>
    </xf>
    <xf numFmtId="0" fontId="0" fillId="16" borderId="37" xfId="57" applyFill="1" applyBorder="1" applyAlignment="1" applyProtection="1">
      <alignment vertical="center"/>
      <protection/>
    </xf>
    <xf numFmtId="0" fontId="0" fillId="16" borderId="38" xfId="57" applyFill="1" applyBorder="1" applyAlignment="1" applyProtection="1">
      <alignment vertical="center"/>
      <protection/>
    </xf>
    <xf numFmtId="0" fontId="28" fillId="0" borderId="0" xfId="57" applyFont="1" applyBorder="1" applyAlignment="1" applyProtection="1">
      <alignment horizontal="center"/>
      <protection/>
    </xf>
    <xf numFmtId="0" fontId="0" fillId="0" borderId="0" xfId="57" applyFont="1" applyBorder="1" applyAlignment="1" applyProtection="1">
      <alignment horizontal="center"/>
      <protection/>
    </xf>
    <xf numFmtId="0" fontId="4" fillId="0" borderId="18" xfId="57" applyFont="1" applyBorder="1" applyAlignment="1" applyProtection="1">
      <alignment horizontal="center"/>
      <protection locked="0"/>
    </xf>
    <xf numFmtId="0" fontId="8" fillId="0" borderId="19" xfId="57" applyFont="1" applyBorder="1" applyAlignment="1" applyProtection="1">
      <alignment horizontal="center"/>
      <protection locked="0"/>
    </xf>
    <xf numFmtId="0" fontId="8" fillId="0" borderId="15" xfId="57" applyFont="1" applyBorder="1" applyAlignment="1" applyProtection="1">
      <alignment horizontal="center"/>
      <protection locked="0"/>
    </xf>
    <xf numFmtId="0" fontId="4" fillId="0" borderId="24" xfId="57" applyFont="1" applyBorder="1" applyAlignment="1" applyProtection="1">
      <alignment horizontal="center" wrapText="1"/>
      <protection locked="0"/>
    </xf>
    <xf numFmtId="0" fontId="8" fillId="0" borderId="25" xfId="57" applyFont="1" applyBorder="1" applyAlignment="1" applyProtection="1">
      <alignment horizontal="center" wrapText="1"/>
      <protection locked="0"/>
    </xf>
    <xf numFmtId="0" fontId="8" fillId="0" borderId="17" xfId="57" applyFont="1" applyBorder="1" applyAlignment="1" applyProtection="1">
      <alignment horizontal="center" wrapText="1"/>
      <protection locked="0"/>
    </xf>
    <xf numFmtId="0" fontId="33" fillId="0" borderId="0" xfId="57" applyFont="1" applyBorder="1" applyAlignment="1" applyProtection="1">
      <alignment horizontal="center" vertical="center"/>
      <protection/>
    </xf>
    <xf numFmtId="0" fontId="27" fillId="0" borderId="18" xfId="57" applyFont="1" applyBorder="1" applyAlignment="1" applyProtection="1">
      <alignment horizontal="center" vertical="center"/>
      <protection/>
    </xf>
    <xf numFmtId="201" fontId="0" fillId="0" borderId="24" xfId="0" applyBorder="1" applyAlignment="1" applyProtection="1">
      <alignment horizontal="center" vertical="center"/>
      <protection/>
    </xf>
    <xf numFmtId="0" fontId="27" fillId="0" borderId="15" xfId="57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 horizontal="center" vertical="center"/>
      <protection locked="0"/>
    </xf>
    <xf numFmtId="0" fontId="0" fillId="0" borderId="0" xfId="57" applyBorder="1" applyAlignment="1" applyProtection="1">
      <alignment horizontal="center"/>
      <protection/>
    </xf>
    <xf numFmtId="0" fontId="0" fillId="0" borderId="21" xfId="57" applyBorder="1" applyAlignment="1" applyProtection="1">
      <alignment horizontal="left"/>
      <protection/>
    </xf>
    <xf numFmtId="0" fontId="0" fillId="0" borderId="37" xfId="57" applyBorder="1" applyAlignment="1" applyProtection="1">
      <alignment horizontal="left"/>
      <protection/>
    </xf>
    <xf numFmtId="0" fontId="0" fillId="0" borderId="10" xfId="57" applyBorder="1" applyAlignment="1" applyProtection="1">
      <alignment horizontal="left"/>
      <protection/>
    </xf>
    <xf numFmtId="0" fontId="0" fillId="0" borderId="11" xfId="57" applyBorder="1" applyAlignment="1" applyProtection="1">
      <alignment horizontal="left"/>
      <protection/>
    </xf>
    <xf numFmtId="0" fontId="0" fillId="0" borderId="39" xfId="57" applyBorder="1" applyAlignment="1" applyProtection="1">
      <alignment horizontal="left"/>
      <protection/>
    </xf>
    <xf numFmtId="0" fontId="0" fillId="0" borderId="40" xfId="57" applyBorder="1" applyAlignment="1" applyProtection="1">
      <alignment horizontal="left"/>
      <protection/>
    </xf>
    <xf numFmtId="0" fontId="0" fillId="0" borderId="41" xfId="57" applyBorder="1" applyAlignment="1" applyProtection="1">
      <alignment horizontal="left"/>
      <protection/>
    </xf>
    <xf numFmtId="0" fontId="0" fillId="16" borderId="26" xfId="57" applyFont="1" applyFill="1" applyBorder="1" applyAlignment="1" applyProtection="1">
      <alignment vertical="center"/>
      <protection/>
    </xf>
    <xf numFmtId="0" fontId="1" fillId="16" borderId="26" xfId="57" applyFont="1" applyFill="1" applyBorder="1" applyAlignment="1" applyProtection="1">
      <alignment vertical="center"/>
      <protection/>
    </xf>
    <xf numFmtId="0" fontId="1" fillId="16" borderId="27" xfId="57" applyFont="1" applyFill="1" applyBorder="1" applyAlignment="1" applyProtection="1">
      <alignment vertical="center"/>
      <protection/>
    </xf>
    <xf numFmtId="0" fontId="1" fillId="16" borderId="36" xfId="57" applyFont="1" applyFill="1" applyBorder="1" applyAlignment="1" applyProtection="1">
      <alignment vertical="center"/>
      <protection/>
    </xf>
    <xf numFmtId="0" fontId="0" fillId="0" borderId="25" xfId="57" applyBorder="1" applyAlignment="1" applyProtection="1">
      <alignment horizontal="center"/>
      <protection/>
    </xf>
    <xf numFmtId="0" fontId="0" fillId="0" borderId="26" xfId="57" applyBorder="1" applyAlignment="1" applyProtection="1">
      <alignment horizontal="left"/>
      <protection/>
    </xf>
    <xf numFmtId="0" fontId="0" fillId="0" borderId="27" xfId="57" applyBorder="1" applyAlignment="1" applyProtection="1">
      <alignment horizontal="left"/>
      <protection/>
    </xf>
    <xf numFmtId="0" fontId="0" fillId="16" borderId="10" xfId="57" applyFill="1" applyBorder="1" applyAlignment="1" applyProtection="1">
      <alignment vertical="center"/>
      <protection/>
    </xf>
    <xf numFmtId="0" fontId="0" fillId="16" borderId="11" xfId="57" applyFill="1" applyBorder="1" applyAlignment="1" applyProtection="1">
      <alignment vertical="center"/>
      <protection/>
    </xf>
    <xf numFmtId="0" fontId="0" fillId="16" borderId="12" xfId="57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45</xdr:row>
      <xdr:rowOff>76200</xdr:rowOff>
    </xdr:from>
    <xdr:to>
      <xdr:col>7</xdr:col>
      <xdr:colOff>295275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48225" y="9705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46</xdr:row>
      <xdr:rowOff>76200</xdr:rowOff>
    </xdr:from>
    <xdr:to>
      <xdr:col>7</xdr:col>
      <xdr:colOff>295275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848225" y="9953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47</xdr:row>
      <xdr:rowOff>161925</xdr:rowOff>
    </xdr:from>
    <xdr:to>
      <xdr:col>7</xdr:col>
      <xdr:colOff>476250</xdr:colOff>
      <xdr:row>47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695825" y="10287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44</xdr:row>
      <xdr:rowOff>161925</xdr:rowOff>
    </xdr:from>
    <xdr:to>
      <xdr:col>7</xdr:col>
      <xdr:colOff>476250</xdr:colOff>
      <xdr:row>44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4695825" y="9544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49"/>
  <sheetViews>
    <sheetView showGridLines="0" tabSelected="1" view="pageBreakPreview" zoomScaleSheetLayoutView="100" workbookViewId="0" topLeftCell="A10">
      <selection activeCell="I29" sqref="I29"/>
    </sheetView>
  </sheetViews>
  <sheetFormatPr defaultColWidth="9.140625" defaultRowHeight="12.75"/>
  <cols>
    <col min="1" max="1" width="6.28125" style="12" customWidth="1"/>
    <col min="2" max="2" width="14.00390625" style="12" customWidth="1"/>
    <col min="3" max="3" width="9.57421875" style="12" customWidth="1"/>
    <col min="4" max="4" width="10.140625" style="12" customWidth="1"/>
    <col min="5" max="5" width="9.140625" style="12" customWidth="1"/>
    <col min="6" max="6" width="10.00390625" style="12" customWidth="1"/>
    <col min="7" max="16384" width="9.140625" style="12" customWidth="1"/>
  </cols>
  <sheetData>
    <row r="1" spans="1:10" ht="19.5" customHeight="1">
      <c r="A1" s="10" t="s">
        <v>1</v>
      </c>
      <c r="B1" s="11"/>
      <c r="C1" s="11"/>
      <c r="D1" s="80" t="s">
        <v>7</v>
      </c>
      <c r="E1" s="81"/>
      <c r="F1" s="81"/>
      <c r="G1" s="82"/>
      <c r="H1" s="87" t="s">
        <v>8</v>
      </c>
      <c r="I1" s="89"/>
      <c r="J1" s="7"/>
    </row>
    <row r="2" spans="1:10" ht="19.5" customHeight="1" thickBot="1">
      <c r="A2" s="13" t="s">
        <v>2</v>
      </c>
      <c r="B2" s="14"/>
      <c r="C2" s="14"/>
      <c r="D2" s="83" t="s">
        <v>45</v>
      </c>
      <c r="E2" s="84"/>
      <c r="F2" s="84"/>
      <c r="G2" s="85"/>
      <c r="H2" s="88"/>
      <c r="I2" s="90"/>
      <c r="J2" s="8"/>
    </row>
    <row r="3" spans="1:10" ht="19.5" customHeight="1">
      <c r="A3" s="15" t="s">
        <v>3</v>
      </c>
      <c r="B3" s="14"/>
      <c r="C3" s="14"/>
      <c r="D3" s="16" t="s">
        <v>0</v>
      </c>
      <c r="E3" s="17" t="s">
        <v>5</v>
      </c>
      <c r="F3" s="18" t="s">
        <v>6</v>
      </c>
      <c r="G3" s="19" t="s">
        <v>5</v>
      </c>
      <c r="H3" s="20" t="s">
        <v>9</v>
      </c>
      <c r="I3" s="6"/>
      <c r="J3" s="8"/>
    </row>
    <row r="4" spans="1:10" ht="19.5" customHeight="1" thickBot="1">
      <c r="A4" s="21" t="s">
        <v>4</v>
      </c>
      <c r="B4" s="22"/>
      <c r="C4" s="22"/>
      <c r="D4" s="1" t="s">
        <v>11</v>
      </c>
      <c r="E4" s="2"/>
      <c r="F4" s="3"/>
      <c r="G4" s="4"/>
      <c r="H4" s="23" t="s">
        <v>10</v>
      </c>
      <c r="I4" s="5"/>
      <c r="J4" s="9"/>
    </row>
    <row r="5" spans="1:10" ht="19.5" customHeight="1">
      <c r="A5" s="24"/>
      <c r="B5" s="25"/>
      <c r="C5" s="26"/>
      <c r="D5" s="27"/>
      <c r="E5" s="27"/>
      <c r="F5" s="28"/>
      <c r="G5" s="27"/>
      <c r="H5" s="27"/>
      <c r="I5" s="27"/>
      <c r="J5" s="29"/>
    </row>
    <row r="6" spans="1:10" ht="12.75">
      <c r="A6" s="30"/>
      <c r="B6" s="31"/>
      <c r="C6" s="32"/>
      <c r="D6" s="33"/>
      <c r="E6" s="33"/>
      <c r="F6" s="34"/>
      <c r="G6" s="33"/>
      <c r="H6" s="33"/>
      <c r="I6" s="32"/>
      <c r="J6" s="35"/>
    </row>
    <row r="7" spans="1:10" ht="12.75">
      <c r="A7" s="30"/>
      <c r="B7" s="36" t="s">
        <v>13</v>
      </c>
      <c r="C7" s="37"/>
      <c r="D7" s="14"/>
      <c r="E7" s="14"/>
      <c r="F7" s="14"/>
      <c r="G7" s="14"/>
      <c r="H7" s="14"/>
      <c r="I7" s="14"/>
      <c r="J7" s="38"/>
    </row>
    <row r="8" spans="1:10" ht="12.75">
      <c r="A8" s="30"/>
      <c r="B8" s="39"/>
      <c r="C8" s="40"/>
      <c r="D8" s="14"/>
      <c r="E8" s="14"/>
      <c r="F8" s="14"/>
      <c r="G8" s="14"/>
      <c r="H8" s="14"/>
      <c r="I8" s="14"/>
      <c r="J8" s="38"/>
    </row>
    <row r="9" spans="1:10" ht="12.75">
      <c r="A9" s="30"/>
      <c r="B9" s="14"/>
      <c r="C9" s="14"/>
      <c r="D9" s="14"/>
      <c r="E9" s="14"/>
      <c r="F9" s="14"/>
      <c r="G9" s="14"/>
      <c r="H9" s="14"/>
      <c r="I9" s="14"/>
      <c r="J9" s="38"/>
    </row>
    <row r="10" spans="1:10" ht="12.75">
      <c r="A10" s="30"/>
      <c r="B10" s="14"/>
      <c r="C10" s="14"/>
      <c r="D10" s="14"/>
      <c r="E10" s="14"/>
      <c r="F10" s="14"/>
      <c r="G10" s="14"/>
      <c r="H10" s="14"/>
      <c r="I10" s="14"/>
      <c r="J10" s="38"/>
    </row>
    <row r="11" spans="1:10" ht="12.75">
      <c r="A11" s="30"/>
      <c r="B11" s="14"/>
      <c r="C11" s="14"/>
      <c r="D11" s="14"/>
      <c r="E11" s="14"/>
      <c r="F11" s="14"/>
      <c r="G11" s="14"/>
      <c r="H11" s="14"/>
      <c r="I11" s="14"/>
      <c r="J11" s="38"/>
    </row>
    <row r="12" spans="1:10" ht="12.75">
      <c r="A12" s="30"/>
      <c r="B12" s="14"/>
      <c r="C12" s="14"/>
      <c r="D12" s="14"/>
      <c r="E12" s="14"/>
      <c r="F12" s="14"/>
      <c r="G12" s="14"/>
      <c r="H12" s="14"/>
      <c r="I12" s="14"/>
      <c r="J12" s="38"/>
    </row>
    <row r="13" spans="1:10" ht="12.75">
      <c r="A13" s="30"/>
      <c r="B13" s="14"/>
      <c r="C13" s="14"/>
      <c r="D13" s="14"/>
      <c r="E13" s="14"/>
      <c r="F13" s="79"/>
      <c r="G13" s="79"/>
      <c r="H13" s="14"/>
      <c r="I13" s="14"/>
      <c r="J13" s="38"/>
    </row>
    <row r="14" spans="1:10" ht="12.75">
      <c r="A14" s="30"/>
      <c r="B14" s="14"/>
      <c r="C14" s="14"/>
      <c r="D14" s="14"/>
      <c r="E14" s="14"/>
      <c r="F14" s="14"/>
      <c r="G14" s="14"/>
      <c r="H14" s="14"/>
      <c r="I14" s="14"/>
      <c r="J14" s="38"/>
    </row>
    <row r="15" spans="1:10" ht="12.75">
      <c r="A15" s="30"/>
      <c r="B15" s="41">
        <f>E27*1000</f>
        <v>3000</v>
      </c>
      <c r="C15" s="14"/>
      <c r="D15" s="14"/>
      <c r="E15" s="14"/>
      <c r="F15" s="14"/>
      <c r="G15" s="14"/>
      <c r="H15" s="14"/>
      <c r="I15" s="14"/>
      <c r="J15" s="38"/>
    </row>
    <row r="16" spans="1:10" ht="12.75">
      <c r="A16" s="30"/>
      <c r="B16" s="14"/>
      <c r="C16" s="14"/>
      <c r="D16" s="14"/>
      <c r="E16" s="14"/>
      <c r="F16" s="14"/>
      <c r="G16" s="14"/>
      <c r="H16" s="14"/>
      <c r="I16" s="14"/>
      <c r="J16" s="38"/>
    </row>
    <row r="17" spans="1:10" ht="12.75">
      <c r="A17" s="30"/>
      <c r="B17" s="14"/>
      <c r="C17" s="14"/>
      <c r="D17" s="14"/>
      <c r="E17" s="14"/>
      <c r="F17" s="14"/>
      <c r="G17" s="14"/>
      <c r="H17" s="14"/>
      <c r="I17" s="14"/>
      <c r="J17" s="38"/>
    </row>
    <row r="18" spans="1:10" ht="12.75">
      <c r="A18" s="30"/>
      <c r="B18" s="14"/>
      <c r="C18" s="14"/>
      <c r="D18" s="14"/>
      <c r="E18" s="14"/>
      <c r="F18" s="14"/>
      <c r="G18" s="14"/>
      <c r="H18" s="14"/>
      <c r="I18" s="14"/>
      <c r="J18" s="38"/>
    </row>
    <row r="19" spans="1:10" ht="12.75">
      <c r="A19" s="30"/>
      <c r="B19" s="14"/>
      <c r="C19" s="14"/>
      <c r="D19" s="14"/>
      <c r="E19" s="14"/>
      <c r="F19" s="14"/>
      <c r="G19" s="14"/>
      <c r="H19" s="14"/>
      <c r="I19" s="14"/>
      <c r="J19" s="38"/>
    </row>
    <row r="20" spans="1:10" ht="14.25">
      <c r="A20" s="30"/>
      <c r="B20" s="14"/>
      <c r="C20" s="14"/>
      <c r="D20" s="14"/>
      <c r="E20" s="14"/>
      <c r="F20" s="86">
        <f>E26*1000</f>
        <v>22000</v>
      </c>
      <c r="G20" s="86"/>
      <c r="H20" s="14"/>
      <c r="I20" s="14"/>
      <c r="J20" s="38"/>
    </row>
    <row r="21" spans="1:10" ht="12.75">
      <c r="A21" s="30"/>
      <c r="B21" s="14"/>
      <c r="C21" s="14"/>
      <c r="D21" s="14"/>
      <c r="E21" s="14"/>
      <c r="F21" s="78"/>
      <c r="G21" s="78"/>
      <c r="H21" s="14"/>
      <c r="I21" s="14"/>
      <c r="J21" s="38"/>
    </row>
    <row r="22" spans="1:10" ht="12.75">
      <c r="A22" s="30"/>
      <c r="B22" s="36" t="s">
        <v>14</v>
      </c>
      <c r="C22" s="14"/>
      <c r="D22" s="14"/>
      <c r="E22" s="14"/>
      <c r="F22" s="42"/>
      <c r="G22" s="42"/>
      <c r="H22" s="14"/>
      <c r="I22" s="14"/>
      <c r="J22" s="38"/>
    </row>
    <row r="23" spans="1:10" ht="13.5" thickBot="1">
      <c r="A23" s="30"/>
      <c r="B23" s="36"/>
      <c r="C23" s="14"/>
      <c r="D23" s="14"/>
      <c r="E23" s="14"/>
      <c r="F23" s="42"/>
      <c r="G23" s="42"/>
      <c r="H23" s="14"/>
      <c r="I23" s="14"/>
      <c r="J23" s="38"/>
    </row>
    <row r="24" spans="1:12" ht="19.5" customHeight="1">
      <c r="A24" s="30"/>
      <c r="B24" s="75" t="s">
        <v>15</v>
      </c>
      <c r="C24" s="76"/>
      <c r="D24" s="77"/>
      <c r="E24" s="68">
        <v>7</v>
      </c>
      <c r="F24" s="69"/>
      <c r="G24" s="42"/>
      <c r="H24" s="14"/>
      <c r="I24" s="14"/>
      <c r="J24" s="38"/>
      <c r="L24" s="43" t="s">
        <v>38</v>
      </c>
    </row>
    <row r="25" spans="1:12" ht="19.5" customHeight="1">
      <c r="A25" s="30"/>
      <c r="B25" s="72" t="s">
        <v>16</v>
      </c>
      <c r="C25" s="73"/>
      <c r="D25" s="74"/>
      <c r="E25" s="60">
        <v>1.4</v>
      </c>
      <c r="F25" s="61"/>
      <c r="G25" s="42"/>
      <c r="H25" s="14"/>
      <c r="I25" s="14"/>
      <c r="J25" s="38"/>
      <c r="L25" s="43" t="s">
        <v>39</v>
      </c>
    </row>
    <row r="26" spans="1:12" ht="19.5" customHeight="1">
      <c r="A26" s="30"/>
      <c r="B26" s="72" t="s">
        <v>17</v>
      </c>
      <c r="C26" s="73"/>
      <c r="D26" s="74"/>
      <c r="E26" s="60">
        <v>22</v>
      </c>
      <c r="F26" s="61"/>
      <c r="G26" s="42"/>
      <c r="H26" s="14"/>
      <c r="I26" s="14"/>
      <c r="J26" s="38"/>
      <c r="K26" s="44" t="s">
        <v>46</v>
      </c>
      <c r="L26" s="45">
        <f>RADIANS(E32)</f>
        <v>0.05235987755982989</v>
      </c>
    </row>
    <row r="27" spans="1:12" ht="19.5" customHeight="1">
      <c r="A27" s="30"/>
      <c r="B27" s="72" t="s">
        <v>18</v>
      </c>
      <c r="C27" s="73"/>
      <c r="D27" s="74"/>
      <c r="E27" s="70">
        <v>3</v>
      </c>
      <c r="F27" s="71"/>
      <c r="G27" s="42"/>
      <c r="H27" s="14"/>
      <c r="I27" s="14"/>
      <c r="J27" s="38"/>
      <c r="K27" s="46" t="s">
        <v>47</v>
      </c>
      <c r="L27" s="45">
        <f>IF(E33="inaccessible",60-66*TAN(L26),200-300*TAN(L26))</f>
        <v>56.54108656731928</v>
      </c>
    </row>
    <row r="28" spans="1:15" ht="19.5" customHeight="1">
      <c r="A28" s="30"/>
      <c r="B28" s="72" t="s">
        <v>19</v>
      </c>
      <c r="C28" s="73"/>
      <c r="D28" s="74"/>
      <c r="E28" s="66" t="s">
        <v>20</v>
      </c>
      <c r="F28" s="67"/>
      <c r="G28" s="42"/>
      <c r="H28" s="14"/>
      <c r="I28" s="14"/>
      <c r="J28" s="38"/>
      <c r="K28" s="47">
        <f>IF(OR(TAN(L26)&lt;0.4,TAN(L26)=0.4),-0.6,N28)</f>
        <v>-0.6</v>
      </c>
      <c r="L28" s="45">
        <f>IF(AND(TAN(L26)&gt;0.4,TAN(L26)&lt;0.8),1.5*TAN(L26)-1.2,M28)</f>
        <v>0</v>
      </c>
      <c r="M28" s="45">
        <f>IF(OR(TAN(L26)&gt;0.8,TAN(L26)=0.8),0.8,0)</f>
        <v>0</v>
      </c>
      <c r="N28" s="45">
        <f>IF(AND(TAN(L26)&gt;0.4,TAN(L26)&lt;0.8),2*TAN(L26)-0.8,M28)</f>
        <v>0</v>
      </c>
      <c r="O28" s="48" t="s">
        <v>44</v>
      </c>
    </row>
    <row r="29" spans="1:10" ht="19.5" customHeight="1">
      <c r="A29" s="30"/>
      <c r="B29" s="99" t="s">
        <v>40</v>
      </c>
      <c r="C29" s="73"/>
      <c r="D29" s="74"/>
      <c r="E29" s="60">
        <v>25</v>
      </c>
      <c r="F29" s="61"/>
      <c r="G29" s="14"/>
      <c r="H29" s="14"/>
      <c r="I29" s="14"/>
      <c r="J29" s="38"/>
    </row>
    <row r="30" spans="1:12" ht="19.5" customHeight="1">
      <c r="A30" s="30"/>
      <c r="B30" s="72" t="s">
        <v>21</v>
      </c>
      <c r="C30" s="73"/>
      <c r="D30" s="74"/>
      <c r="E30" s="60">
        <v>15</v>
      </c>
      <c r="F30" s="61"/>
      <c r="G30" s="14"/>
      <c r="H30" s="14"/>
      <c r="I30" s="14"/>
      <c r="J30" s="38"/>
      <c r="K30" s="46" t="s">
        <v>12</v>
      </c>
      <c r="L30" s="45">
        <f>IF(E27&lt;10,1,IF(AND(E27&gt;=10,E27&lt;20),1.1,1.2))</f>
        <v>1</v>
      </c>
    </row>
    <row r="31" spans="1:10" ht="19.5" customHeight="1">
      <c r="A31" s="30"/>
      <c r="B31" s="72" t="s">
        <v>22</v>
      </c>
      <c r="C31" s="73"/>
      <c r="D31" s="74"/>
      <c r="E31" s="60">
        <v>20</v>
      </c>
      <c r="F31" s="61"/>
      <c r="G31" s="14"/>
      <c r="H31" s="14"/>
      <c r="I31" s="14"/>
      <c r="J31" s="38"/>
    </row>
    <row r="32" spans="1:14" ht="19.5" customHeight="1">
      <c r="A32" s="30"/>
      <c r="B32" s="100" t="s">
        <v>41</v>
      </c>
      <c r="C32" s="101"/>
      <c r="D32" s="102"/>
      <c r="E32" s="60">
        <v>3</v>
      </c>
      <c r="F32" s="61"/>
      <c r="G32" s="14"/>
      <c r="H32" s="14"/>
      <c r="I32" s="14"/>
      <c r="J32" s="38"/>
      <c r="L32" s="49"/>
      <c r="M32" s="49"/>
      <c r="N32" s="49"/>
    </row>
    <row r="33" spans="1:10" ht="19.5" customHeight="1">
      <c r="A33" s="30"/>
      <c r="B33" s="99" t="s">
        <v>42</v>
      </c>
      <c r="C33" s="73"/>
      <c r="D33" s="74"/>
      <c r="E33" s="60" t="s">
        <v>38</v>
      </c>
      <c r="F33" s="61"/>
      <c r="G33" s="14"/>
      <c r="H33" s="14"/>
      <c r="I33" s="14"/>
      <c r="J33" s="38"/>
    </row>
    <row r="34" spans="1:10" ht="19.5" customHeight="1">
      <c r="A34" s="30"/>
      <c r="B34" s="99" t="s">
        <v>44</v>
      </c>
      <c r="C34" s="73"/>
      <c r="D34" s="74"/>
      <c r="E34" s="62">
        <f>K28</f>
        <v>-0.6</v>
      </c>
      <c r="F34" s="63"/>
      <c r="G34" s="14"/>
      <c r="H34" s="14"/>
      <c r="I34" s="14"/>
      <c r="J34" s="38"/>
    </row>
    <row r="35" spans="1:10" ht="19.5" customHeight="1" thickBot="1">
      <c r="A35" s="30"/>
      <c r="B35" s="106" t="s">
        <v>23</v>
      </c>
      <c r="C35" s="107"/>
      <c r="D35" s="108"/>
      <c r="E35" s="64">
        <v>70</v>
      </c>
      <c r="F35" s="65"/>
      <c r="G35" s="14"/>
      <c r="H35" s="14"/>
      <c r="I35" s="14"/>
      <c r="J35" s="38"/>
    </row>
    <row r="36" spans="1:10" ht="19.5" customHeight="1">
      <c r="A36" s="30"/>
      <c r="B36" s="36" t="s">
        <v>43</v>
      </c>
      <c r="C36" s="50"/>
      <c r="D36" s="50"/>
      <c r="E36" s="51"/>
      <c r="F36" s="52"/>
      <c r="G36" s="14"/>
      <c r="H36" s="14"/>
      <c r="I36" s="14"/>
      <c r="J36" s="38"/>
    </row>
    <row r="37" spans="1:10" ht="19.5" customHeight="1" thickBot="1">
      <c r="A37" s="30"/>
      <c r="B37" s="36" t="s">
        <v>24</v>
      </c>
      <c r="C37" s="14"/>
      <c r="D37" s="14"/>
      <c r="E37" s="14"/>
      <c r="F37" s="14"/>
      <c r="G37" s="14"/>
      <c r="H37" s="14"/>
      <c r="I37" s="14"/>
      <c r="J37" s="38"/>
    </row>
    <row r="38" spans="1:10" ht="19.5" customHeight="1" thickBot="1">
      <c r="A38" s="30"/>
      <c r="B38" s="96" t="s">
        <v>25</v>
      </c>
      <c r="C38" s="97"/>
      <c r="D38" s="98"/>
      <c r="E38" s="53">
        <f>(E29*E24)/1000+(E30*E24)/(1000*E25)+E31/1000</f>
        <v>0.27</v>
      </c>
      <c r="F38" s="37" t="s">
        <v>26</v>
      </c>
      <c r="G38" s="37"/>
      <c r="H38" s="14"/>
      <c r="I38" s="14"/>
      <c r="J38" s="38"/>
    </row>
    <row r="39" spans="1:10" ht="19.5" customHeight="1">
      <c r="A39" s="30"/>
      <c r="B39" s="91"/>
      <c r="C39" s="91"/>
      <c r="D39" s="91"/>
      <c r="E39" s="14"/>
      <c r="F39" s="14"/>
      <c r="G39" s="14"/>
      <c r="H39" s="14"/>
      <c r="I39" s="14"/>
      <c r="J39" s="38"/>
    </row>
    <row r="40" spans="1:10" ht="19.5" customHeight="1" thickBot="1">
      <c r="A40" s="30"/>
      <c r="B40" s="36" t="s">
        <v>27</v>
      </c>
      <c r="C40" s="14"/>
      <c r="D40" s="14"/>
      <c r="E40" s="14"/>
      <c r="F40" s="14"/>
      <c r="G40" s="14"/>
      <c r="H40" s="14"/>
      <c r="I40" s="14"/>
      <c r="J40" s="38"/>
    </row>
    <row r="41" spans="1:10" ht="19.5" customHeight="1">
      <c r="A41" s="30"/>
      <c r="B41" s="92" t="s">
        <v>28</v>
      </c>
      <c r="C41" s="93"/>
      <c r="D41" s="93"/>
      <c r="E41" s="54">
        <f>IF(L27&lt;20,20,L27)</f>
        <v>56.54108656731928</v>
      </c>
      <c r="F41" s="14"/>
      <c r="G41" s="14"/>
      <c r="H41" s="14"/>
      <c r="I41" s="14"/>
      <c r="J41" s="38"/>
    </row>
    <row r="42" spans="1:10" ht="19.5" customHeight="1" thickBot="1">
      <c r="A42" s="30"/>
      <c r="B42" s="94" t="s">
        <v>29</v>
      </c>
      <c r="C42" s="95"/>
      <c r="D42" s="95"/>
      <c r="E42" s="55">
        <f>E41*E24/1000</f>
        <v>0.39578760597123497</v>
      </c>
      <c r="F42" s="37" t="s">
        <v>26</v>
      </c>
      <c r="G42" s="37"/>
      <c r="H42" s="14"/>
      <c r="I42" s="14"/>
      <c r="J42" s="38"/>
    </row>
    <row r="43" spans="1:10" ht="19.5" customHeight="1">
      <c r="A43" s="30"/>
      <c r="B43" s="14"/>
      <c r="C43" s="14"/>
      <c r="D43" s="14"/>
      <c r="E43" s="14"/>
      <c r="F43" s="14"/>
      <c r="G43" s="14"/>
      <c r="H43" s="14"/>
      <c r="I43" s="14"/>
      <c r="J43" s="38"/>
    </row>
    <row r="44" spans="1:10" ht="19.5" customHeight="1" thickBot="1">
      <c r="A44" s="30"/>
      <c r="B44" s="36" t="s">
        <v>30</v>
      </c>
      <c r="C44" s="14"/>
      <c r="D44" s="14"/>
      <c r="E44" s="14"/>
      <c r="F44" s="14"/>
      <c r="G44" s="14"/>
      <c r="H44" s="14"/>
      <c r="I44" s="14"/>
      <c r="J44" s="38"/>
    </row>
    <row r="45" spans="1:10" ht="19.5" customHeight="1">
      <c r="A45" s="30"/>
      <c r="B45" s="92" t="s">
        <v>31</v>
      </c>
      <c r="C45" s="93"/>
      <c r="D45" s="56">
        <f>0.8*E35*E24*L30/1000</f>
        <v>0.392</v>
      </c>
      <c r="E45" s="14" t="s">
        <v>32</v>
      </c>
      <c r="F45" s="37" t="s">
        <v>33</v>
      </c>
      <c r="G45" s="37"/>
      <c r="H45" s="14"/>
      <c r="I45" s="14"/>
      <c r="J45" s="38"/>
    </row>
    <row r="46" spans="1:10" ht="19.5" customHeight="1">
      <c r="A46" s="30"/>
      <c r="B46" s="104" t="s">
        <v>34</v>
      </c>
      <c r="C46" s="105"/>
      <c r="D46" s="57">
        <f>K28*E35*E24*L30/1000</f>
        <v>-0.294</v>
      </c>
      <c r="E46" s="14" t="s">
        <v>32</v>
      </c>
      <c r="F46" s="37" t="s">
        <v>35</v>
      </c>
      <c r="G46" s="37"/>
      <c r="H46" s="14"/>
      <c r="I46" s="14"/>
      <c r="J46" s="38"/>
    </row>
    <row r="47" spans="1:10" ht="19.5" customHeight="1">
      <c r="A47" s="30"/>
      <c r="B47" s="104" t="s">
        <v>36</v>
      </c>
      <c r="C47" s="105"/>
      <c r="D47" s="57">
        <f>-0.5*E35*E24*L30/1000</f>
        <v>-0.245</v>
      </c>
      <c r="E47" s="14" t="s">
        <v>32</v>
      </c>
      <c r="F47" s="37" t="s">
        <v>35</v>
      </c>
      <c r="G47" s="37"/>
      <c r="H47" s="14"/>
      <c r="I47" s="14"/>
      <c r="J47" s="38"/>
    </row>
    <row r="48" spans="1:10" ht="19.5" customHeight="1" thickBot="1">
      <c r="A48" s="30"/>
      <c r="B48" s="94" t="s">
        <v>37</v>
      </c>
      <c r="C48" s="95"/>
      <c r="D48" s="55">
        <f>-0.5*E35*E24*L30/1000</f>
        <v>-0.245</v>
      </c>
      <c r="E48" s="14" t="s">
        <v>32</v>
      </c>
      <c r="F48" s="37" t="s">
        <v>33</v>
      </c>
      <c r="G48" s="37"/>
      <c r="H48" s="14"/>
      <c r="I48" s="14"/>
      <c r="J48" s="38"/>
    </row>
    <row r="49" spans="1:10" ht="13.5" thickBot="1">
      <c r="A49" s="58"/>
      <c r="B49" s="103"/>
      <c r="C49" s="103"/>
      <c r="D49" s="22"/>
      <c r="E49" s="22"/>
      <c r="F49" s="22"/>
      <c r="G49" s="22"/>
      <c r="H49" s="22"/>
      <c r="I49" s="22"/>
      <c r="J49" s="59"/>
    </row>
  </sheetData>
  <sheetProtection password="D98F" sheet="1" objects="1" scenarios="1"/>
  <mergeCells count="40">
    <mergeCell ref="B30:D30"/>
    <mergeCell ref="B34:D34"/>
    <mergeCell ref="B35:D35"/>
    <mergeCell ref="B31:D31"/>
    <mergeCell ref="B33:D33"/>
    <mergeCell ref="B49:C49"/>
    <mergeCell ref="B46:C46"/>
    <mergeCell ref="B47:C47"/>
    <mergeCell ref="B48:C48"/>
    <mergeCell ref="H1:H2"/>
    <mergeCell ref="I1:I2"/>
    <mergeCell ref="B39:D39"/>
    <mergeCell ref="B45:C45"/>
    <mergeCell ref="B41:D41"/>
    <mergeCell ref="B42:D42"/>
    <mergeCell ref="B28:D28"/>
    <mergeCell ref="B38:D38"/>
    <mergeCell ref="B29:D29"/>
    <mergeCell ref="B32:D32"/>
    <mergeCell ref="F21:G21"/>
    <mergeCell ref="F13:G13"/>
    <mergeCell ref="D1:G1"/>
    <mergeCell ref="D2:G2"/>
    <mergeCell ref="F20:G20"/>
    <mergeCell ref="B27:D27"/>
    <mergeCell ref="B24:D24"/>
    <mergeCell ref="B25:D25"/>
    <mergeCell ref="B26:D26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</mergeCells>
  <dataValidations count="1">
    <dataValidation type="list" allowBlank="1" showInputMessage="1" showErrorMessage="1" sqref="E33:F33">
      <formula1>$L$24:$L$25</formula1>
    </dataValidation>
  </dataValidations>
  <printOptions horizontalCentered="1" verticalCentered="1"/>
  <pageMargins left="0" right="0" top="0" bottom="0" header="0.5" footer="0.5"/>
  <pageSetup horizontalDpi="300" verticalDpi="300" orientation="portrait" paperSize="9" scale="90" r:id="rId4"/>
  <drawing r:id="rId3"/>
  <legacyDrawing r:id="rId2"/>
  <oleObjects>
    <oleObject progId="AutoCAD.Drawing.17" shapeId="7130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2009-02-26T14:02:17Z</cp:lastPrinted>
  <dcterms:created xsi:type="dcterms:W3CDTF">1997-10-17T07:03:38Z</dcterms:created>
  <dcterms:modified xsi:type="dcterms:W3CDTF">2010-07-18T13:23:49Z</dcterms:modified>
  <cp:category/>
  <cp:version/>
  <cp:contentType/>
  <cp:contentStatus/>
</cp:coreProperties>
</file>