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9320" windowHeight="7740"/>
  </bookViews>
  <sheets>
    <sheet name="Sheet1" sheetId="1" r:id="rId1"/>
    <sheet name="Sheet3" sheetId="3" r:id="rId2"/>
    <sheet name="แรงเสียดทาน" sheetId="2" r:id="rId3"/>
    <sheet name="end baering" sheetId="4" r:id="rId4"/>
  </sheets>
  <calcPr calcId="125725"/>
</workbook>
</file>

<file path=xl/calcChain.xml><?xml version="1.0" encoding="utf-8"?>
<calcChain xmlns="http://schemas.openxmlformats.org/spreadsheetml/2006/main">
  <c r="F18" i="4"/>
  <c r="G18" s="1"/>
  <c r="A3" l="1"/>
  <c r="F17" i="3"/>
  <c r="E9" i="2"/>
  <c r="H19" l="1"/>
  <c r="H20"/>
  <c r="H21"/>
  <c r="J12"/>
  <c r="E19"/>
  <c r="E20"/>
  <c r="J20" s="1"/>
  <c r="E21"/>
  <c r="E10"/>
  <c r="J10" s="1"/>
  <c r="F17" i="4"/>
  <c r="G17" s="1"/>
  <c r="F16"/>
  <c r="G16" s="1"/>
  <c r="F15"/>
  <c r="G15" s="1"/>
  <c r="F14"/>
  <c r="G14" s="1"/>
  <c r="F13"/>
  <c r="G13" s="1"/>
  <c r="F12"/>
  <c r="G12" s="1"/>
  <c r="H14" i="2"/>
  <c r="H15"/>
  <c r="H16"/>
  <c r="H17"/>
  <c r="H18"/>
  <c r="H13"/>
  <c r="J9"/>
  <c r="K9" s="1"/>
  <c r="E11"/>
  <c r="J11" s="1"/>
  <c r="E12"/>
  <c r="E13"/>
  <c r="J13" s="1"/>
  <c r="E14"/>
  <c r="J14" s="1"/>
  <c r="E15"/>
  <c r="J15" s="1"/>
  <c r="E16"/>
  <c r="J16" s="1"/>
  <c r="E17"/>
  <c r="J17" s="1"/>
  <c r="E18"/>
  <c r="J18" l="1"/>
  <c r="J19"/>
  <c r="K10"/>
  <c r="K11" s="1"/>
  <c r="K12" s="1"/>
  <c r="K13" l="1"/>
  <c r="K14" s="1"/>
  <c r="K15" s="1"/>
  <c r="K16" s="1"/>
  <c r="K17" s="1"/>
  <c r="K18" s="1"/>
  <c r="K19" s="1"/>
  <c r="K20" s="1"/>
  <c r="K21" s="1"/>
  <c r="J18" i="3" l="1"/>
</calcChain>
</file>

<file path=xl/comments1.xml><?xml version="1.0" encoding="utf-8"?>
<comments xmlns="http://schemas.openxmlformats.org/spreadsheetml/2006/main">
  <authors>
    <author>Windows User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ไม่เกิน 10 ตัน/ม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ไม่เกิน 10 ตัน/ม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ไม่เกิน 10 ตัน/ม</t>
        </r>
      </text>
    </comment>
  </commentList>
</comments>
</file>

<file path=xl/sharedStrings.xml><?xml version="1.0" encoding="utf-8"?>
<sst xmlns="http://schemas.openxmlformats.org/spreadsheetml/2006/main" count="146" uniqueCount="79">
  <si>
    <t>1.ค่าน้ำหนักบรรทุกประลัยเสาเข็ม</t>
  </si>
  <si>
    <t>รับแรงอัด</t>
  </si>
  <si>
    <r>
      <rPr>
        <sz val="16"/>
        <color theme="1"/>
        <rFont val="AngsanaUPC"/>
        <family val="1"/>
      </rPr>
      <t>Q</t>
    </r>
    <r>
      <rPr>
        <vertAlign val="subscript"/>
        <sz val="16"/>
        <color theme="1"/>
        <rFont val="AngsanaUPC"/>
        <family val="1"/>
      </rPr>
      <t>ut</t>
    </r>
  </si>
  <si>
    <t>=</t>
  </si>
  <si>
    <t>รับแรงดึง</t>
  </si>
  <si>
    <r>
      <rPr>
        <sz val="16"/>
        <color theme="1"/>
        <rFont val="AngsanaUPC"/>
        <family val="1"/>
      </rPr>
      <t>[</t>
    </r>
    <r>
      <rPr>
        <sz val="16"/>
        <color theme="1"/>
        <rFont val="Times New Roman"/>
        <family val="1"/>
      </rPr>
      <t xml:space="preserve">∑α </t>
    </r>
    <r>
      <rPr>
        <sz val="12"/>
        <color theme="1"/>
        <rFont val="Times New Roman"/>
        <family val="1"/>
      </rPr>
      <t xml:space="preserve">x </t>
    </r>
    <r>
      <rPr>
        <sz val="14"/>
        <color theme="1"/>
        <rFont val="Times New Roman"/>
        <family val="1"/>
      </rPr>
      <t>S</t>
    </r>
    <r>
      <rPr>
        <vertAlign val="subscript"/>
        <sz val="14"/>
        <color theme="1"/>
        <rFont val="Times New Roman"/>
        <family val="1"/>
      </rPr>
      <t xml:space="preserve">u </t>
    </r>
    <r>
      <rPr>
        <sz val="14"/>
        <color theme="1"/>
        <rFont val="Times New Roman"/>
        <family val="1"/>
      </rPr>
      <t xml:space="preserve">x ∆L (ดินเหนียว) + ∑ 0.21 </t>
    </r>
    <r>
      <rPr>
        <sz val="12"/>
        <color theme="1"/>
        <rFont val="Times New Roman"/>
        <family val="1"/>
      </rPr>
      <t>x</t>
    </r>
    <r>
      <rPr>
        <sz val="14"/>
        <color theme="1"/>
        <rFont val="Times New Roman"/>
        <family val="1"/>
      </rPr>
      <t xml:space="preserve"> N </t>
    </r>
    <r>
      <rPr>
        <sz val="12"/>
        <color theme="1"/>
        <rFont val="Times New Roman"/>
        <family val="1"/>
      </rPr>
      <t xml:space="preserve">x </t>
    </r>
    <r>
      <rPr>
        <sz val="14"/>
        <color theme="1"/>
        <rFont val="Times New Roman"/>
        <family val="1"/>
      </rPr>
      <t>∆L (ทราย)] p</t>
    </r>
  </si>
  <si>
    <t>ตัน</t>
  </si>
  <si>
    <r>
      <t>Q</t>
    </r>
    <r>
      <rPr>
        <vertAlign val="subscript"/>
        <sz val="16"/>
        <color theme="1"/>
        <rFont val="AngsanaUPC"/>
        <family val="1"/>
      </rPr>
      <t>b</t>
    </r>
  </si>
  <si>
    <r>
      <t>Q</t>
    </r>
    <r>
      <rPr>
        <vertAlign val="subscript"/>
        <sz val="16"/>
        <color theme="1"/>
        <rFont val="AngsanaUPC"/>
        <family val="1"/>
      </rPr>
      <t>s</t>
    </r>
  </si>
  <si>
    <r>
      <t>9 x S</t>
    </r>
    <r>
      <rPr>
        <vertAlign val="subscript"/>
        <sz val="16"/>
        <color theme="1"/>
        <rFont val="AngsanaUPC"/>
        <family val="1"/>
      </rPr>
      <t>u</t>
    </r>
    <r>
      <rPr>
        <sz val="16"/>
        <color theme="1"/>
        <rFont val="AngsanaUPC"/>
        <family val="1"/>
      </rPr>
      <t xml:space="preserve"> x Ap    ดินเหนียว</t>
    </r>
  </si>
  <si>
    <r>
      <t>จำกัดค่า  9 x S</t>
    </r>
    <r>
      <rPr>
        <vertAlign val="subscript"/>
        <sz val="16"/>
        <color theme="1"/>
        <rFont val="AngsanaUPC"/>
        <family val="1"/>
      </rPr>
      <t>u</t>
    </r>
    <r>
      <rPr>
        <sz val="16"/>
        <color theme="1"/>
        <rFont val="AngsanaUPC"/>
        <family val="1"/>
      </rPr>
      <t xml:space="preserve"> ไม่เกิน  400 ตัน/ม</t>
    </r>
    <r>
      <rPr>
        <vertAlign val="superscript"/>
        <sz val="16"/>
        <color theme="1"/>
        <rFont val="AngsanaUPC"/>
        <family val="1"/>
      </rPr>
      <t>2</t>
    </r>
    <r>
      <rPr>
        <sz val="16"/>
        <color theme="1"/>
        <rFont val="AngsanaUPC"/>
        <family val="1"/>
      </rPr>
      <t xml:space="preserve"> และใช้ค่าส่วนปลอดภัย  (f.S. = 2.5)</t>
    </r>
  </si>
  <si>
    <t>30 x N x Ap   ทราย</t>
  </si>
  <si>
    <r>
      <t>จำกัดค่า  30 x N</t>
    </r>
    <r>
      <rPr>
        <sz val="16"/>
        <color theme="1"/>
        <rFont val="AngsanaUPC"/>
        <family val="1"/>
      </rPr>
      <t xml:space="preserve"> ไม่เกิน  1000 ตัน/ม</t>
    </r>
    <r>
      <rPr>
        <vertAlign val="superscript"/>
        <sz val="16"/>
        <color theme="1"/>
        <rFont val="AngsanaUPC"/>
        <family val="1"/>
      </rPr>
      <t>2</t>
    </r>
    <r>
      <rPr>
        <sz val="16"/>
        <color theme="1"/>
        <rFont val="AngsanaUPC"/>
        <family val="1"/>
      </rPr>
      <t xml:space="preserve"> และใช้ค่าส่วนปลอดภัย  (f.S. = 3)</t>
    </r>
  </si>
  <si>
    <t>เมื่อ</t>
  </si>
  <si>
    <t>α</t>
  </si>
  <si>
    <r>
      <rPr>
        <sz val="16"/>
        <color theme="1"/>
        <rFont val="AngsanaUPC"/>
        <family val="1"/>
      </rPr>
      <t>S</t>
    </r>
    <r>
      <rPr>
        <vertAlign val="subscript"/>
        <sz val="16"/>
        <color theme="1"/>
        <rFont val="AngsanaUPC"/>
        <family val="1"/>
      </rPr>
      <t>u</t>
    </r>
  </si>
  <si>
    <t>N</t>
  </si>
  <si>
    <r>
      <rPr>
        <sz val="14"/>
        <color theme="1"/>
        <rFont val="Times New Roman"/>
        <family val="1"/>
      </rPr>
      <t>∆</t>
    </r>
    <r>
      <rPr>
        <sz val="16"/>
        <color theme="1"/>
        <rFont val="AngsanaUPC"/>
        <family val="1"/>
      </rPr>
      <t>L</t>
    </r>
  </si>
  <si>
    <t>p</t>
  </si>
  <si>
    <r>
      <t>A</t>
    </r>
    <r>
      <rPr>
        <vertAlign val="subscript"/>
        <sz val="16"/>
        <color theme="1"/>
        <rFont val="AngsanaUPC"/>
        <family val="1"/>
      </rPr>
      <t>p</t>
    </r>
  </si>
  <si>
    <t>ค่าน้ำหนักบรรทุกเสียดทาน (Shaft Friction) , ตัน</t>
  </si>
  <si>
    <t>สัมประสิทธิ์ยึดเกาะ (Ashesion Factor)</t>
  </si>
  <si>
    <r>
      <t>Q</t>
    </r>
    <r>
      <rPr>
        <vertAlign val="subscript"/>
        <sz val="16"/>
        <color theme="1"/>
        <rFont val="AngsanaUPC"/>
        <family val="2"/>
        <charset val="222"/>
      </rPr>
      <t xml:space="preserve">s </t>
    </r>
    <r>
      <rPr>
        <sz val="16"/>
        <color theme="1"/>
        <rFont val="AngsanaUPC"/>
        <family val="2"/>
        <charset val="222"/>
      </rPr>
      <t>+ Q</t>
    </r>
    <r>
      <rPr>
        <vertAlign val="subscript"/>
        <sz val="16"/>
        <color theme="1"/>
        <rFont val="AngsanaUPC"/>
        <family val="2"/>
        <charset val="222"/>
      </rPr>
      <t>b</t>
    </r>
  </si>
  <si>
    <r>
      <t>Q</t>
    </r>
    <r>
      <rPr>
        <vertAlign val="subscript"/>
        <sz val="16"/>
        <color theme="1"/>
        <rFont val="AngsanaUPC"/>
        <family val="2"/>
        <charset val="222"/>
      </rPr>
      <t xml:space="preserve">s </t>
    </r>
  </si>
  <si>
    <r>
      <t>แรงเฉือนของดินแบบไม่ระบายน้ำ . ตัน/ม</t>
    </r>
    <r>
      <rPr>
        <vertAlign val="superscript"/>
        <sz val="16"/>
        <color theme="1"/>
        <rFont val="AngsanaUPC"/>
        <family val="1"/>
      </rPr>
      <t>2</t>
    </r>
  </si>
  <si>
    <t>N/1.5  ตอกทะลวงแบบมาตราฐาน</t>
  </si>
  <si>
    <t>ทดสอบตอกทะลวงแบบมาตราฐาน (STP),  ครั้ง / 30 ซม.</t>
  </si>
  <si>
    <t>ระยะช่วงความลึกที่มีผลการทดสอบดิน  เช่น 1.5 เมตร</t>
  </si>
  <si>
    <t>ค่าน้ำหนักบรรทุกดาล  (End Bearing), ตัน</t>
  </si>
  <si>
    <t>เส้นรอบรูปเสาเข็ม . เมตร</t>
  </si>
  <si>
    <r>
      <t>พื้นที่หน้าตัดเสาเข็ม , ม</t>
    </r>
    <r>
      <rPr>
        <vertAlign val="superscript"/>
        <sz val="16"/>
        <color theme="1"/>
        <rFont val="AngsanaUPC"/>
        <family val="1"/>
      </rPr>
      <t>2</t>
    </r>
  </si>
  <si>
    <r>
      <t>เสาเข็มเจาะ  คิดผลกระทบการเจาะ  50% สำหรับ Q</t>
    </r>
    <r>
      <rPr>
        <vertAlign val="subscript"/>
        <sz val="16"/>
        <color theme="1"/>
        <rFont val="AngsanaUPC"/>
        <family val="1"/>
      </rPr>
      <t xml:space="preserve">s </t>
    </r>
    <r>
      <rPr>
        <sz val="16"/>
        <color theme="1"/>
        <rFont val="AngsanaUPC"/>
        <family val="1"/>
      </rPr>
      <t>(ดินเหนียว -ทราย)    และ    Q</t>
    </r>
    <r>
      <rPr>
        <vertAlign val="subscript"/>
        <sz val="16"/>
        <color theme="1"/>
        <rFont val="AngsanaUPC"/>
        <family val="1"/>
      </rPr>
      <t>b</t>
    </r>
    <r>
      <rPr>
        <sz val="16"/>
        <color theme="1"/>
        <rFont val="AngsanaUPC"/>
        <family val="1"/>
      </rPr>
      <t xml:space="preserve">   (ทราย)</t>
    </r>
  </si>
  <si>
    <t>ค่าน้ำหนักเสาเข็มหักทดแทนในสูตรการคำนวณ ค่า Qb  และไม่ได้นำมาคิดในการรับแรงดึง</t>
  </si>
  <si>
    <t>รายการคำนวณค่าน้ำหนักบรรทุกเสาเข็มของเสาเข็ม</t>
  </si>
  <si>
    <t>ชั้นดิน</t>
  </si>
  <si>
    <t>ความลึก,ม</t>
  </si>
  <si>
    <r>
      <rPr>
        <vertAlign val="superscript"/>
        <sz val="16"/>
        <color theme="1"/>
        <rFont val="AngsanaUPC"/>
        <family val="1"/>
      </rPr>
      <t>1</t>
    </r>
    <r>
      <rPr>
        <sz val="16"/>
        <color theme="1"/>
        <rFont val="AngsanaUPC"/>
        <family val="1"/>
      </rPr>
      <t>/</t>
    </r>
    <r>
      <rPr>
        <vertAlign val="subscript"/>
        <sz val="16"/>
        <color theme="1"/>
        <rFont val="AngsanaUPC"/>
        <family val="1"/>
      </rPr>
      <t>2</t>
    </r>
    <r>
      <rPr>
        <sz val="16"/>
        <color theme="1"/>
        <rFont val="AngsanaUPC"/>
        <family val="1"/>
      </rPr>
      <t xml:space="preserve"> q</t>
    </r>
    <r>
      <rPr>
        <vertAlign val="subscript"/>
        <sz val="16"/>
        <color theme="1"/>
        <rFont val="AngsanaUPC"/>
        <family val="1"/>
      </rPr>
      <t>u</t>
    </r>
    <r>
      <rPr>
        <sz val="16"/>
        <color theme="1"/>
        <rFont val="AngsanaUPC"/>
        <family val="1"/>
      </rPr>
      <t xml:space="preserve"> ทดสอบแรงอัดแบบไม่ถูกจำกัด</t>
    </r>
  </si>
  <si>
    <r>
      <t>S</t>
    </r>
    <r>
      <rPr>
        <vertAlign val="subscript"/>
        <sz val="16"/>
        <color theme="1"/>
        <rFont val="AngsanaUPC"/>
        <family val="1"/>
      </rPr>
      <t>u</t>
    </r>
    <r>
      <rPr>
        <sz val="16"/>
        <color theme="1"/>
        <rFont val="AngsanaUPC"/>
        <family val="1"/>
      </rPr>
      <t xml:space="preserve"> =   </t>
    </r>
    <r>
      <rPr>
        <vertAlign val="superscript"/>
        <sz val="16"/>
        <color theme="1"/>
        <rFont val="AngsanaUPC"/>
        <family val="1"/>
      </rPr>
      <t>1</t>
    </r>
    <r>
      <rPr>
        <sz val="16"/>
        <color theme="1"/>
        <rFont val="AngsanaUPC"/>
        <family val="1"/>
      </rPr>
      <t>/</t>
    </r>
    <r>
      <rPr>
        <vertAlign val="subscript"/>
        <sz val="16"/>
        <color theme="1"/>
        <rFont val="AngsanaUPC"/>
        <family val="1"/>
      </rPr>
      <t>2</t>
    </r>
    <r>
      <rPr>
        <sz val="16"/>
        <color theme="1"/>
        <rFont val="AngsanaUPC"/>
        <family val="1"/>
      </rPr>
      <t xml:space="preserve"> q</t>
    </r>
    <r>
      <rPr>
        <vertAlign val="subscript"/>
        <sz val="16"/>
        <color theme="1"/>
        <rFont val="AngsanaUPC"/>
        <family val="1"/>
      </rPr>
      <t>u</t>
    </r>
  </si>
  <si>
    <r>
      <t>S</t>
    </r>
    <r>
      <rPr>
        <vertAlign val="subscript"/>
        <sz val="16"/>
        <color theme="1"/>
        <rFont val="AngsanaUPC"/>
        <family val="1"/>
      </rPr>
      <t>u</t>
    </r>
    <r>
      <rPr>
        <sz val="16"/>
        <color theme="1"/>
        <rFont val="AngsanaUPC"/>
        <family val="1"/>
      </rPr>
      <t xml:space="preserve"> = N/1.5</t>
    </r>
  </si>
  <si>
    <t>ความเค้นเสียดทาน</t>
  </si>
  <si>
    <t>(Shaft Friction) ดินเหนียว</t>
  </si>
  <si>
    <t xml:space="preserve">ตัน/ม </t>
  </si>
  <si>
    <r>
      <t>ตัน/ ม</t>
    </r>
    <r>
      <rPr>
        <vertAlign val="superscript"/>
        <sz val="16"/>
        <color theme="1"/>
        <rFont val="AngsanaUPC"/>
        <family val="1"/>
      </rPr>
      <t>2</t>
    </r>
  </si>
  <si>
    <t>ครั้ง/30 ซม.</t>
  </si>
  <si>
    <t>∆L</t>
  </si>
  <si>
    <t>เมตร</t>
  </si>
  <si>
    <t>-</t>
  </si>
  <si>
    <r>
      <t>∆L</t>
    </r>
    <r>
      <rPr>
        <sz val="8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α</t>
    </r>
    <r>
      <rPr>
        <sz val="8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S</t>
    </r>
    <r>
      <rPr>
        <vertAlign val="subscript"/>
        <sz val="12"/>
        <color theme="1"/>
        <rFont val="Times New Roman"/>
        <family val="1"/>
      </rPr>
      <t>u</t>
    </r>
  </si>
  <si>
    <r>
      <t>∑ ∆L</t>
    </r>
    <r>
      <rPr>
        <sz val="8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α</t>
    </r>
    <r>
      <rPr>
        <sz val="8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S</t>
    </r>
    <r>
      <rPr>
        <vertAlign val="subscript"/>
        <sz val="12"/>
        <color theme="1"/>
        <rFont val="Times New Roman"/>
        <family val="1"/>
      </rPr>
      <t>u</t>
    </r>
  </si>
  <si>
    <t>ความเค้นดาล</t>
  </si>
  <si>
    <t>(End Bearing) ดินเหนียว</t>
  </si>
  <si>
    <r>
      <t>9xS</t>
    </r>
    <r>
      <rPr>
        <vertAlign val="subscript"/>
        <sz val="14"/>
        <color theme="1"/>
        <rFont val="Times New Roman"/>
        <family val="1"/>
      </rPr>
      <t>u</t>
    </r>
  </si>
  <si>
    <r>
      <t xml:space="preserve">ตัน/ม </t>
    </r>
    <r>
      <rPr>
        <vertAlign val="superscript"/>
        <sz val="16"/>
        <color theme="1"/>
        <rFont val="AngsanaUPC"/>
        <family val="1"/>
      </rPr>
      <t>2</t>
    </r>
  </si>
  <si>
    <t>ตารางคำนวณค่าน้ำหนักบรรทุกเสาเข็ม</t>
  </si>
  <si>
    <t>(End Bearing)</t>
  </si>
  <si>
    <t>(Shaft Friction)</t>
  </si>
  <si>
    <t>ค่าน้ำหนัดบรรทุกปลอดภัย</t>
  </si>
  <si>
    <r>
      <t>Q</t>
    </r>
    <r>
      <rPr>
        <vertAlign val="subscript"/>
        <sz val="16"/>
        <color theme="1"/>
        <rFont val="AngsanaUPC"/>
        <family val="1"/>
      </rPr>
      <t>ut</t>
    </r>
  </si>
  <si>
    <t>Qut</t>
  </si>
  <si>
    <t>Qut       =  Qs + Qb - นนเสาเข็ม</t>
  </si>
  <si>
    <t>พื้นที่หน้าตัด  , Ap  =</t>
  </si>
  <si>
    <t>เส้นรอบรูป , p      =</t>
  </si>
  <si>
    <t>นน.เสาเข็ม</t>
  </si>
  <si>
    <t>Qut       =  ∑ ∆L x α x Su x p    +    9 x Su x Ap   -  นน เสาเข็ม</t>
  </si>
  <si>
    <t>∑ ∆L x αx  Su</t>
  </si>
  <si>
    <t>9 x Su</t>
  </si>
  <si>
    <t>F.S =</t>
  </si>
  <si>
    <t>ตัน/ม</t>
  </si>
  <si>
    <r>
      <t xml:space="preserve">ตัน/ม </t>
    </r>
    <r>
      <rPr>
        <vertAlign val="superscript"/>
        <sz val="14"/>
        <color theme="1"/>
        <rFont val="AngsanaUPC"/>
        <family val="2"/>
        <charset val="222"/>
      </rPr>
      <t>2</t>
    </r>
  </si>
  <si>
    <t>ตร.ม</t>
  </si>
  <si>
    <t>กำหนดใช้เสาเข็ม เจาะ ขนาด 0.35 เมตร  ความลึกปลายเสาเข็ม 21.00 เมตร</t>
  </si>
  <si>
    <t>Qut/ F.S    =</t>
  </si>
  <si>
    <t>ดินเหนียว</t>
  </si>
  <si>
    <t>หลุมเจาะ BH -2</t>
  </si>
  <si>
    <t>ค่าน้ำหนักเสาเข็มหักทดแทนในสูตรการคำนวณ ค่า Qb แล้ว และไม่ได้น้ำมาคิดในการรับแรงดึง</t>
  </si>
  <si>
    <t>ทราย</t>
  </si>
  <si>
    <t>ค่าน้ำหนักบรรทุกปลอดภัย ของเสาเข็ม    =</t>
  </si>
  <si>
    <t>หลุมเจาะ BH-1</t>
  </si>
  <si>
    <t xml:space="preserve">โครงการก่อสร้างบ่อบำบัดน้ำเสีย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</si>
</sst>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4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4"/>
      <color theme="1"/>
      <name val="AngsanaUPC"/>
      <family val="2"/>
      <charset val="222"/>
    </font>
    <font>
      <sz val="16"/>
      <color theme="1"/>
      <name val="AngsanaUPC"/>
      <family val="1"/>
    </font>
    <font>
      <vertAlign val="subscript"/>
      <sz val="16"/>
      <color theme="1"/>
      <name val="AngsanaUPC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6"/>
      <color theme="1"/>
      <name val="AngsanaUPC"/>
      <family val="2"/>
      <charset val="222"/>
    </font>
    <font>
      <vertAlign val="superscript"/>
      <sz val="16"/>
      <color theme="1"/>
      <name val="AngsanaUPC"/>
      <family val="1"/>
    </font>
    <font>
      <vertAlign val="subscript"/>
      <sz val="16"/>
      <color theme="1"/>
      <name val="AngsanaUPC"/>
      <family val="2"/>
      <charset val="222"/>
    </font>
    <font>
      <u/>
      <sz val="18"/>
      <color theme="1"/>
      <name val="AngsanaUPC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2"/>
      <color theme="1"/>
      <name val="Times New Roman"/>
      <family val="1"/>
    </font>
    <font>
      <sz val="8"/>
      <color theme="1"/>
      <name val="Times New Roman"/>
      <family val="1"/>
    </font>
    <font>
      <sz val="18"/>
      <color theme="1"/>
      <name val="AngsanaUPC"/>
      <family val="2"/>
      <charset val="222"/>
    </font>
    <font>
      <vertAlign val="superscript"/>
      <sz val="14"/>
      <color theme="1"/>
      <name val="AngsanaUPC"/>
      <family val="2"/>
      <charset val="222"/>
    </font>
    <font>
      <sz val="14"/>
      <color rgb="FF003399"/>
      <name val="AngsanaUPC"/>
      <family val="2"/>
      <charset val="222"/>
    </font>
    <font>
      <b/>
      <sz val="22"/>
      <color theme="1"/>
      <name val="AngsanaUPC"/>
      <family val="1"/>
      <charset val="222"/>
    </font>
    <font>
      <sz val="16"/>
      <color rgb="FF0070C0"/>
      <name val="AngsanaUPC"/>
      <family val="2"/>
      <charset val="22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10" fillId="0" borderId="0" xfId="0" applyFont="1"/>
    <xf numFmtId="0" fontId="8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6" fillId="0" borderId="2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43" fontId="10" fillId="0" borderId="11" xfId="1" applyFont="1" applyBorder="1"/>
    <xf numFmtId="43" fontId="10" fillId="0" borderId="10" xfId="1" applyFont="1" applyBorder="1"/>
    <xf numFmtId="43" fontId="10" fillId="0" borderId="10" xfId="0" applyNumberFormat="1" applyFont="1" applyBorder="1"/>
    <xf numFmtId="43" fontId="10" fillId="0" borderId="11" xfId="0" applyNumberFormat="1" applyFont="1" applyBorder="1"/>
    <xf numFmtId="0" fontId="7" fillId="0" borderId="1" xfId="0" applyFont="1" applyBorder="1" applyAlignment="1">
      <alignment horizontal="center"/>
    </xf>
    <xf numFmtId="43" fontId="10" fillId="0" borderId="10" xfId="1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10" fillId="0" borderId="11" xfId="1" applyNumberFormat="1" applyFont="1" applyBorder="1" applyAlignment="1">
      <alignment horizontal="center"/>
    </xf>
    <xf numFmtId="0" fontId="18" fillId="0" borderId="0" xfId="0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/>
    </xf>
    <xf numFmtId="0" fontId="20" fillId="0" borderId="0" xfId="0" applyFont="1"/>
    <xf numFmtId="43" fontId="20" fillId="0" borderId="0" xfId="0" applyNumberFormat="1" applyFont="1"/>
    <xf numFmtId="2" fontId="20" fillId="0" borderId="0" xfId="0" applyNumberFormat="1" applyFont="1"/>
    <xf numFmtId="0" fontId="10" fillId="0" borderId="15" xfId="0" applyFont="1" applyBorder="1"/>
    <xf numFmtId="0" fontId="2" fillId="0" borderId="2" xfId="0" applyFont="1" applyBorder="1"/>
    <xf numFmtId="0" fontId="2" fillId="0" borderId="0" xfId="0" applyFont="1"/>
    <xf numFmtId="43" fontId="10" fillId="0" borderId="16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43" fontId="10" fillId="0" borderId="19" xfId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0" fillId="0" borderId="0" xfId="0" applyFont="1"/>
    <xf numFmtId="0" fontId="21" fillId="0" borderId="0" xfId="0" applyFont="1"/>
    <xf numFmtId="0" fontId="22" fillId="0" borderId="11" xfId="0" applyFont="1" applyBorder="1"/>
    <xf numFmtId="43" fontId="22" fillId="0" borderId="11" xfId="1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6"/>
  <sheetViews>
    <sheetView tabSelected="1" zoomScale="120" zoomScaleNormal="120" workbookViewId="0">
      <selection activeCell="K7" sqref="K7"/>
    </sheetView>
  </sheetViews>
  <sheetFormatPr defaultRowHeight="25.5" customHeight="1"/>
  <cols>
    <col min="1" max="1" width="3" customWidth="1"/>
    <col min="2" max="2" width="4.33203125" customWidth="1"/>
    <col min="3" max="3" width="5.1640625" customWidth="1"/>
    <col min="4" max="4" width="6.6640625" customWidth="1"/>
    <col min="5" max="5" width="4.83203125" customWidth="1"/>
    <col min="12" max="12" width="19.83203125" customWidth="1"/>
    <col min="13" max="13" width="6.6640625" customWidth="1"/>
  </cols>
  <sheetData>
    <row r="1" spans="2:13" ht="25.5" customHeight="1">
      <c r="B1" s="66" t="s">
        <v>78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2:13" ht="25.5" customHeight="1">
      <c r="B2" s="66" t="s">
        <v>33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4" spans="2:13" ht="25.5" customHeight="1">
      <c r="B4" t="s">
        <v>0</v>
      </c>
    </row>
    <row r="5" spans="2:13" ht="25.5" customHeight="1">
      <c r="C5" t="s">
        <v>1</v>
      </c>
    </row>
    <row r="6" spans="2:13" ht="25.5" customHeight="1">
      <c r="D6" s="1" t="s">
        <v>57</v>
      </c>
      <c r="E6" t="s">
        <v>3</v>
      </c>
      <c r="F6" s="2" t="s">
        <v>22</v>
      </c>
      <c r="M6" t="s">
        <v>6</v>
      </c>
    </row>
    <row r="7" spans="2:13" ht="25.5" customHeight="1">
      <c r="C7" t="s">
        <v>4</v>
      </c>
    </row>
    <row r="8" spans="2:13" ht="25.5" customHeight="1">
      <c r="D8" s="1" t="s">
        <v>2</v>
      </c>
      <c r="E8" t="s">
        <v>3</v>
      </c>
      <c r="F8" s="2" t="s">
        <v>23</v>
      </c>
      <c r="M8" t="s">
        <v>6</v>
      </c>
    </row>
    <row r="9" spans="2:13" ht="50.25" customHeight="1">
      <c r="D9" s="1" t="s">
        <v>8</v>
      </c>
      <c r="E9" t="s">
        <v>3</v>
      </c>
      <c r="F9" t="s">
        <v>5</v>
      </c>
      <c r="M9" t="s">
        <v>6</v>
      </c>
    </row>
    <row r="10" spans="2:13" ht="25.5" customHeight="1">
      <c r="D10" s="1" t="s">
        <v>7</v>
      </c>
      <c r="E10" t="s">
        <v>3</v>
      </c>
      <c r="F10" s="2" t="s">
        <v>9</v>
      </c>
      <c r="M10" t="s">
        <v>6</v>
      </c>
    </row>
    <row r="11" spans="2:13" ht="25.5" customHeight="1">
      <c r="E11" t="s">
        <v>3</v>
      </c>
      <c r="F11" s="2" t="s">
        <v>10</v>
      </c>
    </row>
    <row r="12" spans="2:13" ht="25.5" customHeight="1">
      <c r="D12" s="1" t="s">
        <v>7</v>
      </c>
      <c r="E12" t="s">
        <v>3</v>
      </c>
      <c r="F12" s="2" t="s">
        <v>11</v>
      </c>
      <c r="G12" s="2"/>
      <c r="M12" t="s">
        <v>6</v>
      </c>
    </row>
    <row r="13" spans="2:13" ht="25.5" customHeight="1">
      <c r="F13" s="2" t="s">
        <v>12</v>
      </c>
    </row>
    <row r="14" spans="2:13" ht="25.5" customHeight="1">
      <c r="C14" s="4" t="s">
        <v>13</v>
      </c>
      <c r="D14" s="1"/>
    </row>
    <row r="15" spans="2:13" ht="25.5" customHeight="1">
      <c r="D15" s="1" t="s">
        <v>8</v>
      </c>
      <c r="E15" t="s">
        <v>3</v>
      </c>
      <c r="F15" s="2" t="s">
        <v>20</v>
      </c>
    </row>
    <row r="16" spans="2:13" ht="25.5" customHeight="1">
      <c r="D16" s="3" t="s">
        <v>14</v>
      </c>
      <c r="E16" t="s">
        <v>3</v>
      </c>
      <c r="F16" s="2" t="s">
        <v>21</v>
      </c>
    </row>
    <row r="17" spans="4:6" ht="25.5" customHeight="1">
      <c r="D17" s="1" t="s">
        <v>15</v>
      </c>
      <c r="E17" t="s">
        <v>3</v>
      </c>
      <c r="F17" s="2" t="s">
        <v>24</v>
      </c>
    </row>
    <row r="18" spans="4:6" ht="25.5" customHeight="1">
      <c r="E18" t="s">
        <v>3</v>
      </c>
      <c r="F18" s="1" t="s">
        <v>36</v>
      </c>
    </row>
    <row r="19" spans="4:6" ht="25.5" customHeight="1">
      <c r="E19" t="s">
        <v>3</v>
      </c>
      <c r="F19" s="2" t="s">
        <v>25</v>
      </c>
    </row>
    <row r="20" spans="4:6" ht="25.5" customHeight="1">
      <c r="D20" s="2" t="s">
        <v>16</v>
      </c>
      <c r="E20" t="s">
        <v>3</v>
      </c>
      <c r="F20" s="2" t="s">
        <v>26</v>
      </c>
    </row>
    <row r="21" spans="4:6" ht="25.5" customHeight="1">
      <c r="D21" t="s">
        <v>17</v>
      </c>
      <c r="E21" t="s">
        <v>3</v>
      </c>
      <c r="F21" s="2" t="s">
        <v>27</v>
      </c>
    </row>
    <row r="22" spans="4:6" ht="25.5" customHeight="1">
      <c r="D22" s="2" t="s">
        <v>18</v>
      </c>
      <c r="E22" t="s">
        <v>3</v>
      </c>
      <c r="F22" s="2" t="s">
        <v>29</v>
      </c>
    </row>
    <row r="23" spans="4:6" ht="25.5" customHeight="1">
      <c r="D23" s="2" t="s">
        <v>7</v>
      </c>
      <c r="E23" t="s">
        <v>3</v>
      </c>
      <c r="F23" s="2" t="s">
        <v>28</v>
      </c>
    </row>
    <row r="24" spans="4:6" ht="25.5" customHeight="1">
      <c r="D24" s="2" t="s">
        <v>19</v>
      </c>
      <c r="E24" t="s">
        <v>3</v>
      </c>
      <c r="F24" s="2" t="s">
        <v>30</v>
      </c>
    </row>
    <row r="25" spans="4:6" ht="25.5" customHeight="1">
      <c r="D25" s="2" t="s">
        <v>31</v>
      </c>
    </row>
    <row r="26" spans="4:6" ht="25.5" customHeight="1">
      <c r="D26" s="2" t="s">
        <v>32</v>
      </c>
    </row>
  </sheetData>
  <mergeCells count="2">
    <mergeCell ref="B2:M2"/>
    <mergeCell ref="B1:M1"/>
  </mergeCells>
  <pageMargins left="0.70866141732283472" right="0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8"/>
  <sheetViews>
    <sheetView workbookViewId="0">
      <selection activeCell="C17" sqref="C17"/>
    </sheetView>
  </sheetViews>
  <sheetFormatPr defaultRowHeight="21"/>
  <cols>
    <col min="3" max="3" width="11.33203125" customWidth="1"/>
    <col min="9" max="9" width="6.6640625" customWidth="1"/>
  </cols>
  <sheetData>
    <row r="1" spans="2:11" ht="31.5">
      <c r="B1" s="61" t="s">
        <v>77</v>
      </c>
    </row>
    <row r="3" spans="2:11">
      <c r="B3" t="s">
        <v>70</v>
      </c>
    </row>
    <row r="5" spans="2:11">
      <c r="B5" t="s">
        <v>60</v>
      </c>
      <c r="D5" s="42">
        <v>9.6000000000000002E-2</v>
      </c>
      <c r="E5" s="5" t="s">
        <v>69</v>
      </c>
    </row>
    <row r="6" spans="2:11">
      <c r="B6" t="s">
        <v>61</v>
      </c>
      <c r="D6" s="42">
        <v>1.1000000000000001</v>
      </c>
      <c r="E6" s="5" t="s">
        <v>45</v>
      </c>
    </row>
    <row r="9" spans="2:11">
      <c r="B9" t="s">
        <v>56</v>
      </c>
    </row>
    <row r="10" spans="2:11" ht="26.25">
      <c r="C10" s="38" t="s">
        <v>59</v>
      </c>
    </row>
    <row r="11" spans="2:11" ht="26.25">
      <c r="C11" s="38" t="s">
        <v>63</v>
      </c>
    </row>
    <row r="12" spans="2:11" ht="26.25">
      <c r="C12" s="38" t="s">
        <v>64</v>
      </c>
      <c r="E12" t="s">
        <v>3</v>
      </c>
      <c r="F12" s="43">
        <v>53.85</v>
      </c>
      <c r="G12" s="5" t="s">
        <v>67</v>
      </c>
    </row>
    <row r="13" spans="2:11" ht="26.25">
      <c r="C13" s="38" t="s">
        <v>65</v>
      </c>
      <c r="E13" t="s">
        <v>3</v>
      </c>
      <c r="F13" s="44">
        <v>192</v>
      </c>
      <c r="G13" s="41" t="s">
        <v>68</v>
      </c>
    </row>
    <row r="14" spans="2:11" ht="26.25">
      <c r="C14" s="38" t="s">
        <v>62</v>
      </c>
      <c r="E14" t="s">
        <v>3</v>
      </c>
      <c r="F14" s="42">
        <v>4.8</v>
      </c>
      <c r="G14" s="5" t="s">
        <v>6</v>
      </c>
    </row>
    <row r="15" spans="2:11">
      <c r="B15" s="60" t="s">
        <v>74</v>
      </c>
      <c r="F15" s="42"/>
      <c r="G15" s="6"/>
    </row>
    <row r="16" spans="2:11">
      <c r="I16" s="40" t="s">
        <v>66</v>
      </c>
      <c r="J16">
        <v>3</v>
      </c>
      <c r="K16" t="s">
        <v>75</v>
      </c>
    </row>
    <row r="17" spans="3:11" ht="26.25">
      <c r="C17" s="38" t="s">
        <v>58</v>
      </c>
      <c r="E17" t="s">
        <v>3</v>
      </c>
      <c r="F17" s="39">
        <f>F12*D6+F13*D5</f>
        <v>77.667000000000002</v>
      </c>
      <c r="G17" s="5" t="s">
        <v>6</v>
      </c>
      <c r="I17" s="40" t="s">
        <v>66</v>
      </c>
      <c r="J17" s="42">
        <v>2.5</v>
      </c>
      <c r="K17" t="s">
        <v>72</v>
      </c>
    </row>
    <row r="18" spans="3:11" ht="41.25" customHeight="1">
      <c r="C18" s="38" t="s">
        <v>76</v>
      </c>
      <c r="H18" s="38" t="s">
        <v>71</v>
      </c>
      <c r="J18" s="39">
        <f>F17/J17</f>
        <v>31.066800000000001</v>
      </c>
      <c r="K18" t="s">
        <v>6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selection activeCell="G19" sqref="G19"/>
    </sheetView>
  </sheetViews>
  <sheetFormatPr defaultRowHeight="23.25"/>
  <cols>
    <col min="1" max="1" width="11.1640625" style="2" customWidth="1"/>
    <col min="2" max="2" width="9.33203125" style="2" customWidth="1"/>
    <col min="3" max="3" width="3.5" style="2" customWidth="1"/>
    <col min="4" max="4" width="9.1640625" style="2" customWidth="1"/>
    <col min="5" max="5" width="10.1640625" style="2" customWidth="1"/>
    <col min="6" max="6" width="13.1640625" style="2" customWidth="1"/>
    <col min="7" max="7" width="12.5" style="2" customWidth="1"/>
    <col min="8" max="8" width="11.83203125" style="2" customWidth="1"/>
    <col min="9" max="9" width="11.33203125" style="2" customWidth="1"/>
    <col min="10" max="10" width="12.1640625" style="2" customWidth="1"/>
    <col min="11" max="11" width="13" style="2" customWidth="1"/>
    <col min="12" max="16384" width="9.33203125" style="2"/>
  </cols>
  <sheetData>
    <row r="1" spans="1:12">
      <c r="A1" s="76" t="s">
        <v>53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>
      <c r="A3" s="67" t="s">
        <v>55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>
      <c r="A4" s="47" t="s">
        <v>73</v>
      </c>
    </row>
    <row r="5" spans="1:12">
      <c r="A5" s="8"/>
      <c r="B5" s="19"/>
      <c r="C5" s="20"/>
      <c r="D5" s="21"/>
      <c r="E5" s="8"/>
      <c r="F5" s="8"/>
      <c r="G5" s="8"/>
      <c r="H5" s="8"/>
      <c r="I5" s="69" t="s">
        <v>39</v>
      </c>
      <c r="J5" s="70"/>
      <c r="K5" s="71"/>
      <c r="L5" s="7"/>
    </row>
    <row r="6" spans="1:12" ht="26.25">
      <c r="A6" s="9" t="s">
        <v>34</v>
      </c>
      <c r="B6" s="67" t="s">
        <v>35</v>
      </c>
      <c r="C6" s="68"/>
      <c r="D6" s="75"/>
      <c r="E6" s="18" t="s">
        <v>44</v>
      </c>
      <c r="F6" s="12" t="s">
        <v>37</v>
      </c>
      <c r="G6" s="9" t="s">
        <v>16</v>
      </c>
      <c r="H6" s="12" t="s">
        <v>38</v>
      </c>
      <c r="I6" s="72" t="s">
        <v>40</v>
      </c>
      <c r="J6" s="73"/>
      <c r="K6" s="74"/>
      <c r="L6" s="7"/>
    </row>
    <row r="7" spans="1:12" ht="25.5">
      <c r="A7" s="10"/>
      <c r="B7" s="22"/>
      <c r="C7" s="23"/>
      <c r="D7" s="24"/>
      <c r="E7" s="9" t="s">
        <v>45</v>
      </c>
      <c r="F7" s="9" t="s">
        <v>42</v>
      </c>
      <c r="G7" s="9" t="s">
        <v>43</v>
      </c>
      <c r="H7" s="9" t="s">
        <v>42</v>
      </c>
      <c r="I7" s="13" t="s">
        <v>14</v>
      </c>
      <c r="J7" s="32" t="s">
        <v>47</v>
      </c>
      <c r="K7" s="32" t="s">
        <v>48</v>
      </c>
    </row>
    <row r="8" spans="1:12">
      <c r="A8" s="11"/>
      <c r="B8" s="25"/>
      <c r="C8" s="26"/>
      <c r="D8" s="27"/>
      <c r="E8" s="11"/>
      <c r="F8" s="11"/>
      <c r="G8" s="11"/>
      <c r="H8" s="11"/>
      <c r="I8" s="14"/>
      <c r="J8" s="14" t="s">
        <v>41</v>
      </c>
      <c r="K8" s="14" t="s">
        <v>41</v>
      </c>
    </row>
    <row r="9" spans="1:12">
      <c r="A9" s="8"/>
      <c r="B9" s="48">
        <v>0</v>
      </c>
      <c r="C9" s="49" t="s">
        <v>46</v>
      </c>
      <c r="D9" s="64">
        <v>3</v>
      </c>
      <c r="E9" s="33">
        <f>D9-B9</f>
        <v>3</v>
      </c>
      <c r="F9" s="15"/>
      <c r="G9" s="15"/>
      <c r="H9" s="29"/>
      <c r="I9" s="29">
        <v>0.9</v>
      </c>
      <c r="J9" s="28">
        <f>E9*I9*F9</f>
        <v>0</v>
      </c>
      <c r="K9" s="30">
        <f>J9</f>
        <v>0</v>
      </c>
    </row>
    <row r="10" spans="1:12">
      <c r="A10" s="10"/>
      <c r="B10" s="51">
        <v>4</v>
      </c>
      <c r="C10" s="52" t="s">
        <v>46</v>
      </c>
      <c r="D10" s="65">
        <v>5</v>
      </c>
      <c r="E10" s="34">
        <f>D10-D9</f>
        <v>2</v>
      </c>
      <c r="F10" s="63">
        <v>1.44</v>
      </c>
      <c r="G10" s="16"/>
      <c r="H10" s="28"/>
      <c r="I10" s="28">
        <v>0.9</v>
      </c>
      <c r="J10" s="28">
        <f>E10*I10*F10</f>
        <v>2.5920000000000001</v>
      </c>
      <c r="K10" s="31">
        <f>K9+J10</f>
        <v>2.5920000000000001</v>
      </c>
    </row>
    <row r="11" spans="1:12">
      <c r="A11" s="10"/>
      <c r="B11" s="51">
        <v>5</v>
      </c>
      <c r="C11" s="52" t="s">
        <v>46</v>
      </c>
      <c r="D11" s="65">
        <v>6</v>
      </c>
      <c r="E11" s="34">
        <f t="shared" ref="E11:E21" si="0">D11-D10</f>
        <v>1</v>
      </c>
      <c r="F11" s="63">
        <v>2</v>
      </c>
      <c r="G11" s="16"/>
      <c r="H11" s="28"/>
      <c r="I11" s="28">
        <v>0.9</v>
      </c>
      <c r="J11" s="28">
        <f t="shared" ref="J11" si="1">E11*I11*F11</f>
        <v>1.8</v>
      </c>
      <c r="K11" s="31">
        <f t="shared" ref="K11:K18" si="2">K10+J11</f>
        <v>4.3920000000000003</v>
      </c>
    </row>
    <row r="12" spans="1:12">
      <c r="A12" s="10"/>
      <c r="B12" s="51">
        <v>7</v>
      </c>
      <c r="C12" s="52" t="s">
        <v>46</v>
      </c>
      <c r="D12" s="65">
        <v>8</v>
      </c>
      <c r="E12" s="34">
        <f t="shared" si="0"/>
        <v>2</v>
      </c>
      <c r="F12" s="63">
        <v>1.42</v>
      </c>
      <c r="G12" s="16"/>
      <c r="H12" s="28"/>
      <c r="I12" s="28">
        <v>0.9</v>
      </c>
      <c r="J12" s="28">
        <f>E12*I12*F12</f>
        <v>2.556</v>
      </c>
      <c r="K12" s="31">
        <f t="shared" si="2"/>
        <v>6.9480000000000004</v>
      </c>
    </row>
    <row r="13" spans="1:12">
      <c r="A13" s="10"/>
      <c r="B13" s="51">
        <v>8</v>
      </c>
      <c r="C13" s="52" t="s">
        <v>46</v>
      </c>
      <c r="D13" s="65">
        <v>9</v>
      </c>
      <c r="E13" s="34">
        <f t="shared" si="0"/>
        <v>1</v>
      </c>
      <c r="F13" s="63">
        <v>2.4700000000000002</v>
      </c>
      <c r="G13" s="16"/>
      <c r="H13" s="28">
        <f>G13/1.5</f>
        <v>0</v>
      </c>
      <c r="I13" s="28">
        <v>0.9</v>
      </c>
      <c r="J13" s="28">
        <f t="shared" ref="J13:J16" si="3">E13*I13*F13</f>
        <v>2.2230000000000003</v>
      </c>
      <c r="K13" s="31">
        <f t="shared" si="2"/>
        <v>9.1710000000000012</v>
      </c>
    </row>
    <row r="14" spans="1:12">
      <c r="A14" s="10"/>
      <c r="B14" s="51">
        <v>9</v>
      </c>
      <c r="C14" s="52" t="s">
        <v>46</v>
      </c>
      <c r="D14" s="65">
        <v>11</v>
      </c>
      <c r="E14" s="34">
        <f t="shared" si="0"/>
        <v>2</v>
      </c>
      <c r="F14" s="63">
        <v>2.16</v>
      </c>
      <c r="G14" s="16"/>
      <c r="H14" s="28">
        <f t="shared" ref="H14:H21" si="4">G14/1.5</f>
        <v>0</v>
      </c>
      <c r="I14" s="28">
        <v>0.9</v>
      </c>
      <c r="J14" s="28">
        <f t="shared" si="3"/>
        <v>3.8880000000000003</v>
      </c>
      <c r="K14" s="31">
        <f t="shared" si="2"/>
        <v>13.059000000000001</v>
      </c>
    </row>
    <row r="15" spans="1:12">
      <c r="A15" s="46" t="s">
        <v>72</v>
      </c>
      <c r="B15" s="51">
        <v>11</v>
      </c>
      <c r="C15" s="52" t="s">
        <v>46</v>
      </c>
      <c r="D15" s="65">
        <v>12</v>
      </c>
      <c r="E15" s="34">
        <f t="shared" si="0"/>
        <v>1</v>
      </c>
      <c r="F15" s="63">
        <v>3.13</v>
      </c>
      <c r="G15" s="16"/>
      <c r="H15" s="28">
        <f t="shared" si="4"/>
        <v>0</v>
      </c>
      <c r="I15" s="28">
        <v>0.9</v>
      </c>
      <c r="J15" s="28">
        <f t="shared" si="3"/>
        <v>2.8170000000000002</v>
      </c>
      <c r="K15" s="31">
        <f t="shared" si="2"/>
        <v>15.876000000000001</v>
      </c>
    </row>
    <row r="16" spans="1:12">
      <c r="A16" s="10"/>
      <c r="B16" s="51">
        <v>13</v>
      </c>
      <c r="C16" s="52" t="s">
        <v>46</v>
      </c>
      <c r="D16" s="65">
        <v>14</v>
      </c>
      <c r="E16" s="34">
        <f t="shared" si="0"/>
        <v>2</v>
      </c>
      <c r="F16" s="63">
        <v>2.8</v>
      </c>
      <c r="G16" s="16"/>
      <c r="H16" s="28">
        <f t="shared" si="4"/>
        <v>0</v>
      </c>
      <c r="I16" s="28">
        <v>0.9</v>
      </c>
      <c r="J16" s="28">
        <f t="shared" si="3"/>
        <v>5.04</v>
      </c>
      <c r="K16" s="31">
        <f t="shared" si="2"/>
        <v>20.916</v>
      </c>
    </row>
    <row r="17" spans="1:11">
      <c r="A17" s="10"/>
      <c r="B17" s="51">
        <v>14</v>
      </c>
      <c r="C17" s="52" t="s">
        <v>46</v>
      </c>
      <c r="D17" s="65">
        <v>15</v>
      </c>
      <c r="E17" s="34">
        <f t="shared" si="0"/>
        <v>1</v>
      </c>
      <c r="F17" s="63">
        <v>3.85</v>
      </c>
      <c r="G17" s="16"/>
      <c r="H17" s="28">
        <f t="shared" si="4"/>
        <v>0</v>
      </c>
      <c r="I17" s="28">
        <v>0.9</v>
      </c>
      <c r="J17" s="28">
        <f>E17*I17*H17</f>
        <v>0</v>
      </c>
      <c r="K17" s="31">
        <f t="shared" si="2"/>
        <v>20.916</v>
      </c>
    </row>
    <row r="18" spans="1:11">
      <c r="A18" s="10"/>
      <c r="B18" s="51">
        <v>16</v>
      </c>
      <c r="C18" s="52" t="s">
        <v>46</v>
      </c>
      <c r="D18" s="65">
        <v>17</v>
      </c>
      <c r="E18" s="34">
        <f t="shared" si="0"/>
        <v>2</v>
      </c>
      <c r="F18" s="63">
        <v>5.83</v>
      </c>
      <c r="G18" s="16"/>
      <c r="H18" s="28">
        <f t="shared" si="4"/>
        <v>0</v>
      </c>
      <c r="I18" s="28">
        <v>0.9</v>
      </c>
      <c r="J18" s="28">
        <f t="shared" ref="J18:J20" si="5">E18*I18*H18</f>
        <v>0</v>
      </c>
      <c r="K18" s="31">
        <f t="shared" si="2"/>
        <v>20.916</v>
      </c>
    </row>
    <row r="19" spans="1:11">
      <c r="A19" s="10"/>
      <c r="B19" s="51">
        <v>17</v>
      </c>
      <c r="C19" s="52" t="s">
        <v>46</v>
      </c>
      <c r="D19" s="65">
        <v>18</v>
      </c>
      <c r="E19" s="34">
        <f t="shared" si="0"/>
        <v>1</v>
      </c>
      <c r="F19" s="62"/>
      <c r="G19" s="62">
        <v>22</v>
      </c>
      <c r="H19" s="28">
        <f t="shared" si="4"/>
        <v>14.666666666666666</v>
      </c>
      <c r="I19" s="28">
        <v>0.4</v>
      </c>
      <c r="J19" s="28">
        <f t="shared" si="5"/>
        <v>5.8666666666666671</v>
      </c>
      <c r="K19" s="31">
        <f t="shared" ref="K19:K21" si="6">K18+J19</f>
        <v>26.782666666666668</v>
      </c>
    </row>
    <row r="20" spans="1:11">
      <c r="A20" s="10"/>
      <c r="B20" s="51">
        <v>18</v>
      </c>
      <c r="C20" s="52" t="s">
        <v>46</v>
      </c>
      <c r="D20" s="65">
        <v>20</v>
      </c>
      <c r="E20" s="34">
        <f t="shared" si="0"/>
        <v>2</v>
      </c>
      <c r="F20" s="62"/>
      <c r="G20" s="62">
        <v>32</v>
      </c>
      <c r="H20" s="28">
        <f t="shared" si="4"/>
        <v>21.333333333333332</v>
      </c>
      <c r="I20" s="28">
        <v>0.4</v>
      </c>
      <c r="J20" s="28">
        <f t="shared" si="5"/>
        <v>17.066666666666666</v>
      </c>
      <c r="K20" s="31">
        <f t="shared" si="6"/>
        <v>43.849333333333334</v>
      </c>
    </row>
    <row r="21" spans="1:11">
      <c r="A21" s="10"/>
      <c r="B21" s="51">
        <v>20</v>
      </c>
      <c r="C21" s="52" t="s">
        <v>46</v>
      </c>
      <c r="D21" s="65">
        <v>21</v>
      </c>
      <c r="E21" s="34">
        <f t="shared" si="0"/>
        <v>1</v>
      </c>
      <c r="F21" s="62"/>
      <c r="G21" s="62">
        <v>32</v>
      </c>
      <c r="H21" s="28">
        <f t="shared" si="4"/>
        <v>21.333333333333332</v>
      </c>
      <c r="I21" s="28">
        <v>0.4</v>
      </c>
      <c r="J21" s="28">
        <v>10</v>
      </c>
      <c r="K21" s="31">
        <f t="shared" si="6"/>
        <v>53.849333333333334</v>
      </c>
    </row>
    <row r="22" spans="1:11">
      <c r="A22" s="11"/>
      <c r="B22" s="57"/>
      <c r="C22" s="58"/>
      <c r="D22" s="59"/>
      <c r="E22" s="16"/>
      <c r="F22" s="16"/>
      <c r="G22" s="16"/>
      <c r="H22" s="28"/>
      <c r="I22" s="28"/>
      <c r="J22" s="28"/>
      <c r="K22" s="31"/>
    </row>
    <row r="23" spans="1:11">
      <c r="A23" s="45"/>
      <c r="B23" s="57"/>
      <c r="C23" s="58"/>
      <c r="D23" s="59"/>
      <c r="E23" s="16"/>
      <c r="F23" s="16"/>
      <c r="G23" s="16"/>
      <c r="H23" s="28"/>
      <c r="I23" s="28"/>
      <c r="J23" s="28"/>
      <c r="K23" s="31"/>
    </row>
    <row r="24" spans="1:11">
      <c r="A24" s="16"/>
      <c r="B24" s="57"/>
      <c r="C24" s="58"/>
      <c r="D24" s="59"/>
      <c r="E24" s="16"/>
      <c r="F24" s="16"/>
      <c r="G24" s="16"/>
      <c r="H24" s="28"/>
      <c r="I24" s="16"/>
      <c r="J24" s="16"/>
      <c r="K24" s="16"/>
    </row>
    <row r="25" spans="1:11">
      <c r="A25" s="17"/>
      <c r="B25" s="54"/>
      <c r="C25" s="55"/>
      <c r="D25" s="56"/>
      <c r="E25" s="17"/>
      <c r="F25" s="17"/>
      <c r="G25" s="17"/>
      <c r="H25" s="17"/>
      <c r="I25" s="17"/>
      <c r="J25" s="17"/>
      <c r="K25" s="17"/>
    </row>
  </sheetData>
  <mergeCells count="6">
    <mergeCell ref="A3:K3"/>
    <mergeCell ref="I5:K5"/>
    <mergeCell ref="I6:K6"/>
    <mergeCell ref="B6:D6"/>
    <mergeCell ref="A1:K1"/>
    <mergeCell ref="A2:K2"/>
  </mergeCells>
  <pageMargins left="0.70866141732283472" right="0.11811023622047245" top="0.74803149606299213" bottom="0.74803149606299213" header="0.31496062992125984" footer="0.31496062992125984"/>
  <pageSetup paperSize="9" scale="96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4" workbookViewId="0">
      <selection activeCell="B4" sqref="B4"/>
    </sheetView>
  </sheetViews>
  <sheetFormatPr defaultRowHeight="23.25"/>
  <cols>
    <col min="1" max="1" width="11.1640625" style="2" customWidth="1"/>
    <col min="2" max="2" width="9.33203125" style="2" customWidth="1"/>
    <col min="3" max="3" width="3.5" style="2" customWidth="1"/>
    <col min="4" max="4" width="9.1640625" style="2" customWidth="1"/>
    <col min="5" max="5" width="12.5" style="2" customWidth="1"/>
    <col min="6" max="6" width="11.83203125" style="2" customWidth="1"/>
    <col min="7" max="7" width="25.5" style="2" customWidth="1"/>
    <col min="8" max="16384" width="9.33203125" style="2"/>
  </cols>
  <sheetData>
    <row r="1" spans="1:8">
      <c r="A1" s="76" t="s">
        <v>53</v>
      </c>
      <c r="B1" s="76"/>
      <c r="C1" s="76"/>
      <c r="D1" s="76"/>
      <c r="E1" s="76"/>
      <c r="F1" s="76"/>
      <c r="G1" s="76"/>
    </row>
    <row r="2" spans="1:8">
      <c r="A2" s="67" t="s">
        <v>54</v>
      </c>
      <c r="B2" s="68"/>
      <c r="C2" s="68"/>
      <c r="D2" s="68"/>
      <c r="E2" s="68"/>
      <c r="F2" s="68"/>
      <c r="G2" s="68"/>
    </row>
    <row r="3" spans="1:8">
      <c r="A3" s="2" t="str">
        <f>แรงเสียดทาน!A4</f>
        <v>หลุมเจาะ BH -2</v>
      </c>
    </row>
    <row r="4" spans="1:8">
      <c r="A4" s="8"/>
      <c r="B4" s="19"/>
      <c r="C4" s="20"/>
      <c r="D4" s="21"/>
      <c r="E4" s="8"/>
      <c r="F4" s="8"/>
      <c r="G4" s="35" t="s">
        <v>49</v>
      </c>
      <c r="H4" s="7"/>
    </row>
    <row r="5" spans="1:8" ht="24.75">
      <c r="A5" s="9" t="s">
        <v>34</v>
      </c>
      <c r="B5" s="67" t="s">
        <v>35</v>
      </c>
      <c r="C5" s="68"/>
      <c r="D5" s="75"/>
      <c r="E5" s="9" t="s">
        <v>16</v>
      </c>
      <c r="F5" s="12" t="s">
        <v>38</v>
      </c>
      <c r="G5" s="9" t="s">
        <v>50</v>
      </c>
      <c r="H5" s="7"/>
    </row>
    <row r="6" spans="1:8" ht="25.5">
      <c r="A6" s="10"/>
      <c r="B6" s="22"/>
      <c r="C6" s="23"/>
      <c r="D6" s="24"/>
      <c r="E6" s="9" t="s">
        <v>43</v>
      </c>
      <c r="F6" s="9" t="s">
        <v>42</v>
      </c>
      <c r="G6" s="36" t="s">
        <v>51</v>
      </c>
    </row>
    <row r="7" spans="1:8" ht="25.5">
      <c r="A7" s="11"/>
      <c r="B7" s="25"/>
      <c r="C7" s="26"/>
      <c r="D7" s="27"/>
      <c r="E7" s="11"/>
      <c r="F7" s="11"/>
      <c r="G7" s="14" t="s">
        <v>52</v>
      </c>
    </row>
    <row r="8" spans="1:8">
      <c r="A8" s="8"/>
      <c r="B8" s="48">
        <v>3</v>
      </c>
      <c r="C8" s="49" t="s">
        <v>46</v>
      </c>
      <c r="D8" s="50">
        <v>3.5</v>
      </c>
      <c r="E8" s="15"/>
      <c r="F8" s="29"/>
      <c r="G8" s="37"/>
    </row>
    <row r="9" spans="1:8">
      <c r="A9" s="10"/>
      <c r="B9" s="51">
        <v>6</v>
      </c>
      <c r="C9" s="52" t="s">
        <v>46</v>
      </c>
      <c r="D9" s="53">
        <v>6.5</v>
      </c>
      <c r="E9" s="16"/>
      <c r="F9" s="28"/>
      <c r="G9" s="37"/>
    </row>
    <row r="10" spans="1:8">
      <c r="A10" s="10"/>
      <c r="B10" s="51">
        <v>9</v>
      </c>
      <c r="C10" s="52" t="s">
        <v>46</v>
      </c>
      <c r="D10" s="53">
        <v>9.5</v>
      </c>
      <c r="E10" s="16"/>
      <c r="F10" s="28"/>
      <c r="G10" s="37"/>
    </row>
    <row r="11" spans="1:8">
      <c r="A11" s="10"/>
      <c r="B11" s="51">
        <v>12</v>
      </c>
      <c r="C11" s="52" t="s">
        <v>46</v>
      </c>
      <c r="D11" s="53">
        <v>12.5</v>
      </c>
      <c r="E11" s="16"/>
      <c r="F11" s="28"/>
      <c r="G11" s="37"/>
    </row>
    <row r="12" spans="1:8">
      <c r="A12" s="46" t="s">
        <v>72</v>
      </c>
      <c r="B12" s="51">
        <v>13.5</v>
      </c>
      <c r="C12" s="52" t="s">
        <v>46</v>
      </c>
      <c r="D12" s="53">
        <v>13.96</v>
      </c>
      <c r="E12" s="16"/>
      <c r="F12" s="28">
        <f>E12/1.5</f>
        <v>0</v>
      </c>
      <c r="G12" s="37">
        <f>9*F12</f>
        <v>0</v>
      </c>
    </row>
    <row r="13" spans="1:8">
      <c r="A13" s="10"/>
      <c r="B13" s="51">
        <v>15</v>
      </c>
      <c r="C13" s="52" t="s">
        <v>46</v>
      </c>
      <c r="D13" s="53">
        <v>15.45</v>
      </c>
      <c r="E13" s="16"/>
      <c r="F13" s="28">
        <f t="shared" ref="F13:F18" si="0">E13/1.5</f>
        <v>0</v>
      </c>
      <c r="G13" s="37">
        <f t="shared" ref="G13:G18" si="1">9*F13</f>
        <v>0</v>
      </c>
    </row>
    <row r="14" spans="1:8">
      <c r="A14" s="10"/>
      <c r="B14" s="51">
        <v>16</v>
      </c>
      <c r="C14" s="52" t="s">
        <v>46</v>
      </c>
      <c r="D14" s="53">
        <v>17</v>
      </c>
      <c r="E14" s="16"/>
      <c r="F14" s="28">
        <f t="shared" si="0"/>
        <v>0</v>
      </c>
      <c r="G14" s="37">
        <f t="shared" si="1"/>
        <v>0</v>
      </c>
    </row>
    <row r="15" spans="1:8">
      <c r="A15" s="10"/>
      <c r="B15" s="51">
        <v>17</v>
      </c>
      <c r="C15" s="52" t="s">
        <v>46</v>
      </c>
      <c r="D15" s="53">
        <v>18</v>
      </c>
      <c r="E15" s="16">
        <v>22</v>
      </c>
      <c r="F15" s="28">
        <f t="shared" si="0"/>
        <v>14.666666666666666</v>
      </c>
      <c r="G15" s="37">
        <f t="shared" si="1"/>
        <v>132</v>
      </c>
    </row>
    <row r="16" spans="1:8">
      <c r="A16" s="10"/>
      <c r="B16" s="51">
        <v>19</v>
      </c>
      <c r="C16" s="52" t="s">
        <v>46</v>
      </c>
      <c r="D16" s="53">
        <v>20</v>
      </c>
      <c r="E16" s="16">
        <v>32</v>
      </c>
      <c r="F16" s="28">
        <f t="shared" si="0"/>
        <v>21.333333333333332</v>
      </c>
      <c r="G16" s="37">
        <f t="shared" si="1"/>
        <v>192</v>
      </c>
    </row>
    <row r="17" spans="1:7">
      <c r="A17" s="10"/>
      <c r="B17" s="51">
        <v>20</v>
      </c>
      <c r="C17" s="52" t="s">
        <v>46</v>
      </c>
      <c r="D17" s="53">
        <v>21</v>
      </c>
      <c r="E17" s="16">
        <v>32</v>
      </c>
      <c r="F17" s="28">
        <f t="shared" si="0"/>
        <v>21.333333333333332</v>
      </c>
      <c r="G17" s="37">
        <f t="shared" si="1"/>
        <v>192</v>
      </c>
    </row>
    <row r="18" spans="1:7">
      <c r="A18" s="11"/>
      <c r="B18" s="51"/>
      <c r="C18" s="52"/>
      <c r="D18" s="53"/>
      <c r="E18" s="16"/>
      <c r="F18" s="28">
        <f t="shared" si="0"/>
        <v>0</v>
      </c>
      <c r="G18" s="37">
        <f t="shared" si="1"/>
        <v>0</v>
      </c>
    </row>
    <row r="19" spans="1:7">
      <c r="A19" s="45"/>
      <c r="B19" s="51"/>
      <c r="C19" s="52"/>
      <c r="D19" s="53"/>
      <c r="E19" s="16"/>
      <c r="F19" s="28"/>
      <c r="G19" s="37"/>
    </row>
    <row r="20" spans="1:7">
      <c r="A20" s="17"/>
      <c r="B20" s="54"/>
      <c r="C20" s="55"/>
      <c r="D20" s="56"/>
      <c r="E20" s="17"/>
      <c r="F20" s="17"/>
      <c r="G20" s="17"/>
    </row>
  </sheetData>
  <mergeCells count="3">
    <mergeCell ref="B5:D5"/>
    <mergeCell ref="A1:G1"/>
    <mergeCell ref="A2:G2"/>
  </mergeCells>
  <printOptions horizontalCentered="1"/>
  <pageMargins left="0.70866141732283472" right="0.11811023622047245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แรงเสียดทาน</vt:lpstr>
      <vt:lpstr>end baering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Blue</cp:lastModifiedBy>
  <cp:lastPrinted>2012-09-25T14:14:12Z</cp:lastPrinted>
  <dcterms:created xsi:type="dcterms:W3CDTF">2011-11-18T23:54:21Z</dcterms:created>
  <dcterms:modified xsi:type="dcterms:W3CDTF">2013-02-08T06:16:51Z</dcterms:modified>
</cp:coreProperties>
</file>