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ocuments\Lecture2018\วิจัย Pile Reaction\"/>
    </mc:Choice>
  </mc:AlternateContent>
  <xr:revisionPtr revIDLastSave="0" documentId="13_ncr:1_{901EDC02-B00D-4BE0-8568-544D0B0909D1}" xr6:coauthVersionLast="46" xr6:coauthVersionMax="46" xr10:uidLastSave="{00000000-0000-0000-0000-000000000000}"/>
  <bookViews>
    <workbookView xWindow="-108" yWindow="-108" windowWidth="23256" windowHeight="12576" firstSheet="1" activeTab="7" xr2:uid="{00000000-000D-0000-FFFF-FFFF00000000}"/>
  </bookViews>
  <sheets>
    <sheet name="Intro" sheetId="29" r:id="rId1"/>
    <sheet name="4 ต้น" sheetId="14" r:id="rId2"/>
    <sheet name="5 ต้น" sheetId="9" r:id="rId3"/>
    <sheet name="6 ต้น" sheetId="10" r:id="rId4"/>
    <sheet name="8 ต้น" sheetId="27" r:id="rId5"/>
    <sheet name="9" sheetId="30" r:id="rId6"/>
    <sheet name="12 อ.ธเนศ" sheetId="31" r:id="rId7"/>
    <sheet name="12 อ.ธเนศ (2)" sheetId="32" r:id="rId8"/>
    <sheet name="14 ต้น" sheetId="28" r:id="rId9"/>
  </sheets>
  <calcPr calcId="191029"/>
</workbook>
</file>

<file path=xl/calcChain.xml><?xml version="1.0" encoding="utf-8"?>
<calcChain xmlns="http://schemas.openxmlformats.org/spreadsheetml/2006/main">
  <c r="F29" i="31" l="1"/>
  <c r="F30" i="31"/>
  <c r="F29" i="32"/>
  <c r="H29" i="32" s="1"/>
  <c r="F23" i="27"/>
  <c r="F24" i="27"/>
  <c r="F21" i="10"/>
  <c r="F21" i="9"/>
  <c r="F20" i="9"/>
  <c r="F30" i="32"/>
  <c r="F22" i="10"/>
  <c r="F30" i="28"/>
  <c r="J24" i="32"/>
  <c r="I24" i="32"/>
  <c r="J25" i="32"/>
  <c r="D24" i="32"/>
  <c r="D30" i="32"/>
  <c r="D29" i="32"/>
  <c r="J21" i="32"/>
  <c r="I21" i="32"/>
  <c r="J20" i="32"/>
  <c r="I20" i="32"/>
  <c r="J19" i="32"/>
  <c r="I19" i="32"/>
  <c r="J18" i="32"/>
  <c r="I18" i="32"/>
  <c r="E18" i="32"/>
  <c r="J17" i="32"/>
  <c r="I17" i="32"/>
  <c r="J16" i="32"/>
  <c r="I16" i="32"/>
  <c r="J15" i="32"/>
  <c r="I15" i="32"/>
  <c r="J14" i="32"/>
  <c r="E14" i="32"/>
  <c r="I14" i="32" s="1"/>
  <c r="J13" i="32"/>
  <c r="I13" i="32"/>
  <c r="J12" i="32"/>
  <c r="I12" i="32"/>
  <c r="J11" i="32"/>
  <c r="I11" i="32"/>
  <c r="J10" i="32"/>
  <c r="E10" i="32"/>
  <c r="I10" i="32" s="1"/>
  <c r="E18" i="31"/>
  <c r="E14" i="31"/>
  <c r="I14" i="31" s="1"/>
  <c r="E10" i="31"/>
  <c r="I10" i="31" s="1"/>
  <c r="D30" i="31"/>
  <c r="D29" i="31"/>
  <c r="D24" i="31"/>
  <c r="J21" i="31"/>
  <c r="I21" i="31"/>
  <c r="J20" i="31"/>
  <c r="I20" i="31"/>
  <c r="J19" i="31"/>
  <c r="I19" i="31"/>
  <c r="J18" i="31"/>
  <c r="I18" i="31"/>
  <c r="J17" i="31"/>
  <c r="I17" i="31"/>
  <c r="J16" i="31"/>
  <c r="I16" i="31"/>
  <c r="J15" i="31"/>
  <c r="I15" i="31"/>
  <c r="J14" i="31"/>
  <c r="J13" i="31"/>
  <c r="I13" i="31"/>
  <c r="J12" i="31"/>
  <c r="I12" i="31"/>
  <c r="J11" i="31"/>
  <c r="I11" i="31"/>
  <c r="J10" i="31"/>
  <c r="L13" i="32" l="1"/>
  <c r="N13" i="32" s="1"/>
  <c r="I25" i="32"/>
  <c r="I24" i="31"/>
  <c r="I25" i="31" s="1"/>
  <c r="K12" i="31" s="1"/>
  <c r="J24" i="31"/>
  <c r="J25" i="31" s="1"/>
  <c r="L18" i="31" s="1"/>
  <c r="N18" i="31" s="1"/>
  <c r="J18" i="30"/>
  <c r="I18" i="30"/>
  <c r="D25" i="30"/>
  <c r="D24" i="30"/>
  <c r="D19" i="30"/>
  <c r="J17" i="30"/>
  <c r="I17" i="30"/>
  <c r="J16" i="30"/>
  <c r="I16" i="30"/>
  <c r="J15" i="30"/>
  <c r="I15" i="30"/>
  <c r="J14" i="30"/>
  <c r="I14" i="30"/>
  <c r="J13" i="30"/>
  <c r="I13" i="30"/>
  <c r="J12" i="30"/>
  <c r="I12" i="30"/>
  <c r="J11" i="30"/>
  <c r="I11" i="30"/>
  <c r="J10" i="30"/>
  <c r="I10" i="30"/>
  <c r="I19" i="30" s="1"/>
  <c r="I20" i="30" s="1"/>
  <c r="F25" i="30" s="1"/>
  <c r="K10" i="32" l="1"/>
  <c r="M10" i="32" s="1"/>
  <c r="K19" i="32"/>
  <c r="L18" i="32"/>
  <c r="N18" i="32" s="1"/>
  <c r="L16" i="32"/>
  <c r="N16" i="32" s="1"/>
  <c r="L21" i="32"/>
  <c r="N21" i="32" s="1"/>
  <c r="L11" i="32"/>
  <c r="N11" i="32" s="1"/>
  <c r="L15" i="32"/>
  <c r="N15" i="32" s="1"/>
  <c r="L19" i="32"/>
  <c r="N19" i="32" s="1"/>
  <c r="L10" i="32"/>
  <c r="N10" i="32" s="1"/>
  <c r="L14" i="32"/>
  <c r="N14" i="32" s="1"/>
  <c r="L17" i="32"/>
  <c r="N17" i="32" s="1"/>
  <c r="L12" i="32"/>
  <c r="N12" i="32" s="1"/>
  <c r="L20" i="32"/>
  <c r="N20" i="32" s="1"/>
  <c r="K14" i="32"/>
  <c r="M14" i="32" s="1"/>
  <c r="K17" i="32"/>
  <c r="K16" i="32"/>
  <c r="K15" i="32"/>
  <c r="K18" i="32"/>
  <c r="H30" i="32"/>
  <c r="K13" i="32"/>
  <c r="K12" i="32"/>
  <c r="K11" i="32"/>
  <c r="K20" i="32"/>
  <c r="K21" i="32"/>
  <c r="K16" i="31"/>
  <c r="M16" i="31" s="1"/>
  <c r="K14" i="31"/>
  <c r="M14" i="31" s="1"/>
  <c r="K17" i="31"/>
  <c r="M17" i="31" s="1"/>
  <c r="K20" i="31"/>
  <c r="M20" i="31" s="1"/>
  <c r="K21" i="31"/>
  <c r="M21" i="31" s="1"/>
  <c r="K11" i="31"/>
  <c r="M11" i="31" s="1"/>
  <c r="K10" i="31"/>
  <c r="M10" i="31" s="1"/>
  <c r="K18" i="31"/>
  <c r="O18" i="31" s="1"/>
  <c r="K19" i="31"/>
  <c r="M19" i="31" s="1"/>
  <c r="H30" i="31"/>
  <c r="K13" i="31"/>
  <c r="M13" i="31" s="1"/>
  <c r="K15" i="31"/>
  <c r="M15" i="31" s="1"/>
  <c r="L19" i="31"/>
  <c r="N19" i="31" s="1"/>
  <c r="L14" i="31"/>
  <c r="N14" i="31" s="1"/>
  <c r="H29" i="31"/>
  <c r="L15" i="31"/>
  <c r="N15" i="31" s="1"/>
  <c r="L10" i="31"/>
  <c r="N10" i="31" s="1"/>
  <c r="L21" i="31"/>
  <c r="N21" i="31" s="1"/>
  <c r="L12" i="31"/>
  <c r="N12" i="31" s="1"/>
  <c r="L20" i="31"/>
  <c r="N20" i="31" s="1"/>
  <c r="L16" i="31"/>
  <c r="N16" i="31" s="1"/>
  <c r="L11" i="31"/>
  <c r="N11" i="31" s="1"/>
  <c r="L17" i="31"/>
  <c r="N17" i="31" s="1"/>
  <c r="L13" i="31"/>
  <c r="N13" i="31" s="1"/>
  <c r="O13" i="31"/>
  <c r="O12" i="31"/>
  <c r="M12" i="31"/>
  <c r="K18" i="30"/>
  <c r="M18" i="30" s="1"/>
  <c r="K12" i="30"/>
  <c r="K14" i="30"/>
  <c r="K16" i="30"/>
  <c r="K11" i="30"/>
  <c r="K13" i="30"/>
  <c r="K15" i="30"/>
  <c r="K17" i="30"/>
  <c r="H25" i="30"/>
  <c r="K10" i="30"/>
  <c r="J19" i="30"/>
  <c r="J20" i="30" s="1"/>
  <c r="D30" i="28"/>
  <c r="D29" i="28"/>
  <c r="D24" i="28"/>
  <c r="J23" i="28"/>
  <c r="I23" i="28"/>
  <c r="J22" i="28"/>
  <c r="I22" i="28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2" i="28"/>
  <c r="I12" i="28"/>
  <c r="J11" i="28"/>
  <c r="I11" i="28"/>
  <c r="J10" i="28"/>
  <c r="I10" i="28"/>
  <c r="D24" i="27"/>
  <c r="D23" i="27"/>
  <c r="D18" i="27"/>
  <c r="J17" i="27"/>
  <c r="I17" i="27"/>
  <c r="J16" i="27"/>
  <c r="I16" i="27"/>
  <c r="J15" i="27"/>
  <c r="I15" i="27"/>
  <c r="J14" i="27"/>
  <c r="I14" i="27"/>
  <c r="J13" i="27"/>
  <c r="I13" i="27"/>
  <c r="J12" i="27"/>
  <c r="I12" i="27"/>
  <c r="J11" i="27"/>
  <c r="I11" i="27"/>
  <c r="J10" i="27"/>
  <c r="I10" i="27"/>
  <c r="F24" i="30" l="1"/>
  <c r="H24" i="30" s="1"/>
  <c r="O10" i="32"/>
  <c r="N24" i="32"/>
  <c r="O14" i="32"/>
  <c r="M17" i="32"/>
  <c r="O17" i="32"/>
  <c r="M11" i="32"/>
  <c r="O11" i="32"/>
  <c r="M15" i="32"/>
  <c r="O15" i="32"/>
  <c r="M20" i="32"/>
  <c r="O20" i="32"/>
  <c r="M13" i="32"/>
  <c r="O13" i="32"/>
  <c r="O19" i="32"/>
  <c r="M19" i="32"/>
  <c r="O21" i="32"/>
  <c r="M21" i="32"/>
  <c r="M16" i="32"/>
  <c r="O16" i="32"/>
  <c r="O12" i="32"/>
  <c r="M12" i="32"/>
  <c r="M18" i="32"/>
  <c r="O18" i="32"/>
  <c r="M18" i="31"/>
  <c r="M24" i="31" s="1"/>
  <c r="O14" i="31"/>
  <c r="O19" i="31"/>
  <c r="O16" i="31"/>
  <c r="O17" i="31"/>
  <c r="N24" i="31"/>
  <c r="O21" i="31"/>
  <c r="O20" i="31"/>
  <c r="O15" i="31"/>
  <c r="O10" i="31"/>
  <c r="O11" i="31"/>
  <c r="L15" i="30"/>
  <c r="N15" i="30" s="1"/>
  <c r="L14" i="30"/>
  <c r="N14" i="30" s="1"/>
  <c r="L18" i="30"/>
  <c r="N18" i="30" s="1"/>
  <c r="M17" i="30"/>
  <c r="M15" i="30"/>
  <c r="L12" i="30"/>
  <c r="N12" i="30" s="1"/>
  <c r="M10" i="30"/>
  <c r="M13" i="30"/>
  <c r="M12" i="30"/>
  <c r="L11" i="30"/>
  <c r="N11" i="30" s="1"/>
  <c r="L10" i="30"/>
  <c r="N10" i="30" s="1"/>
  <c r="M16" i="30"/>
  <c r="O14" i="30"/>
  <c r="M14" i="30"/>
  <c r="L13" i="30"/>
  <c r="N13" i="30" s="1"/>
  <c r="M11" i="30"/>
  <c r="L17" i="30"/>
  <c r="N17" i="30" s="1"/>
  <c r="L16" i="30"/>
  <c r="N16" i="30" s="1"/>
  <c r="J24" i="28"/>
  <c r="J25" i="28" s="1"/>
  <c r="F29" i="28" s="1"/>
  <c r="H29" i="28" s="1"/>
  <c r="I24" i="28"/>
  <c r="I25" i="28" s="1"/>
  <c r="K23" i="28" s="1"/>
  <c r="J18" i="27"/>
  <c r="J19" i="27" s="1"/>
  <c r="L14" i="27" s="1"/>
  <c r="N14" i="27" s="1"/>
  <c r="I18" i="27"/>
  <c r="I19" i="27" s="1"/>
  <c r="H24" i="27" s="1"/>
  <c r="L23" i="28" l="1"/>
  <c r="N23" i="28" s="1"/>
  <c r="L11" i="28"/>
  <c r="N11" i="28" s="1"/>
  <c r="L17" i="28"/>
  <c r="N17" i="28" s="1"/>
  <c r="L10" i="28"/>
  <c r="N10" i="28" s="1"/>
  <c r="L18" i="28"/>
  <c r="N18" i="28" s="1"/>
  <c r="L19" i="28"/>
  <c r="N19" i="28" s="1"/>
  <c r="L20" i="28"/>
  <c r="N20" i="28" s="1"/>
  <c r="L16" i="28"/>
  <c r="N16" i="28" s="1"/>
  <c r="L21" i="28"/>
  <c r="N21" i="28" s="1"/>
  <c r="O24" i="32"/>
  <c r="M24" i="32"/>
  <c r="O24" i="31"/>
  <c r="K29" i="31" s="1"/>
  <c r="L22" i="28"/>
  <c r="N22" i="28" s="1"/>
  <c r="O15" i="30"/>
  <c r="L14" i="28"/>
  <c r="N14" i="28" s="1"/>
  <c r="O12" i="30"/>
  <c r="K12" i="28"/>
  <c r="O12" i="28" s="1"/>
  <c r="L15" i="28"/>
  <c r="N15" i="28" s="1"/>
  <c r="L13" i="28"/>
  <c r="N13" i="28" s="1"/>
  <c r="L12" i="28"/>
  <c r="N12" i="28" s="1"/>
  <c r="O18" i="30"/>
  <c r="M19" i="30"/>
  <c r="O16" i="30"/>
  <c r="O10" i="30"/>
  <c r="O17" i="30"/>
  <c r="O11" i="30"/>
  <c r="N19" i="30"/>
  <c r="O13" i="30"/>
  <c r="H30" i="28"/>
  <c r="K15" i="28"/>
  <c r="M15" i="28" s="1"/>
  <c r="K19" i="28"/>
  <c r="K15" i="27"/>
  <c r="M15" i="27" s="1"/>
  <c r="K17" i="27"/>
  <c r="M17" i="27" s="1"/>
  <c r="K14" i="27"/>
  <c r="M14" i="27" s="1"/>
  <c r="L17" i="27"/>
  <c r="N17" i="27" s="1"/>
  <c r="H23" i="27"/>
  <c r="K10" i="28"/>
  <c r="M10" i="28" s="1"/>
  <c r="K13" i="28"/>
  <c r="K18" i="28"/>
  <c r="M18" i="28" s="1"/>
  <c r="K14" i="28"/>
  <c r="M14" i="28" s="1"/>
  <c r="K20" i="28"/>
  <c r="M20" i="28" s="1"/>
  <c r="K21" i="28"/>
  <c r="M21" i="28" s="1"/>
  <c r="M23" i="28"/>
  <c r="K17" i="28"/>
  <c r="M17" i="28" s="1"/>
  <c r="K11" i="28"/>
  <c r="M11" i="28" s="1"/>
  <c r="K16" i="28"/>
  <c r="K22" i="28"/>
  <c r="L11" i="27"/>
  <c r="N11" i="27" s="1"/>
  <c r="L16" i="27"/>
  <c r="N16" i="27" s="1"/>
  <c r="L10" i="27"/>
  <c r="N10" i="27" s="1"/>
  <c r="L13" i="27"/>
  <c r="N13" i="27" s="1"/>
  <c r="L12" i="27"/>
  <c r="N12" i="27" s="1"/>
  <c r="L15" i="27"/>
  <c r="N15" i="27" s="1"/>
  <c r="K13" i="27"/>
  <c r="K10" i="27"/>
  <c r="M16" i="28"/>
  <c r="O14" i="27"/>
  <c r="M12" i="28"/>
  <c r="K12" i="27"/>
  <c r="M19" i="28"/>
  <c r="M13" i="28"/>
  <c r="K11" i="27"/>
  <c r="K16" i="27"/>
  <c r="O13" i="28" l="1"/>
  <c r="O19" i="28"/>
  <c r="O15" i="28"/>
  <c r="O16" i="28"/>
  <c r="N24" i="28"/>
  <c r="O23" i="28"/>
  <c r="N29" i="32"/>
  <c r="K29" i="32"/>
  <c r="P10" i="32" s="1"/>
  <c r="N29" i="31"/>
  <c r="P17" i="31" s="1"/>
  <c r="O10" i="28"/>
  <c r="O19" i="30"/>
  <c r="K24" i="30" s="1"/>
  <c r="O14" i="28"/>
  <c r="O17" i="27"/>
  <c r="O18" i="28"/>
  <c r="O11" i="28"/>
  <c r="O20" i="28"/>
  <c r="O21" i="28"/>
  <c r="O17" i="28"/>
  <c r="O22" i="28"/>
  <c r="M22" i="28"/>
  <c r="N18" i="27"/>
  <c r="O15" i="27"/>
  <c r="O11" i="27"/>
  <c r="M11" i="27"/>
  <c r="M24" i="28"/>
  <c r="O12" i="27"/>
  <c r="M12" i="27"/>
  <c r="O10" i="27"/>
  <c r="M10" i="27"/>
  <c r="O13" i="27"/>
  <c r="M13" i="27"/>
  <c r="O16" i="27"/>
  <c r="M16" i="27"/>
  <c r="P12" i="32" l="1"/>
  <c r="P15" i="32"/>
  <c r="P14" i="32"/>
  <c r="P19" i="32"/>
  <c r="P18" i="32"/>
  <c r="P11" i="32"/>
  <c r="P21" i="32"/>
  <c r="P16" i="32"/>
  <c r="P20" i="32"/>
  <c r="P13" i="32"/>
  <c r="P17" i="32"/>
  <c r="P15" i="31"/>
  <c r="P13" i="31"/>
  <c r="P10" i="31"/>
  <c r="P18" i="31"/>
  <c r="P12" i="31"/>
  <c r="P16" i="31"/>
  <c r="P21" i="31"/>
  <c r="P20" i="31"/>
  <c r="P11" i="31"/>
  <c r="P14" i="31"/>
  <c r="P19" i="31"/>
  <c r="N24" i="30"/>
  <c r="P17" i="30" s="1"/>
  <c r="O24" i="28"/>
  <c r="K29" i="28" s="1"/>
  <c r="O18" i="27"/>
  <c r="M18" i="27"/>
  <c r="P18" i="30" l="1"/>
  <c r="P24" i="32"/>
  <c r="Q24" i="32" s="1"/>
  <c r="P24" i="31"/>
  <c r="Q24" i="31" s="1"/>
  <c r="P14" i="30"/>
  <c r="P10" i="30"/>
  <c r="P13" i="30"/>
  <c r="P15" i="30"/>
  <c r="P16" i="30"/>
  <c r="P11" i="30"/>
  <c r="P12" i="30"/>
  <c r="K23" i="27"/>
  <c r="N23" i="27"/>
  <c r="N29" i="28"/>
  <c r="P21" i="28" s="1"/>
  <c r="P15" i="28" l="1"/>
  <c r="P12" i="27"/>
  <c r="P13" i="27"/>
  <c r="P14" i="27"/>
  <c r="P16" i="27"/>
  <c r="P17" i="27"/>
  <c r="P15" i="27"/>
  <c r="P11" i="27"/>
  <c r="P19" i="30"/>
  <c r="Q19" i="30" s="1"/>
  <c r="P20" i="28"/>
  <c r="P18" i="28"/>
  <c r="P11" i="28"/>
  <c r="P22" i="28"/>
  <c r="P13" i="28"/>
  <c r="P12" i="28"/>
  <c r="P10" i="27"/>
  <c r="P17" i="28"/>
  <c r="P16" i="28"/>
  <c r="P23" i="28"/>
  <c r="P14" i="28"/>
  <c r="P19" i="28"/>
  <c r="P10" i="28"/>
  <c r="P18" i="27" l="1"/>
  <c r="Q18" i="27" s="1"/>
  <c r="P24" i="28"/>
  <c r="Q24" i="28" s="1"/>
  <c r="I12" i="9"/>
  <c r="J11" i="9"/>
  <c r="I11" i="9"/>
  <c r="I13" i="9" l="1"/>
  <c r="J13" i="9"/>
  <c r="D20" i="14"/>
  <c r="D19" i="14"/>
  <c r="D14" i="14"/>
  <c r="J13" i="14"/>
  <c r="I13" i="14"/>
  <c r="J12" i="14"/>
  <c r="I12" i="14"/>
  <c r="J11" i="14"/>
  <c r="I11" i="14"/>
  <c r="J10" i="14"/>
  <c r="I10" i="14"/>
  <c r="I14" i="14" l="1"/>
  <c r="I15" i="14" s="1"/>
  <c r="J14" i="14"/>
  <c r="J15" i="14" s="1"/>
  <c r="F19" i="14" l="1"/>
  <c r="H19" i="14" s="1"/>
  <c r="F20" i="14"/>
  <c r="H20" i="14" s="1"/>
  <c r="K12" i="14"/>
  <c r="M12" i="14" s="1"/>
  <c r="K11" i="14"/>
  <c r="M11" i="14" s="1"/>
  <c r="L11" i="14"/>
  <c r="N11" i="14" s="1"/>
  <c r="K10" i="14"/>
  <c r="M10" i="14" s="1"/>
  <c r="K13" i="14"/>
  <c r="M13" i="14" s="1"/>
  <c r="L12" i="14"/>
  <c r="N12" i="14" s="1"/>
  <c r="L13" i="14"/>
  <c r="N13" i="14" s="1"/>
  <c r="L10" i="14"/>
  <c r="N10" i="14" s="1"/>
  <c r="J13" i="10"/>
  <c r="I13" i="10"/>
  <c r="J12" i="10"/>
  <c r="I12" i="10"/>
  <c r="D16" i="10"/>
  <c r="D22" i="10"/>
  <c r="D21" i="10"/>
  <c r="J15" i="10"/>
  <c r="I15" i="10"/>
  <c r="J14" i="10"/>
  <c r="I14" i="10"/>
  <c r="J11" i="10"/>
  <c r="I11" i="10"/>
  <c r="J10" i="10"/>
  <c r="I10" i="10"/>
  <c r="D21" i="9"/>
  <c r="D20" i="9"/>
  <c r="D15" i="9"/>
  <c r="J14" i="9"/>
  <c r="I14" i="9"/>
  <c r="J12" i="9"/>
  <c r="J10" i="9"/>
  <c r="I10" i="9"/>
  <c r="O11" i="14" l="1"/>
  <c r="N14" i="14"/>
  <c r="O10" i="14"/>
  <c r="O12" i="14"/>
  <c r="O13" i="14"/>
  <c r="M14" i="14"/>
  <c r="J16" i="10"/>
  <c r="J17" i="10" s="1"/>
  <c r="L13" i="10" s="1"/>
  <c r="N13" i="10" s="1"/>
  <c r="I16" i="10"/>
  <c r="I17" i="10" s="1"/>
  <c r="H22" i="10" s="1"/>
  <c r="J15" i="9"/>
  <c r="J16" i="9" s="1"/>
  <c r="I15" i="9"/>
  <c r="I16" i="9" s="1"/>
  <c r="K10" i="9" l="1"/>
  <c r="M10" i="9" s="1"/>
  <c r="H21" i="9"/>
  <c r="L10" i="9"/>
  <c r="N10" i="9" s="1"/>
  <c r="H20" i="9"/>
  <c r="O14" i="14"/>
  <c r="N19" i="14" s="1"/>
  <c r="K15" i="10"/>
  <c r="M15" i="10" s="1"/>
  <c r="K11" i="10"/>
  <c r="M11" i="10" s="1"/>
  <c r="K13" i="9"/>
  <c r="L13" i="9"/>
  <c r="N13" i="9" s="1"/>
  <c r="L11" i="9"/>
  <c r="N11" i="9" s="1"/>
  <c r="K14" i="9"/>
  <c r="M14" i="9" s="1"/>
  <c r="H21" i="10"/>
  <c r="L12" i="9"/>
  <c r="N12" i="9" s="1"/>
  <c r="L14" i="10"/>
  <c r="N14" i="10" s="1"/>
  <c r="L12" i="10"/>
  <c r="N12" i="10" s="1"/>
  <c r="K13" i="10"/>
  <c r="K12" i="10"/>
  <c r="K10" i="10"/>
  <c r="M10" i="10" s="1"/>
  <c r="K14" i="10"/>
  <c r="M14" i="10" s="1"/>
  <c r="L10" i="10"/>
  <c r="L11" i="10"/>
  <c r="L15" i="10"/>
  <c r="K11" i="9"/>
  <c r="K12" i="9"/>
  <c r="M12" i="9" s="1"/>
  <c r="L14" i="9"/>
  <c r="N14" i="9" s="1"/>
  <c r="K19" i="14" l="1"/>
  <c r="P12" i="14" s="1"/>
  <c r="N15" i="9"/>
  <c r="O12" i="9"/>
  <c r="M13" i="9"/>
  <c r="O13" i="9"/>
  <c r="O10" i="9"/>
  <c r="O14" i="10"/>
  <c r="M12" i="10"/>
  <c r="O12" i="10"/>
  <c r="M13" i="10"/>
  <c r="O13" i="10"/>
  <c r="N15" i="10"/>
  <c r="O15" i="10"/>
  <c r="N11" i="10"/>
  <c r="O11" i="10"/>
  <c r="N10" i="10"/>
  <c r="O10" i="10"/>
  <c r="M11" i="9"/>
  <c r="O11" i="9"/>
  <c r="O14" i="9"/>
  <c r="P10" i="14" l="1"/>
  <c r="P11" i="14"/>
  <c r="P13" i="14"/>
  <c r="M15" i="9"/>
  <c r="O15" i="9"/>
  <c r="M16" i="10"/>
  <c r="O16" i="10"/>
  <c r="N16" i="10"/>
  <c r="P14" i="14" l="1"/>
  <c r="Q14" i="14" s="1"/>
  <c r="K20" i="9"/>
  <c r="N20" i="9"/>
  <c r="K21" i="10"/>
  <c r="N21" i="10"/>
  <c r="P13" i="9" l="1"/>
  <c r="P12" i="9"/>
  <c r="P14" i="9"/>
  <c r="P11" i="9"/>
  <c r="P10" i="9"/>
  <c r="P15" i="10"/>
  <c r="P12" i="10"/>
  <c r="P13" i="10"/>
  <c r="P14" i="10"/>
  <c r="P10" i="10"/>
  <c r="P11" i="10"/>
  <c r="P15" i="9" l="1"/>
  <c r="Q15" i="9" s="1"/>
  <c r="P16" i="10"/>
  <c r="Q16" i="10" s="1"/>
</calcChain>
</file>

<file path=xl/sharedStrings.xml><?xml version="1.0" encoding="utf-8"?>
<sst xmlns="http://schemas.openxmlformats.org/spreadsheetml/2006/main" count="369" uniqueCount="55">
  <si>
    <t>Pile No.</t>
  </si>
  <si>
    <t>x</t>
  </si>
  <si>
    <t>y</t>
  </si>
  <si>
    <t>x'</t>
  </si>
  <si>
    <t>y'</t>
  </si>
  <si>
    <t>Coordinate</t>
  </si>
  <si>
    <t>Diviation</t>
  </si>
  <si>
    <t>sum</t>
  </si>
  <si>
    <t>A</t>
  </si>
  <si>
    <t>X</t>
  </si>
  <si>
    <t>Y</t>
  </si>
  <si>
    <r>
      <t>X</t>
    </r>
    <r>
      <rPr>
        <vertAlign val="superscript"/>
        <sz val="16"/>
        <color theme="1"/>
        <rFont val="AngsanaUPC"/>
        <family val="1"/>
      </rPr>
      <t>2</t>
    </r>
  </si>
  <si>
    <r>
      <t>Y</t>
    </r>
    <r>
      <rPr>
        <vertAlign val="superscript"/>
        <sz val="16"/>
        <color theme="1"/>
        <rFont val="AngsanaUPC"/>
        <family val="1"/>
      </rPr>
      <t>2</t>
    </r>
  </si>
  <si>
    <t>XY</t>
  </si>
  <si>
    <t>Mx=</t>
  </si>
  <si>
    <t>My=</t>
  </si>
  <si>
    <t>Mxo</t>
  </si>
  <si>
    <t>+</t>
  </si>
  <si>
    <t>Pey</t>
  </si>
  <si>
    <t>P =</t>
  </si>
  <si>
    <t>=</t>
  </si>
  <si>
    <t>m =</t>
  </si>
  <si>
    <t>n=</t>
  </si>
  <si>
    <t>R</t>
  </si>
  <si>
    <t>ตัน</t>
  </si>
  <si>
    <t>Mx,y</t>
  </si>
  <si>
    <t>ตัน-ม.</t>
  </si>
  <si>
    <t>รายการคำนวณวิเคราะห์แรงปฏิกริยาของเสาเข็มรับแรงกระทำเยื้องศูนย์และ/หรือเสาเข็มเยื้องศูนย์</t>
  </si>
  <si>
    <t>Footing No..........................</t>
  </si>
  <si>
    <r>
      <rPr>
        <sz val="16"/>
        <color theme="1"/>
        <rFont val="GreekS"/>
      </rPr>
      <t>D</t>
    </r>
    <r>
      <rPr>
        <sz val="16"/>
        <color theme="1"/>
        <rFont val="AngsanaUPC"/>
        <family val="2"/>
        <charset val="222"/>
      </rPr>
      <t>x</t>
    </r>
  </si>
  <si>
    <r>
      <rPr>
        <sz val="16"/>
        <color theme="1"/>
        <rFont val="GreekS"/>
      </rPr>
      <t>D</t>
    </r>
    <r>
      <rPr>
        <sz val="16"/>
        <color theme="1"/>
        <rFont val="AngsanaUPC"/>
        <family val="2"/>
        <charset val="222"/>
      </rPr>
      <t>y</t>
    </r>
  </si>
  <si>
    <t>New Coordinate</t>
  </si>
  <si>
    <t>kg.m.</t>
  </si>
  <si>
    <t>New CG. =</t>
  </si>
  <si>
    <t>T.m.</t>
  </si>
  <si>
    <t>Excel developed By WCK</t>
  </si>
  <si>
    <t>โครงการ...............................................................................................     วิศวกร.....WCK.......................................................</t>
  </si>
  <si>
    <t>โครงการ......Civil Engineering @ Siam Uni...................     วิศวกร........เฉลิมเกียรติ วงศ์วนิชทวี.....................</t>
  </si>
  <si>
    <t>Easy But Work</t>
  </si>
  <si>
    <t xml:space="preserve">ความเดิม....มีโอกาสได้ใช้สุดยอดโปรแกรม DRMK ของท่าน ผศ.ดร.มงคล จิรวัชรเดช </t>
  </si>
  <si>
    <r>
      <t xml:space="preserve">ท่านอาจารย์ </t>
    </r>
    <r>
      <rPr>
        <sz val="11"/>
        <color rgb="FF000000"/>
        <rFont val="Calibri"/>
        <family val="2"/>
      </rPr>
      <t>Contribute ให้</t>
    </r>
    <r>
      <rPr>
        <sz val="11"/>
        <color rgb="FF000000"/>
        <rFont val="Tahoma"/>
        <family val="2"/>
      </rPr>
      <t xml:space="preserve">แก่วงการวิศวกรโยธาเรามากๆ ผลงานท่านมากมาย </t>
    </r>
  </si>
  <si>
    <t>ครั้งหนึ่งเคยมีปัญหา ฐานรากเสาเข็ม 12 ต้น และมีเหตุจำเป็นต้องเพิ่มเสาเข็มต้นเป็น 14 ต้น</t>
  </si>
  <si>
    <t>มีเสาเข็มเยื้องศูนย์ (แถมมีโมเมนต์ทั้งสองอีก อันนี้มะโน)</t>
  </si>
  <si>
    <t>มาเลยครับพระเอกของผม DRMK สุดยอดโปรแกรมมีให้มาแค่ 12 ต้นทำไงดีครับ เลยถือโอกาสเขียน MS.Excel</t>
  </si>
  <si>
    <t>จึงเป็นที่มา...........</t>
  </si>
  <si>
    <t>ใช้Google เลย เจอFile Pdf ของท่าน ศ.ดร.อมร พิมานมาศ เลยค่อยๆแกะ....</t>
  </si>
  <si>
    <t>ถ้าเยื้องมากๆ DRMK บอกว่าควรใช้ Strut-Tie Model อีก.....</t>
  </si>
  <si>
    <t>เฉลิมเกียรติ วงศ์วนิชทวี (WCK)….</t>
  </si>
  <si>
    <t xml:space="preserve">แบบนี้มันต้องโปรแกรมระดับสูง ไม่เป็นครับ  </t>
  </si>
  <si>
    <t>เลยให้น้องๆ เล่นSTADD. Pro   ทำ Support เป็นสปริง.....ก็เห็นอะไรบางอย่าง...</t>
  </si>
  <si>
    <t>ถ้าเอาง่ายๆแบบที่ผมพัฒนา(เสาเข็ม4,5,6,8และ14ต้น)แล้วใช้ได้ ก็ใช้กันนะครับ แต่รับผิดชอบกันเองนะครับ</t>
  </si>
  <si>
    <t>ผมก็เคยได้ใช้บ้างให้มันดูมีวิชาการหน่อย ถ้าต้องการปรับเปลี่ยนเพิ่มลดจำนวนเสาเข็มกี่ต้นก็แทรกกันเองนะครับ</t>
  </si>
  <si>
    <t>โปรแกรม MS.Excel สำหรับหาแรงในเสาเข็มเยื้องศูนย์++ ทั้งแรงแนวแกนและโมเมนต์</t>
  </si>
  <si>
    <t>https://drive.google.com/file/d/1C4S077jNs1ZiLtUigvck3WaLssnMF0n9/view?usp=drivesdk</t>
  </si>
  <si>
    <t>Link เอกสาร อ.ธเนศ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</si>
</sst>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6"/>
      <color theme="1"/>
      <name val="AngsanaUPC"/>
      <family val="2"/>
      <charset val="222"/>
    </font>
    <font>
      <vertAlign val="superscript"/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20"/>
      <color theme="1"/>
      <name val="AngsanaUPC"/>
      <family val="1"/>
    </font>
    <font>
      <sz val="16"/>
      <color theme="1"/>
      <name val="GreekS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b/>
      <sz val="26"/>
      <color theme="1"/>
      <name val="AngsanaUPC"/>
      <family val="1"/>
    </font>
    <font>
      <u/>
      <sz val="16"/>
      <color theme="10"/>
      <name val="AngsanaUPC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2" fillId="0" borderId="1" xfId="0" applyNumberFormat="1" applyFont="1" applyBorder="1"/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/>
    <xf numFmtId="165" fontId="0" fillId="3" borderId="1" xfId="0" applyNumberFormat="1" applyFill="1" applyBorder="1"/>
    <xf numFmtId="0" fontId="0" fillId="0" borderId="0" xfId="0" applyAlignment="1">
      <alignment horizontal="center"/>
    </xf>
    <xf numFmtId="0" fontId="0" fillId="5" borderId="1" xfId="0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0" fillId="7" borderId="1" xfId="0" applyFill="1" applyBorder="1"/>
    <xf numFmtId="0" fontId="3" fillId="0" borderId="0" xfId="0" applyFont="1"/>
    <xf numFmtId="0" fontId="7" fillId="0" borderId="0" xfId="0" applyFont="1"/>
    <xf numFmtId="0" fontId="0" fillId="4" borderId="1" xfId="0" applyFill="1" applyBorder="1" applyAlignment="1">
      <alignment horizontal="center"/>
    </xf>
    <xf numFmtId="2" fontId="0" fillId="6" borderId="1" xfId="0" applyNumberFormat="1" applyFill="1" applyBorder="1"/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8" fillId="0" borderId="8" xfId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6549360-F579-4DBA-AEB5-73BF4EA345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948-46F0-AB31-04896698A6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2669B0B-0818-48BE-B941-AD2659E0C0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948-46F0-AB31-04896698A6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3153E9-B0AC-47F6-A4D8-41A33E04BA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948-46F0-AB31-04896698A6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29AF77-B4D4-456D-B4E2-7779F3F33D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948-46F0-AB31-04896698A6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642D374-876F-467E-860A-02D28C9FDD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948-46F0-AB31-04896698A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'5 ต้น'!$I$10:$I$14</c:f>
              <c:numCache>
                <c:formatCode>General</c:formatCode>
                <c:ptCount val="5"/>
                <c:pt idx="0">
                  <c:v>0</c:v>
                </c:pt>
                <c:pt idx="1">
                  <c:v>-0.63639999999999997</c:v>
                </c:pt>
                <c:pt idx="2">
                  <c:v>0.63639999999999997</c:v>
                </c:pt>
                <c:pt idx="3">
                  <c:v>-0.63639999999999997</c:v>
                </c:pt>
                <c:pt idx="4">
                  <c:v>0.63639999999999997</c:v>
                </c:pt>
              </c:numCache>
            </c:numRef>
          </c:xVal>
          <c:yVal>
            <c:numRef>
              <c:f>'5 ต้น'!$J$10:$J$14</c:f>
              <c:numCache>
                <c:formatCode>General</c:formatCode>
                <c:ptCount val="5"/>
                <c:pt idx="0">
                  <c:v>0</c:v>
                </c:pt>
                <c:pt idx="1">
                  <c:v>0.63639999999999997</c:v>
                </c:pt>
                <c:pt idx="2">
                  <c:v>0.63639999999999997</c:v>
                </c:pt>
                <c:pt idx="3">
                  <c:v>-0.63639999999999997</c:v>
                </c:pt>
                <c:pt idx="4">
                  <c:v>-0.63639999999999997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'6 ต้น'!$C$10:$C$15</c15:f>
                <c15:dlblRangeCache>
                  <c:ptCount val="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48-46F0-AB31-04896698A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A9A645A-97C4-429D-B290-A468EF2855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1F9-4805-B95C-24194CC7D8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6957F1-91D2-482A-911C-E28F1478FD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1F9-4805-B95C-24194CC7D8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3C9E1BB-F3B7-4493-9FBA-4BBAD48F93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1F9-4805-B95C-24194CC7D8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A7543B-5664-41EA-9870-865A1333D9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1F9-4805-B95C-24194CC7D8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034724-9F73-4DD1-BAAB-4F6E018386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1F9-4805-B95C-24194CC7D8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4B2144A-55FC-4478-87D8-75F1F641B4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1F9-4805-B95C-24194CC7D8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'6 ต้น'!$I$10:$I$15</c:f>
              <c:numCache>
                <c:formatCode>General</c:formatCode>
                <c:ptCount val="6"/>
                <c:pt idx="0">
                  <c:v>-0.9</c:v>
                </c:pt>
                <c:pt idx="1">
                  <c:v>0</c:v>
                </c:pt>
                <c:pt idx="2">
                  <c:v>0.9</c:v>
                </c:pt>
                <c:pt idx="3">
                  <c:v>-0.9</c:v>
                </c:pt>
                <c:pt idx="4">
                  <c:v>0</c:v>
                </c:pt>
                <c:pt idx="5">
                  <c:v>0.9</c:v>
                </c:pt>
              </c:numCache>
            </c:numRef>
          </c:xVal>
          <c:yVal>
            <c:numRef>
              <c:f>'6 ต้น'!$J$10:$J$15</c:f>
              <c:numCache>
                <c:formatCode>General</c:formatCode>
                <c:ptCount val="6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-0.45</c:v>
                </c:pt>
                <c:pt idx="4">
                  <c:v>-0.45</c:v>
                </c:pt>
                <c:pt idx="5">
                  <c:v>-0.45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'6 ต้น'!$C$10:$C$15</c15:f>
                <c15:dlblRangeCache>
                  <c:ptCount val="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61F9-4805-B95C-24194CC7D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45680A9-71F8-4CFC-B6A8-12B2BD0F77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B84-4383-9185-AE03CE21A3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0CE44B8-8F27-48EC-B593-78691913B8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B84-4383-9185-AE03CE21A3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C03109-5869-4613-8674-763E02F17A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B84-4383-9185-AE03CE21A3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A4DE5A-5199-4A11-B9C3-D8DA9AB454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B84-4383-9185-AE03CE21A3F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EE798FD-3082-4366-BD6B-D17BE5CB5D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B84-4383-9185-AE03CE21A3F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DD7C147-210C-4E26-ACD6-A2D9449D15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B84-4383-9185-AE03CE21A3F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D3B8A3-2161-4695-947F-A23148BC9C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B84-4383-9185-AE03CE21A3F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E90E2E4-BD7B-4B4F-B07D-50F1CE6C0B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B84-4383-9185-AE03CE21A3F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2BA945E-C36E-4798-A97F-681DD6E1A7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B84-4383-9185-AE03CE21A3F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80318D8-FC46-449F-AC29-91915E2F46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B84-4383-9185-AE03CE21A3F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6007A79-DB76-4437-B3CA-7A0835FA9B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B84-4383-9185-AE03CE21A3F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491B8DE-5BE1-4665-886B-65FD25B4E1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B84-4383-9185-AE03CE21A3F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EA5210D-C4EC-4538-A2C1-2A10E694A3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B84-4383-9185-AE03CE21A3F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D56F37C-9B1B-4ABC-8888-5DE701328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B84-4383-9185-AE03CE21A3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'8 ต้น'!$I$10:$I$17</c:f>
              <c:numCache>
                <c:formatCode>General</c:formatCode>
                <c:ptCount val="8"/>
                <c:pt idx="0">
                  <c:v>-1.3</c:v>
                </c:pt>
                <c:pt idx="1">
                  <c:v>0</c:v>
                </c:pt>
                <c:pt idx="2">
                  <c:v>1.5</c:v>
                </c:pt>
                <c:pt idx="3">
                  <c:v>-1.5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'8 ต้น'!$J$10:$J$17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0.75</c:v>
                </c:pt>
                <c:pt idx="2">
                  <c:v>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1.75</c:v>
                </c:pt>
                <c:pt idx="7">
                  <c:v>-1.75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'14 ต้น'!$C$10:$C$23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6B84-4383-9185-AE03CE21A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F732AE8-9D22-47F2-BBFD-1B8F5FB3D5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E9E-4817-8C40-322E7E8DC5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A420D1-4063-4FBD-BAC8-E6644D28E5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E9E-4817-8C40-322E7E8DC5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7EC43C-4F05-41DD-A19E-0C986B7EA5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9E-4817-8C40-322E7E8DC5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089BDA-9464-462D-8963-4425ED4703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9E-4817-8C40-322E7E8DC5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C640A0-24B5-403F-93F1-2006DE505F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9E-4817-8C40-322E7E8DC5C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6F5DA17-E37D-4575-8A0F-B4C67F4A10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9E-4817-8C40-322E7E8DC5C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B874BE7-BC1C-4986-9BCA-A93CAB5A44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E9E-4817-8C40-322E7E8DC5C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7218034-BC57-4529-9BAE-5D7C84EFC6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E9E-4817-8C40-322E7E8DC5C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920F6FB-FF7E-48A0-A7B7-D74C0187BC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E9E-4817-8C40-322E7E8DC5C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80318D8-FC46-449F-AC29-91915E2F46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E9E-4817-8C40-322E7E8DC5C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6007A79-DB76-4437-B3CA-7A0835FA9B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E9E-4817-8C40-322E7E8DC5C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491B8DE-5BE1-4665-886B-65FD25B4E1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E9E-4817-8C40-322E7E8DC5C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EA5210D-C4EC-4538-A2C1-2A10E694A3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E9E-4817-8C40-322E7E8DC5C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D56F37C-9B1B-4ABC-8888-5DE701328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E9E-4817-8C40-322E7E8DC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'9'!$I$10:$I$18</c:f>
              <c:numCache>
                <c:formatCode>General</c:formatCode>
                <c:ptCount val="9"/>
                <c:pt idx="0">
                  <c:v>-1.5</c:v>
                </c:pt>
                <c:pt idx="1">
                  <c:v>0</c:v>
                </c:pt>
                <c:pt idx="2">
                  <c:v>1.5</c:v>
                </c:pt>
                <c:pt idx="3">
                  <c:v>-1.5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xVal>
          <c:yVal>
            <c:numRef>
              <c:f>'9'!$J$10:$J$18</c:f>
              <c:numCache>
                <c:formatCode>General</c:formatCode>
                <c:ptCount val="9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-0.75</c:v>
                </c:pt>
                <c:pt idx="4">
                  <c:v>-0.75</c:v>
                </c:pt>
                <c:pt idx="5">
                  <c:v>-0.75</c:v>
                </c:pt>
                <c:pt idx="6">
                  <c:v>1.75</c:v>
                </c:pt>
                <c:pt idx="7">
                  <c:v>-1.75</c:v>
                </c:pt>
                <c:pt idx="8">
                  <c:v>-1.75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'14 ต้น'!$C$10:$C$23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FE9E-4817-8C40-322E7E8DC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05848277965992E-2"/>
          <c:y val="0.1645123384253819"/>
          <c:w val="0.83352261149039564"/>
          <c:h val="0.6004700352526439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853A595-1961-40BB-B082-9B45B5FC16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B7F-4053-8897-8F83245436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F7D955B-6A83-4659-A1E5-68E05498CF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B7F-4053-8897-8F83245436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0EF6F2-6917-4B23-9A8B-BDD706896B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B7F-4053-8897-8F83245436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E0DB3C-EEB0-4278-A18E-6D5F121DBE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B7F-4053-8897-8F832454363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C5FF3F8-785A-4D81-80CE-992FDB8D87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B7F-4053-8897-8F832454363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D71E51E-4493-486F-B959-796574249A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7F-4053-8897-8F832454363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A556BB2-3A8E-4689-A07A-D525488B72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B7F-4053-8897-8F832454363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842A83F-BFF8-4B67-8797-0E163129AE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B7F-4053-8897-8F832454363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CFB6AA8-33B1-4BE3-8DEE-37C0B50F41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B7F-4053-8897-8F832454363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4647916-4C1F-43E8-A889-AE358ABED1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B7F-4053-8897-8F832454363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D5E135E-B73D-4977-BD2B-80DC2C1AAA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B7F-4053-8897-8F832454363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A55EC55-EEFF-4C96-8F6E-1572DB9FDD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B7F-4053-8897-8F832454363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B7F-4053-8897-8F832454363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B7F-4053-8897-8F8324543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'12 อ.ธเนศ'!$I$10:$I$23</c:f>
              <c:numCache>
                <c:formatCode>General</c:formatCode>
                <c:ptCount val="14"/>
                <c:pt idx="0">
                  <c:v>-2.25</c:v>
                </c:pt>
                <c:pt idx="1">
                  <c:v>-0.75</c:v>
                </c:pt>
                <c:pt idx="2">
                  <c:v>0.75</c:v>
                </c:pt>
                <c:pt idx="3">
                  <c:v>2.25</c:v>
                </c:pt>
                <c:pt idx="4">
                  <c:v>-2.25</c:v>
                </c:pt>
                <c:pt idx="5">
                  <c:v>-0.75</c:v>
                </c:pt>
                <c:pt idx="6">
                  <c:v>0.75</c:v>
                </c:pt>
                <c:pt idx="7">
                  <c:v>2.25</c:v>
                </c:pt>
                <c:pt idx="8">
                  <c:v>-2.25</c:v>
                </c:pt>
                <c:pt idx="9">
                  <c:v>-0.75</c:v>
                </c:pt>
                <c:pt idx="10">
                  <c:v>0.75</c:v>
                </c:pt>
                <c:pt idx="11">
                  <c:v>2.25</c:v>
                </c:pt>
              </c:numCache>
            </c:numRef>
          </c:xVal>
          <c:yVal>
            <c:numRef>
              <c:f>'12 อ.ธเนศ'!$J$10:$J$23</c:f>
              <c:numCache>
                <c:formatCode>General</c:formatCode>
                <c:ptCount val="14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'12 อ.ธเนศ'!$C$10:$C$23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CB7F-4053-8897-8F8324543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05848277965992E-2"/>
          <c:y val="0.1645123384253819"/>
          <c:w val="0.83352261149039564"/>
          <c:h val="0.6004700352526439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A73D33E-7AE1-4D9A-948A-6943E6F9A8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6FF-4AA1-865A-DEA7D745C9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174FF6-0855-4887-AE44-9A8A58C921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6FF-4AA1-865A-DEA7D745C9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4FAC0C-BAAD-41AC-ADF0-70D81F1201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6FF-4AA1-865A-DEA7D745C9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E2F7F98-253F-49D3-86CF-285CFA4C88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6FF-4AA1-865A-DEA7D745C9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118446-6EB9-4B4A-9A22-DAB96AF73E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6FF-4AA1-865A-DEA7D745C9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0DDA01D-4E3E-42A7-A9C7-393B216F08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6FF-4AA1-865A-DEA7D745C9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A38F7B9-BD94-422C-AF67-2081A8CD21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6FF-4AA1-865A-DEA7D745C9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779B90-6E4E-42F5-A2B1-0EAEE07CF2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6FF-4AA1-865A-DEA7D745C9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96D049A-8D1C-4038-A17E-C5C993F9C0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6FF-4AA1-865A-DEA7D745C9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FFD3E25-F458-4F8D-B3DE-F673AD70BF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6FF-4AA1-865A-DEA7D745C9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98C3FCD-5ECC-468D-B192-201A680AFC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6FF-4AA1-865A-DEA7D745C9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ABFAE5C-19CE-4BDC-84D0-6A542D439F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6FF-4AA1-865A-DEA7D745C9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6FF-4AA1-865A-DEA7D745C95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6FF-4AA1-865A-DEA7D745C9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'12 อ.ธเนศ (2)'!$I$10:$I$23</c:f>
              <c:numCache>
                <c:formatCode>General</c:formatCode>
                <c:ptCount val="14"/>
                <c:pt idx="0">
                  <c:v>-2.15</c:v>
                </c:pt>
                <c:pt idx="1">
                  <c:v>-0.97</c:v>
                </c:pt>
                <c:pt idx="2">
                  <c:v>1</c:v>
                </c:pt>
                <c:pt idx="3">
                  <c:v>2.25</c:v>
                </c:pt>
                <c:pt idx="4">
                  <c:v>-2.14</c:v>
                </c:pt>
                <c:pt idx="5">
                  <c:v>-0.55000000000000004</c:v>
                </c:pt>
                <c:pt idx="6">
                  <c:v>0.9</c:v>
                </c:pt>
                <c:pt idx="7">
                  <c:v>2.39</c:v>
                </c:pt>
                <c:pt idx="8">
                  <c:v>-2.25</c:v>
                </c:pt>
                <c:pt idx="9">
                  <c:v>-0.55000000000000004</c:v>
                </c:pt>
                <c:pt idx="10">
                  <c:v>0.95</c:v>
                </c:pt>
                <c:pt idx="11">
                  <c:v>2.37</c:v>
                </c:pt>
              </c:numCache>
            </c:numRef>
          </c:xVal>
          <c:yVal>
            <c:numRef>
              <c:f>'12 อ.ธเนศ (2)'!$J$10:$J$23</c:f>
              <c:numCache>
                <c:formatCode>General</c:formatCode>
                <c:ptCount val="14"/>
                <c:pt idx="0">
                  <c:v>1.25</c:v>
                </c:pt>
                <c:pt idx="1">
                  <c:v>1.62</c:v>
                </c:pt>
                <c:pt idx="2">
                  <c:v>1.35</c:v>
                </c:pt>
                <c:pt idx="3">
                  <c:v>1.38</c:v>
                </c:pt>
                <c:pt idx="4">
                  <c:v>0</c:v>
                </c:pt>
                <c:pt idx="5">
                  <c:v>-0.2</c:v>
                </c:pt>
                <c:pt idx="6">
                  <c:v>-0.16</c:v>
                </c:pt>
                <c:pt idx="7">
                  <c:v>-0.2</c:v>
                </c:pt>
                <c:pt idx="8">
                  <c:v>-1.3599999999999999</c:v>
                </c:pt>
                <c:pt idx="9">
                  <c:v>-1.65</c:v>
                </c:pt>
                <c:pt idx="10">
                  <c:v>-1.72</c:v>
                </c:pt>
                <c:pt idx="11">
                  <c:v>-1.7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'12 อ.ธเนศ (2)'!$C$10:$C$23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6FF-4AA1-865A-DEA7D745C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05848277965992E-2"/>
          <c:y val="0.1645123384253819"/>
          <c:w val="0.83352261149039564"/>
          <c:h val="0.6004700352526439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'12 อ.ธเนศ (2)'!$E$10:$E$23</c:f>
              <c:numCache>
                <c:formatCode>General</c:formatCode>
                <c:ptCount val="14"/>
                <c:pt idx="0">
                  <c:v>-2.25</c:v>
                </c:pt>
                <c:pt idx="1">
                  <c:v>-0.75</c:v>
                </c:pt>
                <c:pt idx="2">
                  <c:v>0.75</c:v>
                </c:pt>
                <c:pt idx="3">
                  <c:v>2.25</c:v>
                </c:pt>
                <c:pt idx="4">
                  <c:v>-2.25</c:v>
                </c:pt>
                <c:pt idx="5">
                  <c:v>-0.75</c:v>
                </c:pt>
                <c:pt idx="6">
                  <c:v>0.75</c:v>
                </c:pt>
                <c:pt idx="7">
                  <c:v>2.25</c:v>
                </c:pt>
                <c:pt idx="8">
                  <c:v>-2.25</c:v>
                </c:pt>
                <c:pt idx="9">
                  <c:v>-0.75</c:v>
                </c:pt>
                <c:pt idx="10">
                  <c:v>0.75</c:v>
                </c:pt>
                <c:pt idx="11">
                  <c:v>2.25</c:v>
                </c:pt>
              </c:numCache>
            </c:numRef>
          </c:xVal>
          <c:yVal>
            <c:numRef>
              <c:f>'12 อ.ธเนศ (2)'!$F$10:$F$23</c:f>
              <c:numCache>
                <c:formatCode>General</c:formatCode>
                <c:ptCount val="14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B05-452B-BF06-0E18D53DD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2C1FAA5-C5B3-4CC9-AF2B-590563AAF7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591-4788-BAAF-00C022082C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CB38230-72CF-4ADB-A828-59478A13BB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591-4788-BAAF-00C022082C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EC3880-2E7A-4AEA-9332-6EAC0F7A03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591-4788-BAAF-00C022082C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198E81E-A7C9-443B-A280-DFA0AE4C9E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591-4788-BAAF-00C022082C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F0015AE-6D05-46BD-88C7-EEA3D0C4BF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591-4788-BAAF-00C022082C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CEEE805-DE49-4E5D-85CB-D2CA80B735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591-4788-BAAF-00C022082C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31B168B-7F72-41A1-8017-9DDA0BBE49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591-4788-BAAF-00C022082C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132C70B-CD40-4A95-BE00-F621B89CA3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591-4788-BAAF-00C022082C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353131E-2833-4FDF-8558-E46F3E4F74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591-4788-BAAF-00C022082C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9BC7F88-8472-4F3F-8D5F-C97B03D54B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591-4788-BAAF-00C022082C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A979868-EEB2-48AC-ADA0-816E6E247D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591-4788-BAAF-00C022082C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B822C4C-AD75-416D-8759-5F3BA86740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591-4788-BAAF-00C022082C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79A66C3-F886-4D82-9A35-4C885E1DDD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591-4788-BAAF-00C022082C6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4951F0-603B-4AB4-B64B-004C85F1D0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591-4788-BAAF-00C02208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ต้น'!$I$10:$I$23</c:f>
              <c:numCache>
                <c:formatCode>General</c:formatCode>
                <c:ptCount val="14"/>
                <c:pt idx="0">
                  <c:v>-1.2</c:v>
                </c:pt>
                <c:pt idx="1">
                  <c:v>-0.4</c:v>
                </c:pt>
                <c:pt idx="2">
                  <c:v>0.4</c:v>
                </c:pt>
                <c:pt idx="3">
                  <c:v>1.2</c:v>
                </c:pt>
                <c:pt idx="4">
                  <c:v>-1.2</c:v>
                </c:pt>
                <c:pt idx="5">
                  <c:v>-0.4</c:v>
                </c:pt>
                <c:pt idx="6">
                  <c:v>0.4</c:v>
                </c:pt>
                <c:pt idx="7">
                  <c:v>1.2</c:v>
                </c:pt>
                <c:pt idx="8">
                  <c:v>-1.2</c:v>
                </c:pt>
                <c:pt idx="9">
                  <c:v>-0.4</c:v>
                </c:pt>
                <c:pt idx="10">
                  <c:v>0.4</c:v>
                </c:pt>
                <c:pt idx="11">
                  <c:v>1.2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'14 ต้น'!$J$10:$J$23</c:f>
              <c:numCache>
                <c:formatCode>General</c:formatCode>
                <c:ptCount val="1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-0.8</c:v>
                </c:pt>
                <c:pt idx="9">
                  <c:v>-0.8</c:v>
                </c:pt>
                <c:pt idx="10">
                  <c:v>-0.8</c:v>
                </c:pt>
                <c:pt idx="11">
                  <c:v>-0.8</c:v>
                </c:pt>
                <c:pt idx="12">
                  <c:v>1.4</c:v>
                </c:pt>
                <c:pt idx="13">
                  <c:v>-1.4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'14 ต้น'!$C$10:$C$23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591-4788-BAAF-00C02208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20704"/>
        <c:axId val="882650512"/>
      </c:scatterChart>
      <c:valAx>
        <c:axId val="87242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50512"/>
        <c:crosses val="autoZero"/>
        <c:crossBetween val="midCat"/>
      </c:valAx>
      <c:valAx>
        <c:axId val="882650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2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2.png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3.pn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3.png"/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3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chart" Target="../charts/chart5.xml"/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chart" Target="../charts/chart6.xml"/><Relationship Id="rId1" Type="http://schemas.openxmlformats.org/officeDocument/2006/relationships/image" Target="../media/image10.png"/><Relationship Id="rId5" Type="http://schemas.openxmlformats.org/officeDocument/2006/relationships/image" Target="../media/image15.png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6.emf"/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7.wmf"/><Relationship Id="rId4" Type="http://schemas.openxmlformats.org/officeDocument/2006/relationships/image" Target="../media/image9.w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8</xdr:col>
      <xdr:colOff>152400</xdr:colOff>
      <xdr:row>23</xdr:row>
      <xdr:rowOff>70483</xdr:rowOff>
    </xdr:to>
    <xdr:grpSp>
      <xdr:nvGrpSpPr>
        <xdr:cNvPr id="7" name="กลุ่ม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525" y="3636645"/>
          <a:ext cx="5019675" cy="3512818"/>
          <a:chOff x="0" y="0"/>
          <a:chExt cx="5773872" cy="4033382"/>
        </a:xfrm>
      </xdr:grpSpPr>
      <xdr:pic>
        <xdr:nvPicPr>
          <xdr:cNvPr id="8" name="รูปภาพ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44897" y="66101"/>
            <a:ext cx="3228975" cy="1838325"/>
          </a:xfrm>
          <a:prstGeom prst="rect">
            <a:avLst/>
          </a:prstGeom>
        </xdr:spPr>
      </xdr:pic>
      <xdr:pic>
        <xdr:nvPicPr>
          <xdr:cNvPr id="9" name="รูปภาพ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45385" cy="2135505"/>
          </a:xfrm>
          <a:prstGeom prst="rect">
            <a:avLst/>
          </a:prstGeom>
        </xdr:spPr>
      </xdr:pic>
      <xdr:pic>
        <xdr:nvPicPr>
          <xdr:cNvPr id="10" name="รูปภาพ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049" y="2093205"/>
            <a:ext cx="3061970" cy="1684655"/>
          </a:xfrm>
          <a:prstGeom prst="rect">
            <a:avLst/>
          </a:prstGeom>
        </xdr:spPr>
      </xdr:pic>
      <xdr:pic>
        <xdr:nvPicPr>
          <xdr:cNvPr id="11" name="รูปภาพ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102" y="2137272"/>
            <a:ext cx="2338070" cy="189611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15</xdr:row>
      <xdr:rowOff>152791</xdr:rowOff>
    </xdr:from>
    <xdr:to>
      <xdr:col>14</xdr:col>
      <xdr:colOff>361950</xdr:colOff>
      <xdr:row>17</xdr:row>
      <xdr:rowOff>104775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686691"/>
          <a:ext cx="2828925" cy="542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86075" y="790575"/>
          <a:ext cx="422910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29698" name="Object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1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29699" name="Object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266700</xdr:rowOff>
        </xdr:from>
        <xdr:to>
          <xdr:col>5</xdr:col>
          <xdr:colOff>243840</xdr:colOff>
          <xdr:row>16</xdr:row>
          <xdr:rowOff>289560</xdr:rowOff>
        </xdr:to>
        <xdr:sp macro="" textlink="">
          <xdr:nvSpPr>
            <xdr:cNvPr id="29700" name="Object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15</xdr:row>
          <xdr:rowOff>281940</xdr:rowOff>
        </xdr:from>
        <xdr:to>
          <xdr:col>8</xdr:col>
          <xdr:colOff>320040</xdr:colOff>
          <xdr:row>17</xdr:row>
          <xdr:rowOff>0</xdr:rowOff>
        </xdr:to>
        <xdr:sp macro="" textlink="">
          <xdr:nvSpPr>
            <xdr:cNvPr id="29701" name="Object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14</xdr:col>
      <xdr:colOff>168088</xdr:colOff>
      <xdr:row>1</xdr:row>
      <xdr:rowOff>67237</xdr:rowOff>
    </xdr:from>
    <xdr:to>
      <xdr:col>16</xdr:col>
      <xdr:colOff>549088</xdr:colOff>
      <xdr:row>6</xdr:row>
      <xdr:rowOff>191248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5323" y="437031"/>
          <a:ext cx="1546412" cy="1580776"/>
        </a:xfrm>
        <a:prstGeom prst="rect">
          <a:avLst/>
        </a:prstGeom>
      </xdr:spPr>
    </xdr:pic>
    <xdr:clientData/>
  </xdr:twoCellAnchor>
  <xdr:twoCellAnchor>
    <xdr:from>
      <xdr:col>14</xdr:col>
      <xdr:colOff>388283</xdr:colOff>
      <xdr:row>0</xdr:row>
      <xdr:rowOff>0</xdr:rowOff>
    </xdr:from>
    <xdr:to>
      <xdr:col>17</xdr:col>
      <xdr:colOff>453277</xdr:colOff>
      <xdr:row>5</xdr:row>
      <xdr:rowOff>226359</xdr:rowOff>
    </xdr:to>
    <xdr:grpSp>
      <xdr:nvGrpSpPr>
        <xdr:cNvPr id="8" name="กลุ่ม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8304118" y="0"/>
          <a:ext cx="1866900" cy="1777253"/>
          <a:chOff x="8075518" y="0"/>
          <a:chExt cx="1835524" cy="1761565"/>
        </a:xfrm>
      </xdr:grpSpPr>
      <xdr:sp macro="" textlink="">
        <xdr:nvSpPr>
          <xdr:cNvPr id="28" name="กล่องข้อความ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8075518" y="275665"/>
            <a:ext cx="670113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22" name="ส่วนโค้ง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23" name="ส่วนโค้ง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 rot="5400000" flipH="1">
            <a:off x="8261566" y="736752"/>
            <a:ext cx="652279" cy="523473"/>
          </a:xfrm>
          <a:prstGeom prst="arc">
            <a:avLst>
              <a:gd name="adj1" fmla="val 16745136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24" name="ลูกศรเชื่อมต่อแบบตรง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ลูกศรเชื่อมต่อแบบตรง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กล่องข้อความ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9328337" y="1035424"/>
            <a:ext cx="58270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27" name="กล่องข้อความ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8348942" y="0"/>
            <a:ext cx="58270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29" name="กล่องข้อความ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9191622" y="1335742"/>
            <a:ext cx="670113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16</xdr:row>
      <xdr:rowOff>152791</xdr:rowOff>
    </xdr:from>
    <xdr:to>
      <xdr:col>14</xdr:col>
      <xdr:colOff>361950</xdr:colOff>
      <xdr:row>18</xdr:row>
      <xdr:rowOff>104775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29150" y="4705741"/>
          <a:ext cx="2828925" cy="542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276475" y="790575"/>
          <a:ext cx="422910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16</xdr:row>
          <xdr:rowOff>266700</xdr:rowOff>
        </xdr:from>
        <xdr:to>
          <xdr:col>5</xdr:col>
          <xdr:colOff>243840</xdr:colOff>
          <xdr:row>17</xdr:row>
          <xdr:rowOff>289560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16</xdr:row>
          <xdr:rowOff>281940</xdr:rowOff>
        </xdr:from>
        <xdr:to>
          <xdr:col>8</xdr:col>
          <xdr:colOff>320040</xdr:colOff>
          <xdr:row>18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247379</xdr:colOff>
      <xdr:row>1</xdr:row>
      <xdr:rowOff>22412</xdr:rowOff>
    </xdr:from>
    <xdr:to>
      <xdr:col>17</xdr:col>
      <xdr:colOff>101185</xdr:colOff>
      <xdr:row>6</xdr:row>
      <xdr:rowOff>232064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4614" y="392206"/>
          <a:ext cx="1624336" cy="1666417"/>
        </a:xfrm>
        <a:prstGeom prst="rect">
          <a:avLst/>
        </a:prstGeom>
      </xdr:spPr>
    </xdr:pic>
    <xdr:clientData/>
  </xdr:twoCellAnchor>
  <xdr:twoCellAnchor>
    <xdr:from>
      <xdr:col>14</xdr:col>
      <xdr:colOff>549091</xdr:colOff>
      <xdr:row>0</xdr:row>
      <xdr:rowOff>100853</xdr:rowOff>
    </xdr:from>
    <xdr:to>
      <xdr:col>17</xdr:col>
      <xdr:colOff>481856</xdr:colOff>
      <xdr:row>5</xdr:row>
      <xdr:rowOff>248771</xdr:rowOff>
    </xdr:to>
    <xdr:grpSp>
      <xdr:nvGrpSpPr>
        <xdr:cNvPr id="28" name="กลุ่ม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8430348" y="100853"/>
          <a:ext cx="1728908" cy="1693689"/>
          <a:chOff x="8142752" y="78441"/>
          <a:chExt cx="1703295" cy="1683124"/>
        </a:xfrm>
      </xdr:grpSpPr>
      <xdr:sp macro="" textlink="">
        <xdr:nvSpPr>
          <xdr:cNvPr id="29" name="กล่องข้อความ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8142752" y="242048"/>
            <a:ext cx="558055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30" name="ส่วนโค้ง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31" name="ส่วนโค้ง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/>
        </xdr:nvSpPr>
        <xdr:spPr>
          <a:xfrm rot="5400000" flipH="1">
            <a:off x="8261566" y="736752"/>
            <a:ext cx="652279" cy="523473"/>
          </a:xfrm>
          <a:prstGeom prst="arc">
            <a:avLst>
              <a:gd name="adj1" fmla="val 16745136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32" name="ลูกศรเชื่อมต่อแบบตรง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ลูกศรเชื่อมต่อแบบตรง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กล่องข้อความ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9451602" y="1024218"/>
            <a:ext cx="39444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35" name="กล่องข้อความ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8348942" y="78441"/>
            <a:ext cx="58270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36" name="กล่องข้อความ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9191622" y="1335742"/>
            <a:ext cx="59839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12</xdr:col>
      <xdr:colOff>156883</xdr:colOff>
      <xdr:row>1</xdr:row>
      <xdr:rowOff>134470</xdr:rowOff>
    </xdr:from>
    <xdr:to>
      <xdr:col>14</xdr:col>
      <xdr:colOff>168089</xdr:colOff>
      <xdr:row>4</xdr:row>
      <xdr:rowOff>156881</xdr:rowOff>
    </xdr:to>
    <xdr:graphicFrame macro="">
      <xdr:nvGraphicFramePr>
        <xdr:cNvPr id="19" name="แผนภูมิ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17</xdr:row>
      <xdr:rowOff>152791</xdr:rowOff>
    </xdr:from>
    <xdr:to>
      <xdr:col>14</xdr:col>
      <xdr:colOff>361950</xdr:colOff>
      <xdr:row>19</xdr:row>
      <xdr:rowOff>104776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705741"/>
          <a:ext cx="2828925" cy="542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886075" y="790575"/>
          <a:ext cx="422910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17</xdr:row>
          <xdr:rowOff>266700</xdr:rowOff>
        </xdr:from>
        <xdr:to>
          <xdr:col>5</xdr:col>
          <xdr:colOff>243840</xdr:colOff>
          <xdr:row>18</xdr:row>
          <xdr:rowOff>289560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17</xdr:row>
          <xdr:rowOff>281940</xdr:rowOff>
        </xdr:from>
        <xdr:to>
          <xdr:col>8</xdr:col>
          <xdr:colOff>320040</xdr:colOff>
          <xdr:row>19</xdr:row>
          <xdr:rowOff>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17</xdr:col>
      <xdr:colOff>17692</xdr:colOff>
      <xdr:row>4</xdr:row>
      <xdr:rowOff>39811</xdr:rowOff>
    </xdr:from>
    <xdr:to>
      <xdr:col>17</xdr:col>
      <xdr:colOff>126507</xdr:colOff>
      <xdr:row>4</xdr:row>
      <xdr:rowOff>130048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475457" y="1283664"/>
          <a:ext cx="108815" cy="9023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13</xdr:col>
      <xdr:colOff>425823</xdr:colOff>
      <xdr:row>1</xdr:row>
      <xdr:rowOff>33618</xdr:rowOff>
    </xdr:from>
    <xdr:to>
      <xdr:col>16</xdr:col>
      <xdr:colOff>547713</xdr:colOff>
      <xdr:row>6</xdr:row>
      <xdr:rowOff>230509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1" y="403412"/>
          <a:ext cx="1892419" cy="1653656"/>
        </a:xfrm>
        <a:prstGeom prst="rect">
          <a:avLst/>
        </a:prstGeom>
      </xdr:spPr>
    </xdr:pic>
    <xdr:clientData/>
  </xdr:twoCellAnchor>
  <xdr:twoCellAnchor>
    <xdr:from>
      <xdr:col>14</xdr:col>
      <xdr:colOff>291353</xdr:colOff>
      <xdr:row>0</xdr:row>
      <xdr:rowOff>56030</xdr:rowOff>
    </xdr:from>
    <xdr:to>
      <xdr:col>17</xdr:col>
      <xdr:colOff>224118</xdr:colOff>
      <xdr:row>5</xdr:row>
      <xdr:rowOff>203948</xdr:rowOff>
    </xdr:to>
    <xdr:grpSp>
      <xdr:nvGrpSpPr>
        <xdr:cNvPr id="27" name="กลุ่ม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pSpPr/>
      </xdr:nvGrpSpPr>
      <xdr:grpSpPr>
        <a:xfrm>
          <a:off x="8207188" y="56030"/>
          <a:ext cx="1734671" cy="1698812"/>
          <a:chOff x="8142752" y="78441"/>
          <a:chExt cx="1703295" cy="1683124"/>
        </a:xfrm>
      </xdr:grpSpPr>
      <xdr:sp macro="" textlink="">
        <xdr:nvSpPr>
          <xdr:cNvPr id="28" name="กล่องข้อความ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8142752" y="242048"/>
            <a:ext cx="558055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29" name="ส่วนโค้ง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30" name="ส่วนโค้ง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/>
        </xdr:nvSpPr>
        <xdr:spPr>
          <a:xfrm rot="5400000" flipH="1">
            <a:off x="8261566" y="736752"/>
            <a:ext cx="652279" cy="523473"/>
          </a:xfrm>
          <a:prstGeom prst="arc">
            <a:avLst>
              <a:gd name="adj1" fmla="val 16745136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31" name="ลูกศรเชื่อมต่อแบบตรง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ลูกศรเชื่อมต่อแบบตรง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กล่องข้อความ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/>
        </xdr:nvSpPr>
        <xdr:spPr>
          <a:xfrm>
            <a:off x="9451602" y="1024218"/>
            <a:ext cx="39444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34" name="กล่องข้อความ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/>
        </xdr:nvSpPr>
        <xdr:spPr>
          <a:xfrm>
            <a:off x="8348942" y="78441"/>
            <a:ext cx="58270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35" name="กล่องข้อความ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 txBox="1"/>
        </xdr:nvSpPr>
        <xdr:spPr>
          <a:xfrm>
            <a:off x="9191622" y="1335742"/>
            <a:ext cx="59839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112057</xdr:colOff>
      <xdr:row>1</xdr:row>
      <xdr:rowOff>179291</xdr:rowOff>
    </xdr:from>
    <xdr:to>
      <xdr:col>13</xdr:col>
      <xdr:colOff>235321</xdr:colOff>
      <xdr:row>4</xdr:row>
      <xdr:rowOff>67235</xdr:rowOff>
    </xdr:to>
    <xdr:graphicFrame macro="">
      <xdr:nvGraphicFramePr>
        <xdr:cNvPr id="37" name="แผนภูมิ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19</xdr:row>
      <xdr:rowOff>152791</xdr:rowOff>
    </xdr:from>
    <xdr:to>
      <xdr:col>14</xdr:col>
      <xdr:colOff>361950</xdr:colOff>
      <xdr:row>21</xdr:row>
      <xdr:rowOff>104776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5886841"/>
          <a:ext cx="2828925" cy="5425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3" name="TextBox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86075" y="790575"/>
          <a:ext cx="422910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81921" name="Object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4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81922" name="Object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4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266700</xdr:rowOff>
        </xdr:from>
        <xdr:to>
          <xdr:col>5</xdr:col>
          <xdr:colOff>243840</xdr:colOff>
          <xdr:row>20</xdr:row>
          <xdr:rowOff>289560</xdr:rowOff>
        </xdr:to>
        <xdr:sp macro="" textlink="">
          <xdr:nvSpPr>
            <xdr:cNvPr id="81924" name="Object 4" hidden="1">
              <a:extLst>
                <a:ext uri="{63B3BB69-23CF-44E3-9099-C40C66FF867C}">
                  <a14:compatExt spid="_x0000_s81924"/>
                </a:ext>
                <a:ext uri="{FF2B5EF4-FFF2-40B4-BE49-F238E27FC236}">
                  <a16:creationId xmlns:a16="http://schemas.microsoft.com/office/drawing/2014/main" id="{00000000-0008-0000-0400-00000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19</xdr:row>
          <xdr:rowOff>281940</xdr:rowOff>
        </xdr:from>
        <xdr:to>
          <xdr:col>8</xdr:col>
          <xdr:colOff>320040</xdr:colOff>
          <xdr:row>21</xdr:row>
          <xdr:rowOff>0</xdr:rowOff>
        </xdr:to>
        <xdr:sp macro="" textlink="">
          <xdr:nvSpPr>
            <xdr:cNvPr id="81925" name="Object 5" hidden="1">
              <a:extLst>
                <a:ext uri="{63B3BB69-23CF-44E3-9099-C40C66FF867C}">
                  <a14:compatExt spid="_x0000_s81925"/>
                </a:ext>
                <a:ext uri="{FF2B5EF4-FFF2-40B4-BE49-F238E27FC236}">
                  <a16:creationId xmlns:a16="http://schemas.microsoft.com/office/drawing/2014/main" id="{00000000-0008-0000-0400-00000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81923" name="Object 3" hidden="1">
              <a:extLst>
                <a:ext uri="{63B3BB69-23CF-44E3-9099-C40C66FF867C}">
                  <a14:compatExt spid="_x0000_s81923"/>
                </a:ext>
                <a:ext uri="{FF2B5EF4-FFF2-40B4-BE49-F238E27FC236}">
                  <a16:creationId xmlns:a16="http://schemas.microsoft.com/office/drawing/2014/main" id="{00000000-0008-0000-0400-00000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219075</xdr:colOff>
      <xdr:row>0</xdr:row>
      <xdr:rowOff>95249</xdr:rowOff>
    </xdr:from>
    <xdr:to>
      <xdr:col>17</xdr:col>
      <xdr:colOff>602317</xdr:colOff>
      <xdr:row>7</xdr:row>
      <xdr:rowOff>190500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8098155" y="95249"/>
          <a:ext cx="2181562" cy="2388871"/>
          <a:chOff x="7705725" y="28574"/>
          <a:chExt cx="2164417" cy="2381251"/>
        </a:xfrm>
      </xdr:grpSpPr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05725" y="442632"/>
            <a:ext cx="1892419" cy="1653656"/>
          </a:xfrm>
          <a:prstGeom prst="rect">
            <a:avLst/>
          </a:prstGeom>
        </xdr:spPr>
      </xdr:pic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9488904" y="1290386"/>
            <a:ext cx="113297" cy="9023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10" name="วงรี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8496300" y="28574"/>
            <a:ext cx="299626" cy="276225"/>
          </a:xfrm>
          <a:prstGeom prst="ellipse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7</a:t>
            </a:r>
            <a:endParaRPr lang="th-TH" sz="1100">
              <a:solidFill>
                <a:srgbClr val="FF0000"/>
              </a:solidFill>
            </a:endParaRPr>
          </a:p>
        </xdr:txBody>
      </xdr:sp>
      <xdr:sp macro="" textlink="">
        <xdr:nvSpPr>
          <xdr:cNvPr id="11" name="วงรี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/>
        </xdr:nvSpPr>
        <xdr:spPr>
          <a:xfrm>
            <a:off x="8515350" y="2105025"/>
            <a:ext cx="323850" cy="304800"/>
          </a:xfrm>
          <a:prstGeom prst="ellipse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8</a:t>
            </a:r>
            <a:endParaRPr lang="th-TH" sz="1100">
              <a:solidFill>
                <a:srgbClr val="FF0000"/>
              </a:solidFill>
            </a:endParaRPr>
          </a:p>
        </xdr:txBody>
      </xdr:sp>
      <xdr:grpSp>
        <xdr:nvGrpSpPr>
          <xdr:cNvPr id="13" name="กลุ่ม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8033497" y="47625"/>
            <a:ext cx="1836645" cy="1778374"/>
            <a:chOff x="8009402" y="125305"/>
            <a:chExt cx="1836645" cy="1636260"/>
          </a:xfrm>
        </xdr:grpSpPr>
        <xdr:sp macro="" textlink="">
          <xdr:nvSpPr>
            <xdr:cNvPr id="14" name="กล่องข้อความ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 txBox="1"/>
          </xdr:nvSpPr>
          <xdr:spPr>
            <a:xfrm>
              <a:off x="8009402" y="242048"/>
              <a:ext cx="558055" cy="4190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800">
                  <a:solidFill>
                    <a:srgbClr val="FF0000"/>
                  </a:solidFill>
                </a:rPr>
                <a:t>M</a:t>
              </a:r>
              <a:r>
                <a:rPr lang="en-US" sz="2000" baseline="-25000">
                  <a:solidFill>
                    <a:srgbClr val="FF0000"/>
                  </a:solidFill>
                </a:rPr>
                <a:t>y</a:t>
              </a:r>
              <a:endParaRPr lang="th-TH" sz="2000" baseline="-250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5" name="ส่วนโค้ง 1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8919882" y="1056174"/>
              <a:ext cx="459441" cy="490236"/>
            </a:xfrm>
            <a:prstGeom prst="arc">
              <a:avLst>
                <a:gd name="adj1" fmla="val 16200000"/>
                <a:gd name="adj2" fmla="val 4102430"/>
              </a:avLst>
            </a:prstGeom>
            <a:ln w="34925">
              <a:head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/>
            </a:p>
          </xdr:txBody>
        </xdr:sp>
        <xdr:sp macro="" textlink="">
          <xdr:nvSpPr>
            <xdr:cNvPr id="16" name="ส่วนโค้ง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/>
          </xdr:nvSpPr>
          <xdr:spPr>
            <a:xfrm rot="5400000" flipH="1">
              <a:off x="8299666" y="587767"/>
              <a:ext cx="652279" cy="523473"/>
            </a:xfrm>
            <a:prstGeom prst="arc">
              <a:avLst>
                <a:gd name="adj1" fmla="val 16745136"/>
                <a:gd name="adj2" fmla="val 4133789"/>
              </a:avLst>
            </a:prstGeom>
            <a:ln w="34925">
              <a:head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/>
            </a:p>
          </xdr:txBody>
        </xdr:sp>
        <xdr:cxnSp macro="">
          <xdr:nvCxnSpPr>
            <xdr:cNvPr id="17" name="ลูกศรเชื่อมต่อแบบตรง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CxnSpPr/>
          </xdr:nvCxnSpPr>
          <xdr:spPr>
            <a:xfrm flipV="1">
              <a:off x="8633574" y="1248335"/>
              <a:ext cx="900000" cy="0"/>
            </a:xfrm>
            <a:prstGeom prst="straightConnector1">
              <a:avLst/>
            </a:prstGeom>
            <a:ln w="38100">
              <a:solidFill>
                <a:sysClr val="windowText" lastClr="00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ลูกศรเชื่อมต่อแบบตรง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CxnSpPr/>
          </xdr:nvCxnSpPr>
          <xdr:spPr>
            <a:xfrm rot="16200000" flipV="1">
              <a:off x="8172737" y="796831"/>
              <a:ext cx="900000" cy="0"/>
            </a:xfrm>
            <a:prstGeom prst="straightConnector1">
              <a:avLst/>
            </a:prstGeom>
            <a:ln w="38100">
              <a:solidFill>
                <a:sysClr val="windowText" lastClr="00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กล่องข้อความ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 txBox="1"/>
          </xdr:nvSpPr>
          <xdr:spPr>
            <a:xfrm>
              <a:off x="9451602" y="1024218"/>
              <a:ext cx="394445" cy="4258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2000" b="1"/>
                <a:t>X</a:t>
              </a:r>
              <a:endParaRPr lang="th-TH" sz="2000" b="1"/>
            </a:p>
          </xdr:txBody>
        </xdr:sp>
        <xdr:sp macro="" textlink="">
          <xdr:nvSpPr>
            <xdr:cNvPr id="20" name="กล่องข้อความ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SpPr txBox="1"/>
          </xdr:nvSpPr>
          <xdr:spPr>
            <a:xfrm>
              <a:off x="8558492" y="125305"/>
              <a:ext cx="582705" cy="34738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ctr"/>
              <a:r>
                <a:rPr lang="en-US" sz="2400" b="1"/>
                <a:t>Y</a:t>
              </a:r>
              <a:endParaRPr lang="th-TH" sz="2400" b="1"/>
            </a:p>
          </xdr:txBody>
        </xdr:sp>
        <xdr:sp macro="" textlink="">
          <xdr:nvSpPr>
            <xdr:cNvPr id="21" name="กล่องข้อความ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 txBox="1"/>
          </xdr:nvSpPr>
          <xdr:spPr>
            <a:xfrm>
              <a:off x="9191622" y="1335742"/>
              <a:ext cx="598395" cy="4258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800">
                  <a:solidFill>
                    <a:srgbClr val="FF0000"/>
                  </a:solidFill>
                </a:rPr>
                <a:t>M</a:t>
              </a:r>
              <a:r>
                <a:rPr lang="en-US" sz="2000" baseline="-25000">
                  <a:solidFill>
                    <a:srgbClr val="FF0000"/>
                  </a:solidFill>
                </a:rPr>
                <a:t>x</a:t>
              </a:r>
              <a:endParaRPr lang="th-TH" sz="2000" baseline="-25000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476249</xdr:colOff>
      <xdr:row>0</xdr:row>
      <xdr:rowOff>419098</xdr:rowOff>
    </xdr:from>
    <xdr:to>
      <xdr:col>14</xdr:col>
      <xdr:colOff>0</xdr:colOff>
      <xdr:row>4</xdr:row>
      <xdr:rowOff>123824</xdr:rowOff>
    </xdr:to>
    <xdr:graphicFrame macro="">
      <xdr:nvGraphicFramePr>
        <xdr:cNvPr id="22" name="แผนภูมิ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20</xdr:row>
      <xdr:rowOff>152791</xdr:rowOff>
    </xdr:from>
    <xdr:to>
      <xdr:col>14</xdr:col>
      <xdr:colOff>361950</xdr:colOff>
      <xdr:row>22</xdr:row>
      <xdr:rowOff>104776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65750" y="5982091"/>
          <a:ext cx="2933700" cy="5361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3" name="TextBox 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886075" y="930275"/>
          <a:ext cx="4460875" cy="118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83969" name="Object 1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00000000-0008-0000-0500-000001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83970" name="Object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00000000-0008-0000-0500-00000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266700</xdr:rowOff>
        </xdr:from>
        <xdr:to>
          <xdr:col>5</xdr:col>
          <xdr:colOff>243840</xdr:colOff>
          <xdr:row>21</xdr:row>
          <xdr:rowOff>289560</xdr:rowOff>
        </xdr:to>
        <xdr:sp macro="" textlink="">
          <xdr:nvSpPr>
            <xdr:cNvPr id="83971" name="Object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00000000-0008-0000-0500-00000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20</xdr:row>
          <xdr:rowOff>281940</xdr:rowOff>
        </xdr:from>
        <xdr:to>
          <xdr:col>8</xdr:col>
          <xdr:colOff>320040</xdr:colOff>
          <xdr:row>22</xdr:row>
          <xdr:rowOff>0</xdr:rowOff>
        </xdr:to>
        <xdr:sp macro="" textlink="">
          <xdr:nvSpPr>
            <xdr:cNvPr id="83972" name="Object 4" hidden="1">
              <a:extLst>
                <a:ext uri="{63B3BB69-23CF-44E3-9099-C40C66FF867C}">
                  <a14:compatExt spid="_x0000_s83972"/>
                </a:ext>
                <a:ext uri="{FF2B5EF4-FFF2-40B4-BE49-F238E27FC236}">
                  <a16:creationId xmlns:a16="http://schemas.microsoft.com/office/drawing/2014/main" id="{00000000-0008-0000-0500-00000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83973" name="Object 5" hidden="1">
              <a:extLst>
                <a:ext uri="{63B3BB69-23CF-44E3-9099-C40C66FF867C}">
                  <a14:compatExt spid="_x0000_s83973"/>
                </a:ext>
                <a:ext uri="{FF2B5EF4-FFF2-40B4-BE49-F238E27FC236}">
                  <a16:creationId xmlns:a16="http://schemas.microsoft.com/office/drawing/2014/main" id="{00000000-0008-0000-0500-000005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219075</xdr:colOff>
      <xdr:row>0</xdr:row>
      <xdr:rowOff>95249</xdr:rowOff>
    </xdr:from>
    <xdr:to>
      <xdr:col>17</xdr:col>
      <xdr:colOff>602317</xdr:colOff>
      <xdr:row>7</xdr:row>
      <xdr:rowOff>190500</xdr:rowOff>
    </xdr:to>
    <xdr:grpSp>
      <xdr:nvGrpSpPr>
        <xdr:cNvPr id="9" name="กลุ่ม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8098155" y="95249"/>
          <a:ext cx="2181562" cy="2388871"/>
          <a:chOff x="7705725" y="28574"/>
          <a:chExt cx="2164417" cy="2381251"/>
        </a:xfrm>
      </xdr:grpSpPr>
      <xdr:pic>
        <xdr:nvPicPr>
          <xdr:cNvPr id="10" name="รูปภาพ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05725" y="442632"/>
            <a:ext cx="1892419" cy="1653656"/>
          </a:xfrm>
          <a:prstGeom prst="rect">
            <a:avLst/>
          </a:prstGeom>
        </xdr:spPr>
      </xdr:pic>
      <xdr:sp macro="" textlink="">
        <xdr:nvSpPr>
          <xdr:cNvPr id="11" name="สี่เหลี่ยมผืนผ้า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9488904" y="1290386"/>
            <a:ext cx="113297" cy="9023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12" name="วงรี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/>
        </xdr:nvSpPr>
        <xdr:spPr>
          <a:xfrm>
            <a:off x="8496300" y="28574"/>
            <a:ext cx="299626" cy="276225"/>
          </a:xfrm>
          <a:prstGeom prst="ellipse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7</a:t>
            </a:r>
            <a:endParaRPr lang="th-TH" sz="1100">
              <a:solidFill>
                <a:srgbClr val="FF0000"/>
              </a:solidFill>
            </a:endParaRPr>
          </a:p>
        </xdr:txBody>
      </xdr:sp>
      <xdr:sp macro="" textlink="">
        <xdr:nvSpPr>
          <xdr:cNvPr id="13" name="วงรี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>
          <a:xfrm>
            <a:off x="8515350" y="2105025"/>
            <a:ext cx="323850" cy="304800"/>
          </a:xfrm>
          <a:prstGeom prst="ellipse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8</a:t>
            </a:r>
            <a:endParaRPr lang="th-TH" sz="1100">
              <a:solidFill>
                <a:srgbClr val="FF0000"/>
              </a:solidFill>
            </a:endParaRPr>
          </a:p>
        </xdr:txBody>
      </xdr:sp>
      <xdr:grpSp>
        <xdr:nvGrpSpPr>
          <xdr:cNvPr id="14" name="กลุ่ม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GrpSpPr/>
        </xdr:nvGrpSpPr>
        <xdr:grpSpPr>
          <a:xfrm>
            <a:off x="8033497" y="47625"/>
            <a:ext cx="1836645" cy="1778374"/>
            <a:chOff x="8009402" y="125305"/>
            <a:chExt cx="1836645" cy="1636260"/>
          </a:xfrm>
        </xdr:grpSpPr>
        <xdr:sp macro="" textlink="">
          <xdr:nvSpPr>
            <xdr:cNvPr id="15" name="กล่องข้อความ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/>
          </xdr:nvSpPr>
          <xdr:spPr>
            <a:xfrm>
              <a:off x="8009402" y="242048"/>
              <a:ext cx="558055" cy="4190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800">
                  <a:solidFill>
                    <a:srgbClr val="FF0000"/>
                  </a:solidFill>
                </a:rPr>
                <a:t>M</a:t>
              </a:r>
              <a:r>
                <a:rPr lang="en-US" sz="2000" baseline="-25000">
                  <a:solidFill>
                    <a:srgbClr val="FF0000"/>
                  </a:solidFill>
                </a:rPr>
                <a:t>y</a:t>
              </a:r>
              <a:endParaRPr lang="th-TH" sz="2000" baseline="-250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6" name="ส่วนโค้ง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/>
          </xdr:nvSpPr>
          <xdr:spPr>
            <a:xfrm>
              <a:off x="8919882" y="1056174"/>
              <a:ext cx="459441" cy="490236"/>
            </a:xfrm>
            <a:prstGeom prst="arc">
              <a:avLst>
                <a:gd name="adj1" fmla="val 16200000"/>
                <a:gd name="adj2" fmla="val 4102430"/>
              </a:avLst>
            </a:prstGeom>
            <a:ln w="34925">
              <a:head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/>
            </a:p>
          </xdr:txBody>
        </xdr:sp>
        <xdr:sp macro="" textlink="">
          <xdr:nvSpPr>
            <xdr:cNvPr id="17" name="ส่วนโค้ง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 rot="5400000" flipH="1">
              <a:off x="8299666" y="587767"/>
              <a:ext cx="652279" cy="523473"/>
            </a:xfrm>
            <a:prstGeom prst="arc">
              <a:avLst>
                <a:gd name="adj1" fmla="val 16745136"/>
                <a:gd name="adj2" fmla="val 4133789"/>
              </a:avLst>
            </a:prstGeom>
            <a:ln w="34925">
              <a:head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/>
            </a:p>
          </xdr:txBody>
        </xdr:sp>
        <xdr:cxnSp macro="">
          <xdr:nvCxnSpPr>
            <xdr:cNvPr id="18" name="ลูกศรเชื่อมต่อแบบตรง 17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CxnSpPr/>
          </xdr:nvCxnSpPr>
          <xdr:spPr>
            <a:xfrm flipV="1">
              <a:off x="8633574" y="1248335"/>
              <a:ext cx="900000" cy="0"/>
            </a:xfrm>
            <a:prstGeom prst="straightConnector1">
              <a:avLst/>
            </a:prstGeom>
            <a:ln w="38100">
              <a:solidFill>
                <a:sysClr val="windowText" lastClr="00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ลูกศรเชื่อมต่อแบบตรง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CxnSpPr/>
          </xdr:nvCxnSpPr>
          <xdr:spPr>
            <a:xfrm rot="16200000" flipV="1">
              <a:off x="8172737" y="796831"/>
              <a:ext cx="900000" cy="0"/>
            </a:xfrm>
            <a:prstGeom prst="straightConnector1">
              <a:avLst/>
            </a:prstGeom>
            <a:ln w="38100">
              <a:solidFill>
                <a:sysClr val="windowText" lastClr="00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0" name="กล่องข้อความ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SpPr txBox="1"/>
          </xdr:nvSpPr>
          <xdr:spPr>
            <a:xfrm>
              <a:off x="9451602" y="1024218"/>
              <a:ext cx="394445" cy="4258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2000" b="1"/>
                <a:t>X</a:t>
              </a:r>
              <a:endParaRPr lang="th-TH" sz="2000" b="1"/>
            </a:p>
          </xdr:txBody>
        </xdr:sp>
        <xdr:sp macro="" textlink="">
          <xdr:nvSpPr>
            <xdr:cNvPr id="21" name="กล่องข้อความ 20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 txBox="1"/>
          </xdr:nvSpPr>
          <xdr:spPr>
            <a:xfrm>
              <a:off x="8558492" y="125305"/>
              <a:ext cx="582705" cy="34738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ctr"/>
              <a:r>
                <a:rPr lang="en-US" sz="2400" b="1"/>
                <a:t>Y</a:t>
              </a:r>
              <a:endParaRPr lang="th-TH" sz="2400" b="1"/>
            </a:p>
          </xdr:txBody>
        </xdr:sp>
        <xdr:sp macro="" textlink="">
          <xdr:nvSpPr>
            <xdr:cNvPr id="22" name="กล่องข้อความ 21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SpPr txBox="1"/>
          </xdr:nvSpPr>
          <xdr:spPr>
            <a:xfrm>
              <a:off x="9191622" y="1335742"/>
              <a:ext cx="598395" cy="4258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800">
                  <a:solidFill>
                    <a:srgbClr val="FF0000"/>
                  </a:solidFill>
                </a:rPr>
                <a:t>M</a:t>
              </a:r>
              <a:r>
                <a:rPr lang="en-US" sz="2000" baseline="-25000">
                  <a:solidFill>
                    <a:srgbClr val="FF0000"/>
                  </a:solidFill>
                </a:rPr>
                <a:t>x</a:t>
              </a:r>
              <a:endParaRPr lang="th-TH" sz="2000" baseline="-25000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476249</xdr:colOff>
      <xdr:row>0</xdr:row>
      <xdr:rowOff>419098</xdr:rowOff>
    </xdr:from>
    <xdr:to>
      <xdr:col>14</xdr:col>
      <xdr:colOff>0</xdr:colOff>
      <xdr:row>4</xdr:row>
      <xdr:rowOff>123824</xdr:rowOff>
    </xdr:to>
    <xdr:graphicFrame macro="">
      <xdr:nvGraphicFramePr>
        <xdr:cNvPr id="23" name="แผนภูมิ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25</xdr:row>
      <xdr:rowOff>152791</xdr:rowOff>
    </xdr:from>
    <xdr:to>
      <xdr:col>14</xdr:col>
      <xdr:colOff>361950</xdr:colOff>
      <xdr:row>27</xdr:row>
      <xdr:rowOff>104776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FD96A2F-4FF2-4FD7-AAF8-0FEA9422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7704211"/>
          <a:ext cx="2907030" cy="546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3" name="TextBox 13">
          <a:extLst>
            <a:ext uri="{FF2B5EF4-FFF2-40B4-BE49-F238E27FC236}">
              <a16:creationId xmlns:a16="http://schemas.microsoft.com/office/drawing/2014/main" id="{17DE96EF-4647-443F-9198-0A7750C698D8}"/>
            </a:ext>
          </a:extLst>
        </xdr:cNvPr>
        <xdr:cNvSpPr txBox="1"/>
      </xdr:nvSpPr>
      <xdr:spPr>
        <a:xfrm>
          <a:off x="2886075" y="786765"/>
          <a:ext cx="4402455" cy="1207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86017" name="Object 1" hidden="1">
              <a:extLst>
                <a:ext uri="{63B3BB69-23CF-44E3-9099-C40C66FF867C}">
                  <a14:compatExt spid="_x0000_s86017"/>
                </a:ext>
                <a:ext uri="{FF2B5EF4-FFF2-40B4-BE49-F238E27FC236}">
                  <a16:creationId xmlns:a16="http://schemas.microsoft.com/office/drawing/2014/main" id="{3ABB65E8-B344-4FB3-A802-CE4FD81C4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86018" name="Object 2" hidden="1">
              <a:extLst>
                <a:ext uri="{63B3BB69-23CF-44E3-9099-C40C66FF867C}">
                  <a14:compatExt spid="_x0000_s86018"/>
                </a:ext>
                <a:ext uri="{FF2B5EF4-FFF2-40B4-BE49-F238E27FC236}">
                  <a16:creationId xmlns:a16="http://schemas.microsoft.com/office/drawing/2014/main" id="{F80EB669-9C75-4C14-AF5D-25DE450CF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86019" name="Object 3" hidden="1">
              <a:extLst>
                <a:ext uri="{63B3BB69-23CF-44E3-9099-C40C66FF867C}">
                  <a14:compatExt spid="_x0000_s86019"/>
                </a:ext>
                <a:ext uri="{FF2B5EF4-FFF2-40B4-BE49-F238E27FC236}">
                  <a16:creationId xmlns:a16="http://schemas.microsoft.com/office/drawing/2014/main" id="{19288363-DA4B-4A90-9C55-EB88D35E5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266700</xdr:rowOff>
        </xdr:from>
        <xdr:to>
          <xdr:col>5</xdr:col>
          <xdr:colOff>243840</xdr:colOff>
          <xdr:row>26</xdr:row>
          <xdr:rowOff>289560</xdr:rowOff>
        </xdr:to>
        <xdr:sp macro="" textlink="">
          <xdr:nvSpPr>
            <xdr:cNvPr id="86020" name="Object 4" hidden="1">
              <a:extLst>
                <a:ext uri="{63B3BB69-23CF-44E3-9099-C40C66FF867C}">
                  <a14:compatExt spid="_x0000_s86020"/>
                </a:ext>
                <a:ext uri="{FF2B5EF4-FFF2-40B4-BE49-F238E27FC236}">
                  <a16:creationId xmlns:a16="http://schemas.microsoft.com/office/drawing/2014/main" id="{7410FC5E-E2DF-424D-978B-4DD8E2444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25</xdr:row>
          <xdr:rowOff>281940</xdr:rowOff>
        </xdr:from>
        <xdr:to>
          <xdr:col>8</xdr:col>
          <xdr:colOff>320040</xdr:colOff>
          <xdr:row>27</xdr:row>
          <xdr:rowOff>0</xdr:rowOff>
        </xdr:to>
        <xdr:sp macro="" textlink="">
          <xdr:nvSpPr>
            <xdr:cNvPr id="86021" name="Object 5" hidden="1">
              <a:extLst>
                <a:ext uri="{63B3BB69-23CF-44E3-9099-C40C66FF867C}">
                  <a14:compatExt spid="_x0000_s86021"/>
                </a:ext>
                <a:ext uri="{FF2B5EF4-FFF2-40B4-BE49-F238E27FC236}">
                  <a16:creationId xmlns:a16="http://schemas.microsoft.com/office/drawing/2014/main" id="{1D354BA6-ED05-4A6E-8AB6-0AE671CF0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16</xdr:col>
      <xdr:colOff>611604</xdr:colOff>
      <xdr:row>3</xdr:row>
      <xdr:rowOff>185486</xdr:rowOff>
    </xdr:from>
    <xdr:to>
      <xdr:col>17</xdr:col>
      <xdr:colOff>115301</xdr:colOff>
      <xdr:row>3</xdr:row>
      <xdr:rowOff>275723</xdr:rowOff>
    </xdr:to>
    <xdr:sp macro="" textlink="">
      <xdr:nvSpPr>
        <xdr:cNvPr id="9" name="สี่เหลี่ยมผืนผ้า 9">
          <a:extLst>
            <a:ext uri="{FF2B5EF4-FFF2-40B4-BE49-F238E27FC236}">
              <a16:creationId xmlns:a16="http://schemas.microsoft.com/office/drawing/2014/main" id="{F6BFC10F-E472-4C78-99DD-0A908509F478}"/>
            </a:ext>
          </a:extLst>
        </xdr:cNvPr>
        <xdr:cNvSpPr/>
      </xdr:nvSpPr>
      <xdr:spPr>
        <a:xfrm>
          <a:off x="9679404" y="1145606"/>
          <a:ext cx="113297" cy="9023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133350</xdr:colOff>
      <xdr:row>0</xdr:row>
      <xdr:rowOff>228600</xdr:rowOff>
    </xdr:from>
    <xdr:to>
      <xdr:col>17</xdr:col>
      <xdr:colOff>198345</xdr:colOff>
      <xdr:row>6</xdr:row>
      <xdr:rowOff>159124</xdr:rowOff>
    </xdr:to>
    <xdr:grpSp>
      <xdr:nvGrpSpPr>
        <xdr:cNvPr id="11" name="กลุ่ม 23">
          <a:extLst>
            <a:ext uri="{FF2B5EF4-FFF2-40B4-BE49-F238E27FC236}">
              <a16:creationId xmlns:a16="http://schemas.microsoft.com/office/drawing/2014/main" id="{14BE3A3A-DA6C-4679-811E-4AAE52FA00F0}"/>
            </a:ext>
          </a:extLst>
        </xdr:cNvPr>
        <xdr:cNvGrpSpPr/>
      </xdr:nvGrpSpPr>
      <xdr:grpSpPr>
        <a:xfrm>
          <a:off x="8012430" y="228600"/>
          <a:ext cx="1863315" cy="1782184"/>
          <a:chOff x="7999877" y="125305"/>
          <a:chExt cx="1846170" cy="1636260"/>
        </a:xfrm>
      </xdr:grpSpPr>
      <xdr:sp macro="" textlink="">
        <xdr:nvSpPr>
          <xdr:cNvPr id="12" name="กล่องข้อความ 24">
            <a:extLst>
              <a:ext uri="{FF2B5EF4-FFF2-40B4-BE49-F238E27FC236}">
                <a16:creationId xmlns:a16="http://schemas.microsoft.com/office/drawing/2014/main" id="{86C3C094-AC0B-48FC-B869-A09C50242CA9}"/>
              </a:ext>
            </a:extLst>
          </xdr:cNvPr>
          <xdr:cNvSpPr txBox="1"/>
        </xdr:nvSpPr>
        <xdr:spPr>
          <a:xfrm>
            <a:off x="7999877" y="171937"/>
            <a:ext cx="558055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13" name="ส่วนโค้ง 25">
            <a:extLst>
              <a:ext uri="{FF2B5EF4-FFF2-40B4-BE49-F238E27FC236}">
                <a16:creationId xmlns:a16="http://schemas.microsoft.com/office/drawing/2014/main" id="{2C8E7527-D820-47ED-B5BC-8317E5F050A8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14" name="ส่วนโค้ง 26">
            <a:extLst>
              <a:ext uri="{FF2B5EF4-FFF2-40B4-BE49-F238E27FC236}">
                <a16:creationId xmlns:a16="http://schemas.microsoft.com/office/drawing/2014/main" id="{6B1FAE8B-7922-4ADE-9B63-389EE72FF2F5}"/>
              </a:ext>
            </a:extLst>
          </xdr:cNvPr>
          <xdr:cNvSpPr/>
        </xdr:nvSpPr>
        <xdr:spPr>
          <a:xfrm rot="5400000" flipH="1">
            <a:off x="8299666" y="535185"/>
            <a:ext cx="652279" cy="523473"/>
          </a:xfrm>
          <a:prstGeom prst="arc">
            <a:avLst>
              <a:gd name="adj1" fmla="val 17662440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15" name="ลูกศรเชื่อมต่อแบบตรง 27">
            <a:extLst>
              <a:ext uri="{FF2B5EF4-FFF2-40B4-BE49-F238E27FC236}">
                <a16:creationId xmlns:a16="http://schemas.microsoft.com/office/drawing/2014/main" id="{283F9E7A-494D-44A1-86D3-A234474FB9D5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ลูกศรเชื่อมต่อแบบตรง 28">
            <a:extLst>
              <a:ext uri="{FF2B5EF4-FFF2-40B4-BE49-F238E27FC236}">
                <a16:creationId xmlns:a16="http://schemas.microsoft.com/office/drawing/2014/main" id="{FF45A91C-02CD-448E-984D-E359445DE9C7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กล่องข้อความ 29">
            <a:extLst>
              <a:ext uri="{FF2B5EF4-FFF2-40B4-BE49-F238E27FC236}">
                <a16:creationId xmlns:a16="http://schemas.microsoft.com/office/drawing/2014/main" id="{4643E731-F564-4C7B-A239-E4493CD95A21}"/>
              </a:ext>
            </a:extLst>
          </xdr:cNvPr>
          <xdr:cNvSpPr txBox="1"/>
        </xdr:nvSpPr>
        <xdr:spPr>
          <a:xfrm>
            <a:off x="9451602" y="1024218"/>
            <a:ext cx="39444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18" name="กล่องข้อความ 30">
            <a:extLst>
              <a:ext uri="{FF2B5EF4-FFF2-40B4-BE49-F238E27FC236}">
                <a16:creationId xmlns:a16="http://schemas.microsoft.com/office/drawing/2014/main" id="{DED45781-7325-49C2-81BF-74970E5E5FBC}"/>
              </a:ext>
            </a:extLst>
          </xdr:cNvPr>
          <xdr:cNvSpPr txBox="1"/>
        </xdr:nvSpPr>
        <xdr:spPr>
          <a:xfrm>
            <a:off x="8558492" y="125305"/>
            <a:ext cx="58270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19" name="กล่องข้อความ 31">
            <a:extLst>
              <a:ext uri="{FF2B5EF4-FFF2-40B4-BE49-F238E27FC236}">
                <a16:creationId xmlns:a16="http://schemas.microsoft.com/office/drawing/2014/main" id="{288C4001-68FE-4531-BB97-5A5F348C8381}"/>
              </a:ext>
            </a:extLst>
          </xdr:cNvPr>
          <xdr:cNvSpPr txBox="1"/>
        </xdr:nvSpPr>
        <xdr:spPr>
          <a:xfrm>
            <a:off x="9191622" y="1335742"/>
            <a:ext cx="59839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257173</xdr:colOff>
      <xdr:row>0</xdr:row>
      <xdr:rowOff>142875</xdr:rowOff>
    </xdr:from>
    <xdr:to>
      <xdr:col>14</xdr:col>
      <xdr:colOff>228599</xdr:colOff>
      <xdr:row>5</xdr:row>
      <xdr:rowOff>209550</xdr:rowOff>
    </xdr:to>
    <xdr:graphicFrame macro="">
      <xdr:nvGraphicFramePr>
        <xdr:cNvPr id="20" name="แผนภูมิ 3">
          <a:extLst>
            <a:ext uri="{FF2B5EF4-FFF2-40B4-BE49-F238E27FC236}">
              <a16:creationId xmlns:a16="http://schemas.microsoft.com/office/drawing/2014/main" id="{9927CD45-66BB-49BE-BF6E-928E29D2E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426720</xdr:colOff>
      <xdr:row>3</xdr:row>
      <xdr:rowOff>42923</xdr:rowOff>
    </xdr:from>
    <xdr:to>
      <xdr:col>10</xdr:col>
      <xdr:colOff>389571</xdr:colOff>
      <xdr:row>6</xdr:row>
      <xdr:rowOff>181709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D0B04A-563C-46C7-94F1-9F710C42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5320" y="1003043"/>
          <a:ext cx="1563051" cy="10303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25</xdr:row>
      <xdr:rowOff>152791</xdr:rowOff>
    </xdr:from>
    <xdr:to>
      <xdr:col>14</xdr:col>
      <xdr:colOff>361950</xdr:colOff>
      <xdr:row>27</xdr:row>
      <xdr:rowOff>104776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6299773-C8D5-4273-92A4-7EE641B6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7704211"/>
          <a:ext cx="2907030" cy="546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3" name="TextBox 13">
          <a:extLst>
            <a:ext uri="{FF2B5EF4-FFF2-40B4-BE49-F238E27FC236}">
              <a16:creationId xmlns:a16="http://schemas.microsoft.com/office/drawing/2014/main" id="{791E73C6-457F-4A12-BBA0-697BCD4716B2}"/>
            </a:ext>
          </a:extLst>
        </xdr:cNvPr>
        <xdr:cNvSpPr txBox="1"/>
      </xdr:nvSpPr>
      <xdr:spPr>
        <a:xfrm>
          <a:off x="2886075" y="786765"/>
          <a:ext cx="4402455" cy="1207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87041" name="Object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38A387BC-C0BA-4921-AA85-34627F933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87042" name="Object 2" hidden="1">
              <a:extLst>
                <a:ext uri="{63B3BB69-23CF-44E3-9099-C40C66FF867C}">
                  <a14:compatExt spid="_x0000_s87042"/>
                </a:ext>
                <a:ext uri="{FF2B5EF4-FFF2-40B4-BE49-F238E27FC236}">
                  <a16:creationId xmlns:a16="http://schemas.microsoft.com/office/drawing/2014/main" id="{8956FFC9-8F13-4500-B09E-FC1D27021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87043" name="Object 3" hidden="1">
              <a:extLst>
                <a:ext uri="{63B3BB69-23CF-44E3-9099-C40C66FF867C}">
                  <a14:compatExt spid="_x0000_s87043"/>
                </a:ext>
                <a:ext uri="{FF2B5EF4-FFF2-40B4-BE49-F238E27FC236}">
                  <a16:creationId xmlns:a16="http://schemas.microsoft.com/office/drawing/2014/main" id="{430718E3-97E1-44F6-95E8-71B34429A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266700</xdr:rowOff>
        </xdr:from>
        <xdr:to>
          <xdr:col>5</xdr:col>
          <xdr:colOff>243840</xdr:colOff>
          <xdr:row>26</xdr:row>
          <xdr:rowOff>289560</xdr:rowOff>
        </xdr:to>
        <xdr:sp macro="" textlink="">
          <xdr:nvSpPr>
            <xdr:cNvPr id="87044" name="Object 4" hidden="1">
              <a:extLst>
                <a:ext uri="{63B3BB69-23CF-44E3-9099-C40C66FF867C}">
                  <a14:compatExt spid="_x0000_s87044"/>
                </a:ext>
                <a:ext uri="{FF2B5EF4-FFF2-40B4-BE49-F238E27FC236}">
                  <a16:creationId xmlns:a16="http://schemas.microsoft.com/office/drawing/2014/main" id="{53F7D2C6-DB68-438C-AFD3-F80CC1EE1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25</xdr:row>
          <xdr:rowOff>281940</xdr:rowOff>
        </xdr:from>
        <xdr:to>
          <xdr:col>8</xdr:col>
          <xdr:colOff>320040</xdr:colOff>
          <xdr:row>27</xdr:row>
          <xdr:rowOff>0</xdr:rowOff>
        </xdr:to>
        <xdr:sp macro="" textlink="">
          <xdr:nvSpPr>
            <xdr:cNvPr id="87045" name="Object 5" hidden="1">
              <a:extLst>
                <a:ext uri="{63B3BB69-23CF-44E3-9099-C40C66FF867C}">
                  <a14:compatExt spid="_x0000_s87045"/>
                </a:ext>
                <a:ext uri="{FF2B5EF4-FFF2-40B4-BE49-F238E27FC236}">
                  <a16:creationId xmlns:a16="http://schemas.microsoft.com/office/drawing/2014/main" id="{4AF63FBC-C016-4CF7-B463-8EEDDFC24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16</xdr:col>
      <xdr:colOff>611604</xdr:colOff>
      <xdr:row>3</xdr:row>
      <xdr:rowOff>185486</xdr:rowOff>
    </xdr:from>
    <xdr:to>
      <xdr:col>17</xdr:col>
      <xdr:colOff>115301</xdr:colOff>
      <xdr:row>3</xdr:row>
      <xdr:rowOff>275723</xdr:rowOff>
    </xdr:to>
    <xdr:sp macro="" textlink="">
      <xdr:nvSpPr>
        <xdr:cNvPr id="9" name="สี่เหลี่ยมผืนผ้า 9">
          <a:extLst>
            <a:ext uri="{FF2B5EF4-FFF2-40B4-BE49-F238E27FC236}">
              <a16:creationId xmlns:a16="http://schemas.microsoft.com/office/drawing/2014/main" id="{0D1D41EF-0B74-4BD5-9845-FFB664D6E166}"/>
            </a:ext>
          </a:extLst>
        </xdr:cNvPr>
        <xdr:cNvSpPr/>
      </xdr:nvSpPr>
      <xdr:spPr>
        <a:xfrm>
          <a:off x="9679404" y="1145606"/>
          <a:ext cx="113297" cy="9023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133350</xdr:colOff>
      <xdr:row>0</xdr:row>
      <xdr:rowOff>228600</xdr:rowOff>
    </xdr:from>
    <xdr:to>
      <xdr:col>17</xdr:col>
      <xdr:colOff>198345</xdr:colOff>
      <xdr:row>6</xdr:row>
      <xdr:rowOff>159124</xdr:rowOff>
    </xdr:to>
    <xdr:grpSp>
      <xdr:nvGrpSpPr>
        <xdr:cNvPr id="10" name="กลุ่ม 23">
          <a:extLst>
            <a:ext uri="{FF2B5EF4-FFF2-40B4-BE49-F238E27FC236}">
              <a16:creationId xmlns:a16="http://schemas.microsoft.com/office/drawing/2014/main" id="{5B0F5FE9-5912-42B8-9A34-D33FDEBF5F57}"/>
            </a:ext>
          </a:extLst>
        </xdr:cNvPr>
        <xdr:cNvGrpSpPr/>
      </xdr:nvGrpSpPr>
      <xdr:grpSpPr>
        <a:xfrm>
          <a:off x="8012430" y="228600"/>
          <a:ext cx="1863315" cy="1782184"/>
          <a:chOff x="7999877" y="125305"/>
          <a:chExt cx="1846170" cy="1636260"/>
        </a:xfrm>
      </xdr:grpSpPr>
      <xdr:sp macro="" textlink="">
        <xdr:nvSpPr>
          <xdr:cNvPr id="11" name="กล่องข้อความ 24">
            <a:extLst>
              <a:ext uri="{FF2B5EF4-FFF2-40B4-BE49-F238E27FC236}">
                <a16:creationId xmlns:a16="http://schemas.microsoft.com/office/drawing/2014/main" id="{BEEA6221-E58F-4715-A8FE-30F6DC1D4005}"/>
              </a:ext>
            </a:extLst>
          </xdr:cNvPr>
          <xdr:cNvSpPr txBox="1"/>
        </xdr:nvSpPr>
        <xdr:spPr>
          <a:xfrm>
            <a:off x="7999877" y="171937"/>
            <a:ext cx="558055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12" name="ส่วนโค้ง 25">
            <a:extLst>
              <a:ext uri="{FF2B5EF4-FFF2-40B4-BE49-F238E27FC236}">
                <a16:creationId xmlns:a16="http://schemas.microsoft.com/office/drawing/2014/main" id="{814B252A-AC30-4AFE-A4D7-DCDF57102BE3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13" name="ส่วนโค้ง 26">
            <a:extLst>
              <a:ext uri="{FF2B5EF4-FFF2-40B4-BE49-F238E27FC236}">
                <a16:creationId xmlns:a16="http://schemas.microsoft.com/office/drawing/2014/main" id="{F514474F-0E36-4706-B341-CD406442B98C}"/>
              </a:ext>
            </a:extLst>
          </xdr:cNvPr>
          <xdr:cNvSpPr/>
        </xdr:nvSpPr>
        <xdr:spPr>
          <a:xfrm rot="5400000" flipH="1">
            <a:off x="8299666" y="535185"/>
            <a:ext cx="652279" cy="523473"/>
          </a:xfrm>
          <a:prstGeom prst="arc">
            <a:avLst>
              <a:gd name="adj1" fmla="val 17662440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14" name="ลูกศรเชื่อมต่อแบบตรง 27">
            <a:extLst>
              <a:ext uri="{FF2B5EF4-FFF2-40B4-BE49-F238E27FC236}">
                <a16:creationId xmlns:a16="http://schemas.microsoft.com/office/drawing/2014/main" id="{E5C61513-C137-4E86-8704-9CB925E5C5B6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ลูกศรเชื่อมต่อแบบตรง 28">
            <a:extLst>
              <a:ext uri="{FF2B5EF4-FFF2-40B4-BE49-F238E27FC236}">
                <a16:creationId xmlns:a16="http://schemas.microsoft.com/office/drawing/2014/main" id="{3C9B4BEA-3FB4-4D14-867B-5ED8A8E0B555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กล่องข้อความ 29">
            <a:extLst>
              <a:ext uri="{FF2B5EF4-FFF2-40B4-BE49-F238E27FC236}">
                <a16:creationId xmlns:a16="http://schemas.microsoft.com/office/drawing/2014/main" id="{7B97A83E-1716-4F2B-996D-E29924054455}"/>
              </a:ext>
            </a:extLst>
          </xdr:cNvPr>
          <xdr:cNvSpPr txBox="1"/>
        </xdr:nvSpPr>
        <xdr:spPr>
          <a:xfrm>
            <a:off x="9451602" y="1024218"/>
            <a:ext cx="39444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17" name="กล่องข้อความ 30">
            <a:extLst>
              <a:ext uri="{FF2B5EF4-FFF2-40B4-BE49-F238E27FC236}">
                <a16:creationId xmlns:a16="http://schemas.microsoft.com/office/drawing/2014/main" id="{FE0E349D-93CA-4ADE-8896-CCA9C9C34CA1}"/>
              </a:ext>
            </a:extLst>
          </xdr:cNvPr>
          <xdr:cNvSpPr txBox="1"/>
        </xdr:nvSpPr>
        <xdr:spPr>
          <a:xfrm>
            <a:off x="8558492" y="125305"/>
            <a:ext cx="58270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18" name="กล่องข้อความ 31">
            <a:extLst>
              <a:ext uri="{FF2B5EF4-FFF2-40B4-BE49-F238E27FC236}">
                <a16:creationId xmlns:a16="http://schemas.microsoft.com/office/drawing/2014/main" id="{69BD54F2-357A-42B4-A27C-00140CD0AAB4}"/>
              </a:ext>
            </a:extLst>
          </xdr:cNvPr>
          <xdr:cNvSpPr txBox="1"/>
        </xdr:nvSpPr>
        <xdr:spPr>
          <a:xfrm>
            <a:off x="9191622" y="1335742"/>
            <a:ext cx="59839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302893</xdr:colOff>
      <xdr:row>0</xdr:row>
      <xdr:rowOff>66675</xdr:rowOff>
    </xdr:from>
    <xdr:to>
      <xdr:col>14</xdr:col>
      <xdr:colOff>274319</xdr:colOff>
      <xdr:row>5</xdr:row>
      <xdr:rowOff>133350</xdr:rowOff>
    </xdr:to>
    <xdr:graphicFrame macro="">
      <xdr:nvGraphicFramePr>
        <xdr:cNvPr id="19" name="แผนภูมิ 3">
          <a:extLst>
            <a:ext uri="{FF2B5EF4-FFF2-40B4-BE49-F238E27FC236}">
              <a16:creationId xmlns:a16="http://schemas.microsoft.com/office/drawing/2014/main" id="{73927D7A-0CB5-4817-BD95-9BBE9A5F8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434340</xdr:colOff>
      <xdr:row>24</xdr:row>
      <xdr:rowOff>53340</xdr:rowOff>
    </xdr:from>
    <xdr:to>
      <xdr:col>17</xdr:col>
      <xdr:colOff>441311</xdr:colOff>
      <xdr:row>28</xdr:row>
      <xdr:rowOff>54625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E8614BC-D9A0-4E23-9D5B-94417ECF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3420" y="7307580"/>
          <a:ext cx="1805291" cy="1190005"/>
        </a:xfrm>
        <a:prstGeom prst="rect">
          <a:avLst/>
        </a:prstGeom>
      </xdr:spPr>
    </xdr:pic>
    <xdr:clientData/>
  </xdr:twoCellAnchor>
  <xdr:twoCellAnchor>
    <xdr:from>
      <xdr:col>13</xdr:col>
      <xdr:colOff>518160</xdr:colOff>
      <xdr:row>2</xdr:row>
      <xdr:rowOff>45720</xdr:rowOff>
    </xdr:from>
    <xdr:to>
      <xdr:col>16</xdr:col>
      <xdr:colOff>398146</xdr:colOff>
      <xdr:row>7</xdr:row>
      <xdr:rowOff>180975</xdr:rowOff>
    </xdr:to>
    <xdr:graphicFrame macro="">
      <xdr:nvGraphicFramePr>
        <xdr:cNvPr id="22" name="แผนภูมิ 3">
          <a:extLst>
            <a:ext uri="{FF2B5EF4-FFF2-40B4-BE49-F238E27FC236}">
              <a16:creationId xmlns:a16="http://schemas.microsoft.com/office/drawing/2014/main" id="{F8626CDD-F046-4762-A609-6E1D978C2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121920</xdr:colOff>
      <xdr:row>7</xdr:row>
      <xdr:rowOff>243839</xdr:rowOff>
    </xdr:from>
    <xdr:to>
      <xdr:col>17</xdr:col>
      <xdr:colOff>579120</xdr:colOff>
      <xdr:row>21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1C996E-96CE-4C4E-8F96-6585576197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9070" r="11971"/>
        <a:stretch/>
      </xdr:blipFill>
      <xdr:spPr>
        <a:xfrm>
          <a:off x="9189720" y="2392679"/>
          <a:ext cx="1066800" cy="4008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25</xdr:row>
      <xdr:rowOff>152791</xdr:rowOff>
    </xdr:from>
    <xdr:to>
      <xdr:col>14</xdr:col>
      <xdr:colOff>361950</xdr:colOff>
      <xdr:row>27</xdr:row>
      <xdr:rowOff>104776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7658491"/>
          <a:ext cx="2828925" cy="5425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447675</xdr:colOff>
      <xdr:row>2</xdr:row>
      <xdr:rowOff>123825</xdr:rowOff>
    </xdr:from>
    <xdr:to>
      <xdr:col>13</xdr:col>
      <xdr:colOff>19050</xdr:colOff>
      <xdr:row>6</xdr:row>
      <xdr:rowOff>142875</xdr:rowOff>
    </xdr:to>
    <xdr:sp macro="" textlink="">
      <xdr:nvSpPr>
        <xdr:cNvPr id="3" name="TextBox 1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886075" y="790575"/>
          <a:ext cx="422910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R=</a:t>
          </a:r>
          <a:r>
            <a:rPr lang="th-TH" sz="1100"/>
            <a:t>แรงปฏิกริยาของเสาเข็ม, ตัน</a:t>
          </a:r>
        </a:p>
        <a:p>
          <a:r>
            <a:rPr lang="en-US" sz="1100"/>
            <a:t>P</a:t>
          </a:r>
          <a:r>
            <a:rPr lang="en-US" sz="1100" baseline="0"/>
            <a:t> = </a:t>
          </a:r>
          <a:r>
            <a:rPr lang="th-TH" sz="1100" baseline="0"/>
            <a:t>แรงที่กระทำต่อฐานราก, ตัน</a:t>
          </a:r>
        </a:p>
        <a:p>
          <a:r>
            <a:rPr lang="en-US" sz="1100" baseline="0"/>
            <a:t>Mx,My =</a:t>
          </a:r>
          <a:r>
            <a:rPr lang="th-TH" sz="1100" baseline="0"/>
            <a:t>โมเมนต์รอบแกน </a:t>
          </a:r>
          <a:r>
            <a:rPr lang="en-US" sz="1100" baseline="0"/>
            <a:t>x,y </a:t>
          </a:r>
          <a:r>
            <a:rPr lang="th-TH" sz="1100" baseline="0"/>
            <a:t>ตามลำดับ, ตัม-ม.</a:t>
          </a:r>
        </a:p>
        <a:p>
          <a:r>
            <a:rPr lang="en-US" sz="1100" baseline="0"/>
            <a:t>x,y = </a:t>
          </a:r>
          <a:r>
            <a:rPr lang="th-TH" sz="1100" baseline="0"/>
            <a:t>ระยะพิกัด </a:t>
          </a:r>
          <a:r>
            <a:rPr lang="en-US" sz="1100" baseline="0"/>
            <a:t>x,y </a:t>
          </a:r>
          <a:r>
            <a:rPr lang="th-TH" sz="1100" baseline="0"/>
            <a:t>จากจุดศูนย์ถ่วงของฐานรากถึงตำแหน่งเสาเข็ม, ม.</a:t>
          </a:r>
        </a:p>
        <a:p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x,</a:t>
          </a:r>
          <a:r>
            <a:rPr lang="en-US" sz="1100" baseline="0">
              <a:latin typeface="GreekS" pitchFamily="2" charset="0"/>
              <a:cs typeface="GreekS" pitchFamily="2" charset="0"/>
            </a:rPr>
            <a:t>D</a:t>
          </a:r>
          <a:r>
            <a:rPr lang="en-US" sz="1100" baseline="0"/>
            <a:t>y = </a:t>
          </a:r>
          <a:r>
            <a:rPr lang="th-TH" sz="1100" baseline="0"/>
            <a:t>ระยะที่คาดเคลื่อน</a:t>
          </a:r>
          <a:r>
            <a:rPr lang="en-US" sz="1100" baseline="0"/>
            <a:t>(</a:t>
          </a:r>
          <a:r>
            <a:rPr lang="th-TH" sz="1100" baseline="0"/>
            <a:t>ระยะเยื้องศูนย์), ม.</a:t>
          </a:r>
        </a:p>
        <a:p>
          <a:r>
            <a:rPr lang="en-US" sz="1100" baseline="0"/>
            <a:t>x',y' =  </a:t>
          </a:r>
          <a:r>
            <a:rPr lang="th-TH" sz="1100" baseline="0"/>
            <a:t>ระยะพิกัดใหม่จากจุดศูนย์ถ่วงของฐานรากถึงตำแหน่งเสาเข็ม, ม.</a:t>
          </a:r>
        </a:p>
        <a:p>
          <a:endParaRPr lang="th-T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7</xdr:row>
          <xdr:rowOff>68580</xdr:rowOff>
        </xdr:from>
        <xdr:to>
          <xdr:col>12</xdr:col>
          <xdr:colOff>525780</xdr:colOff>
          <xdr:row>7</xdr:row>
          <xdr:rowOff>259080</xdr:rowOff>
        </xdr:to>
        <xdr:sp macro="" textlink="">
          <xdr:nvSpPr>
            <xdr:cNvPr id="82945" name="Object 1" hidden="1">
              <a:extLst>
                <a:ext uri="{63B3BB69-23CF-44E3-9099-C40C66FF867C}">
                  <a14:compatExt spid="_x0000_s82945"/>
                </a:ext>
                <a:ext uri="{FF2B5EF4-FFF2-40B4-BE49-F238E27FC236}">
                  <a16:creationId xmlns:a16="http://schemas.microsoft.com/office/drawing/2014/main" id="{00000000-0008-0000-06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91440</xdr:colOff>
          <xdr:row>7</xdr:row>
          <xdr:rowOff>68580</xdr:rowOff>
        </xdr:from>
        <xdr:to>
          <xdr:col>13</xdr:col>
          <xdr:colOff>601980</xdr:colOff>
          <xdr:row>7</xdr:row>
          <xdr:rowOff>266700</xdr:rowOff>
        </xdr:to>
        <xdr:sp macro="" textlink="">
          <xdr:nvSpPr>
            <xdr:cNvPr id="82946" name="Object 2" hidden="1">
              <a:extLst>
                <a:ext uri="{63B3BB69-23CF-44E3-9099-C40C66FF867C}">
                  <a14:compatExt spid="_x0000_s82946"/>
                </a:ext>
                <a:ext uri="{FF2B5EF4-FFF2-40B4-BE49-F238E27FC236}">
                  <a16:creationId xmlns:a16="http://schemas.microsoft.com/office/drawing/2014/main" id="{00000000-0008-0000-0600-00000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7</xdr:row>
          <xdr:rowOff>76200</xdr:rowOff>
        </xdr:from>
        <xdr:to>
          <xdr:col>14</xdr:col>
          <xdr:colOff>518160</xdr:colOff>
          <xdr:row>7</xdr:row>
          <xdr:rowOff>251460</xdr:rowOff>
        </xdr:to>
        <xdr:sp macro="" textlink="">
          <xdr:nvSpPr>
            <xdr:cNvPr id="82947" name="Object 3" hidden="1">
              <a:extLst>
                <a:ext uri="{63B3BB69-23CF-44E3-9099-C40C66FF867C}">
                  <a14:compatExt spid="_x0000_s82947"/>
                </a:ext>
                <a:ext uri="{FF2B5EF4-FFF2-40B4-BE49-F238E27FC236}">
                  <a16:creationId xmlns:a16="http://schemas.microsoft.com/office/drawing/2014/main" id="{00000000-0008-0000-0600-000003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266700</xdr:rowOff>
        </xdr:from>
        <xdr:to>
          <xdr:col>5</xdr:col>
          <xdr:colOff>243840</xdr:colOff>
          <xdr:row>26</xdr:row>
          <xdr:rowOff>289560</xdr:rowOff>
        </xdr:to>
        <xdr:sp macro="" textlink="">
          <xdr:nvSpPr>
            <xdr:cNvPr id="82948" name="Object 4" hidden="1">
              <a:extLst>
                <a:ext uri="{63B3BB69-23CF-44E3-9099-C40C66FF867C}">
                  <a14:compatExt spid="_x0000_s82948"/>
                </a:ext>
                <a:ext uri="{FF2B5EF4-FFF2-40B4-BE49-F238E27FC236}">
                  <a16:creationId xmlns:a16="http://schemas.microsoft.com/office/drawing/2014/main" id="{00000000-0008-0000-0600-00000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457200</xdr:colOff>
          <xdr:row>25</xdr:row>
          <xdr:rowOff>281940</xdr:rowOff>
        </xdr:from>
        <xdr:to>
          <xdr:col>8</xdr:col>
          <xdr:colOff>320040</xdr:colOff>
          <xdr:row>27</xdr:row>
          <xdr:rowOff>0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  <a:ext uri="{FF2B5EF4-FFF2-40B4-BE49-F238E27FC236}">
                  <a16:creationId xmlns:a16="http://schemas.microsoft.com/office/drawing/2014/main" id="{00000000-0008-0000-0600-000005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16</xdr:col>
      <xdr:colOff>611604</xdr:colOff>
      <xdr:row>3</xdr:row>
      <xdr:rowOff>185486</xdr:rowOff>
    </xdr:from>
    <xdr:to>
      <xdr:col>17</xdr:col>
      <xdr:colOff>115301</xdr:colOff>
      <xdr:row>3</xdr:row>
      <xdr:rowOff>275723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9488904" y="1147511"/>
          <a:ext cx="113297" cy="9023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14</xdr:col>
      <xdr:colOff>66675</xdr:colOff>
      <xdr:row>2</xdr:row>
      <xdr:rowOff>85725</xdr:rowOff>
    </xdr:from>
    <xdr:to>
      <xdr:col>16</xdr:col>
      <xdr:colOff>304800</xdr:colOff>
      <xdr:row>6</xdr:row>
      <xdr:rowOff>285750</xdr:rowOff>
    </xdr:to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752475"/>
          <a:ext cx="14097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133350</xdr:colOff>
      <xdr:row>0</xdr:row>
      <xdr:rowOff>228600</xdr:rowOff>
    </xdr:from>
    <xdr:to>
      <xdr:col>17</xdr:col>
      <xdr:colOff>198345</xdr:colOff>
      <xdr:row>6</xdr:row>
      <xdr:rowOff>159124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pSpPr/>
      </xdr:nvGrpSpPr>
      <xdr:grpSpPr>
        <a:xfrm>
          <a:off x="8012430" y="228600"/>
          <a:ext cx="1863315" cy="1782184"/>
          <a:chOff x="7999877" y="125305"/>
          <a:chExt cx="1846170" cy="1636260"/>
        </a:xfrm>
      </xdr:grpSpPr>
      <xdr:sp macro="" textlink="">
        <xdr:nvSpPr>
          <xdr:cNvPr id="25" name="กล่องข้อความ 24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SpPr txBox="1"/>
        </xdr:nvSpPr>
        <xdr:spPr>
          <a:xfrm>
            <a:off x="7999877" y="171937"/>
            <a:ext cx="558055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y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  <xdr:sp macro="" textlink="">
        <xdr:nvSpPr>
          <xdr:cNvPr id="26" name="ส่วนโค้ง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/>
        </xdr:nvSpPr>
        <xdr:spPr>
          <a:xfrm>
            <a:off x="8919882" y="1056174"/>
            <a:ext cx="459441" cy="490236"/>
          </a:xfrm>
          <a:prstGeom prst="arc">
            <a:avLst>
              <a:gd name="adj1" fmla="val 16200000"/>
              <a:gd name="adj2" fmla="val 4102430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27" name="ส่วนโค้ง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 rot="5400000" flipH="1">
            <a:off x="8299666" y="535185"/>
            <a:ext cx="652279" cy="523473"/>
          </a:xfrm>
          <a:prstGeom prst="arc">
            <a:avLst>
              <a:gd name="adj1" fmla="val 17662440"/>
              <a:gd name="adj2" fmla="val 4133789"/>
            </a:avLst>
          </a:prstGeom>
          <a:ln w="34925">
            <a:head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cxnSp macro="">
        <xdr:nvCxnSpPr>
          <xdr:cNvPr id="28" name="ลูกศรเชื่อมต่อแบบตรง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CxnSpPr/>
        </xdr:nvCxnSpPr>
        <xdr:spPr>
          <a:xfrm flipV="1">
            <a:off x="8633574" y="1248335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ลูกศรเชื่อมต่อแบบตรง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CxnSpPr/>
        </xdr:nvCxnSpPr>
        <xdr:spPr>
          <a:xfrm rot="16200000" flipV="1">
            <a:off x="8172737" y="796831"/>
            <a:ext cx="900000" cy="0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กล่องข้อความ 29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SpPr txBox="1"/>
        </xdr:nvSpPr>
        <xdr:spPr>
          <a:xfrm>
            <a:off x="9451602" y="1024218"/>
            <a:ext cx="39444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 b="1"/>
              <a:t>X</a:t>
            </a:r>
            <a:endParaRPr lang="th-TH" sz="2000" b="1"/>
          </a:p>
        </xdr:txBody>
      </xdr:sp>
      <xdr:sp macro="" textlink="">
        <xdr:nvSpPr>
          <xdr:cNvPr id="31" name="กล่องข้อความ 30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SpPr txBox="1"/>
        </xdr:nvSpPr>
        <xdr:spPr>
          <a:xfrm>
            <a:off x="8558492" y="125305"/>
            <a:ext cx="58270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n-US" sz="2400" b="1"/>
              <a:t>Y</a:t>
            </a:r>
            <a:endParaRPr lang="th-TH" sz="2400" b="1"/>
          </a:p>
        </xdr:txBody>
      </xdr:sp>
      <xdr:sp macro="" textlink="">
        <xdr:nvSpPr>
          <xdr:cNvPr id="32" name="กล่องข้อความ 31"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SpPr txBox="1"/>
        </xdr:nvSpPr>
        <xdr:spPr>
          <a:xfrm>
            <a:off x="9191622" y="1335742"/>
            <a:ext cx="598395" cy="425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>
                <a:solidFill>
                  <a:srgbClr val="FF0000"/>
                </a:solidFill>
              </a:rPr>
              <a:t>M</a:t>
            </a:r>
            <a:r>
              <a:rPr lang="en-US" sz="2000" baseline="-25000">
                <a:solidFill>
                  <a:srgbClr val="FF0000"/>
                </a:solidFill>
              </a:rPr>
              <a:t>x</a:t>
            </a:r>
            <a:endParaRPr lang="th-TH" sz="2000" baseline="-25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11</xdr:col>
      <xdr:colOff>257173</xdr:colOff>
      <xdr:row>0</xdr:row>
      <xdr:rowOff>142875</xdr:rowOff>
    </xdr:from>
    <xdr:to>
      <xdr:col>14</xdr:col>
      <xdr:colOff>228599</xdr:colOff>
      <xdr:row>5</xdr:row>
      <xdr:rowOff>209550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7.w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7.w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15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2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14.bin"/><Relationship Id="rId4" Type="http://schemas.openxmlformats.org/officeDocument/2006/relationships/oleObject" Target="../embeddings/oleObject11.bin"/><Relationship Id="rId9" Type="http://schemas.openxmlformats.org/officeDocument/2006/relationships/image" Target="../media/image7.w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20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7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19.bin"/><Relationship Id="rId4" Type="http://schemas.openxmlformats.org/officeDocument/2006/relationships/oleObject" Target="../embeddings/oleObject16.bin"/><Relationship Id="rId9" Type="http://schemas.openxmlformats.org/officeDocument/2006/relationships/image" Target="../media/image7.w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image" Target="../media/image7.w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25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2.bin"/><Relationship Id="rId11" Type="http://schemas.openxmlformats.org/officeDocument/2006/relationships/image" Target="../media/image9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24.bin"/><Relationship Id="rId4" Type="http://schemas.openxmlformats.org/officeDocument/2006/relationships/oleObject" Target="../embeddings/oleObject21.bin"/><Relationship Id="rId9" Type="http://schemas.openxmlformats.org/officeDocument/2006/relationships/image" Target="../media/image8.w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8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30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7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29.bin"/><Relationship Id="rId4" Type="http://schemas.openxmlformats.org/officeDocument/2006/relationships/oleObject" Target="../embeddings/oleObject26.bin"/><Relationship Id="rId9" Type="http://schemas.openxmlformats.org/officeDocument/2006/relationships/image" Target="../media/image7.w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wmf"/><Relationship Id="rId13" Type="http://schemas.openxmlformats.org/officeDocument/2006/relationships/oleObject" Target="../embeddings/oleObject35.bin"/><Relationship Id="rId3" Type="http://schemas.openxmlformats.org/officeDocument/2006/relationships/drawing" Target="../drawings/drawing8.xml"/><Relationship Id="rId7" Type="http://schemas.openxmlformats.org/officeDocument/2006/relationships/oleObject" Target="../embeddings/oleObject32.bin"/><Relationship Id="rId12" Type="http://schemas.openxmlformats.org/officeDocument/2006/relationships/image" Target="../media/image8.wmf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rive.google.com/file/d/1C4S077jNs1ZiLtUigvck3WaLssnMF0n9/view?usp=drivesdk" TargetMode="External"/><Relationship Id="rId6" Type="http://schemas.openxmlformats.org/officeDocument/2006/relationships/image" Target="../media/image5.wmf"/><Relationship Id="rId11" Type="http://schemas.openxmlformats.org/officeDocument/2006/relationships/oleObject" Target="../embeddings/oleObject34.bin"/><Relationship Id="rId5" Type="http://schemas.openxmlformats.org/officeDocument/2006/relationships/oleObject" Target="../embeddings/oleObject31.bin"/><Relationship Id="rId10" Type="http://schemas.openxmlformats.org/officeDocument/2006/relationships/image" Target="../media/image7.wmf"/><Relationship Id="rId4" Type="http://schemas.openxmlformats.org/officeDocument/2006/relationships/vmlDrawing" Target="../drawings/vmlDrawing7.vml"/><Relationship Id="rId9" Type="http://schemas.openxmlformats.org/officeDocument/2006/relationships/oleObject" Target="../embeddings/oleObject33.bin"/><Relationship Id="rId14" Type="http://schemas.openxmlformats.org/officeDocument/2006/relationships/image" Target="../media/image9.w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8.bin"/><Relationship Id="rId13" Type="http://schemas.openxmlformats.org/officeDocument/2006/relationships/image" Target="../media/image9.wmf"/><Relationship Id="rId3" Type="http://schemas.openxmlformats.org/officeDocument/2006/relationships/vmlDrawing" Target="../drawings/vmlDrawing8.vml"/><Relationship Id="rId7" Type="http://schemas.openxmlformats.org/officeDocument/2006/relationships/image" Target="../media/image6.wmf"/><Relationship Id="rId12" Type="http://schemas.openxmlformats.org/officeDocument/2006/relationships/oleObject" Target="../embeddings/oleObject40.bin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37.bin"/><Relationship Id="rId11" Type="http://schemas.openxmlformats.org/officeDocument/2006/relationships/image" Target="../media/image8.wmf"/><Relationship Id="rId5" Type="http://schemas.openxmlformats.org/officeDocument/2006/relationships/image" Target="../media/image5.wmf"/><Relationship Id="rId10" Type="http://schemas.openxmlformats.org/officeDocument/2006/relationships/oleObject" Target="../embeddings/oleObject39.bin"/><Relationship Id="rId4" Type="http://schemas.openxmlformats.org/officeDocument/2006/relationships/oleObject" Target="../embeddings/oleObject36.bin"/><Relationship Id="rId9" Type="http://schemas.openxmlformats.org/officeDocument/2006/relationships/image" Target="../media/image7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78CF-C755-4069-8B9F-E62E94813FB5}">
  <sheetPr>
    <tabColor rgb="FFFFFF00"/>
  </sheetPr>
  <dimension ref="A1:A31"/>
  <sheetViews>
    <sheetView showGridLines="0" workbookViewId="0">
      <selection activeCell="K7" sqref="K7"/>
    </sheetView>
  </sheetViews>
  <sheetFormatPr defaultRowHeight="23.4" x14ac:dyDescent="0.6"/>
  <sheetData>
    <row r="1" spans="1:1" ht="37.200000000000003" x14ac:dyDescent="0.95">
      <c r="A1" s="37" t="s">
        <v>38</v>
      </c>
    </row>
    <row r="2" spans="1:1" ht="28.8" x14ac:dyDescent="0.75">
      <c r="A2" s="36" t="s">
        <v>52</v>
      </c>
    </row>
    <row r="4" spans="1:1" x14ac:dyDescent="0.6">
      <c r="A4" t="s">
        <v>39</v>
      </c>
    </row>
    <row r="5" spans="1:1" x14ac:dyDescent="0.6">
      <c r="A5" t="s">
        <v>40</v>
      </c>
    </row>
    <row r="6" spans="1:1" x14ac:dyDescent="0.6">
      <c r="A6" t="s">
        <v>41</v>
      </c>
    </row>
    <row r="7" spans="1:1" x14ac:dyDescent="0.6">
      <c r="A7" t="s">
        <v>42</v>
      </c>
    </row>
    <row r="8" spans="1:1" x14ac:dyDescent="0.6">
      <c r="A8" t="s">
        <v>43</v>
      </c>
    </row>
    <row r="9" spans="1:1" x14ac:dyDescent="0.6">
      <c r="A9" t="s">
        <v>45</v>
      </c>
    </row>
    <row r="10" spans="1:1" x14ac:dyDescent="0.6">
      <c r="A10" t="s">
        <v>44</v>
      </c>
    </row>
    <row r="11" spans="1:1" x14ac:dyDescent="0.6">
      <c r="A11" t="s">
        <v>46</v>
      </c>
    </row>
    <row r="25" spans="1:1" x14ac:dyDescent="0.6">
      <c r="A25" t="s">
        <v>48</v>
      </c>
    </row>
    <row r="26" spans="1:1" x14ac:dyDescent="0.6">
      <c r="A26" t="s">
        <v>49</v>
      </c>
    </row>
    <row r="28" spans="1:1" x14ac:dyDescent="0.6">
      <c r="A28" t="s">
        <v>50</v>
      </c>
    </row>
    <row r="29" spans="1:1" x14ac:dyDescent="0.6">
      <c r="A29" t="s">
        <v>51</v>
      </c>
    </row>
    <row r="31" spans="1:1" x14ac:dyDescent="0.6">
      <c r="A31" t="s">
        <v>47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20"/>
  <sheetViews>
    <sheetView showGridLines="0" zoomScale="85" zoomScaleNormal="85" workbookViewId="0">
      <selection activeCell="S1" sqref="S1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R2" s="17"/>
    </row>
    <row r="3" spans="1:18" x14ac:dyDescent="0.6">
      <c r="A3" s="16"/>
      <c r="C3" t="s">
        <v>28</v>
      </c>
      <c r="R3" s="17"/>
    </row>
    <row r="4" spans="1:18" x14ac:dyDescent="0.6">
      <c r="A4" s="16"/>
      <c r="C4" t="s">
        <v>19</v>
      </c>
      <c r="D4" s="4">
        <v>120</v>
      </c>
      <c r="E4" t="s">
        <v>24</v>
      </c>
      <c r="R4" s="17"/>
    </row>
    <row r="5" spans="1:18" x14ac:dyDescent="0.6">
      <c r="A5" s="16"/>
      <c r="C5" t="s">
        <v>14</v>
      </c>
      <c r="D5" s="4">
        <v>0</v>
      </c>
      <c r="E5" t="s">
        <v>26</v>
      </c>
      <c r="R5" s="17"/>
    </row>
    <row r="6" spans="1:18" x14ac:dyDescent="0.6">
      <c r="A6" s="16"/>
      <c r="C6" t="s">
        <v>15</v>
      </c>
      <c r="D6" s="4">
        <v>0</v>
      </c>
      <c r="E6" t="s">
        <v>26</v>
      </c>
      <c r="R6" s="17"/>
    </row>
    <row r="7" spans="1:18" x14ac:dyDescent="0.6">
      <c r="A7" s="16"/>
      <c r="R7" s="17"/>
    </row>
    <row r="8" spans="1:18" x14ac:dyDescent="0.6">
      <c r="A8" s="16"/>
      <c r="E8" s="38" t="s">
        <v>5</v>
      </c>
      <c r="F8" s="38"/>
      <c r="G8" s="38" t="s">
        <v>6</v>
      </c>
      <c r="H8" s="38"/>
      <c r="I8" s="38" t="s">
        <v>31</v>
      </c>
      <c r="J8" s="38"/>
      <c r="M8" s="5"/>
      <c r="N8" s="5"/>
      <c r="O8" s="5"/>
      <c r="R8" s="17"/>
    </row>
    <row r="9" spans="1:18" ht="27.6" x14ac:dyDescent="0.7">
      <c r="A9" s="16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R9" s="17"/>
    </row>
    <row r="10" spans="1:18" x14ac:dyDescent="0.6">
      <c r="A10" s="16"/>
      <c r="C10" s="5">
        <v>1</v>
      </c>
      <c r="D10" s="5">
        <v>1</v>
      </c>
      <c r="E10" s="5">
        <v>-0.45</v>
      </c>
      <c r="F10" s="5">
        <v>0.45</v>
      </c>
      <c r="G10" s="25">
        <v>0</v>
      </c>
      <c r="H10" s="25">
        <v>-0.2</v>
      </c>
      <c r="I10" s="5">
        <f>E10+G10</f>
        <v>-0.45</v>
      </c>
      <c r="J10" s="5">
        <f>F10+H10</f>
        <v>0.25</v>
      </c>
      <c r="K10" s="9">
        <f>I10-I$15</f>
        <v>-0.45</v>
      </c>
      <c r="L10" s="9">
        <f>J10-J$15</f>
        <v>0.35</v>
      </c>
      <c r="M10" s="9">
        <f>K10^2</f>
        <v>0.20250000000000001</v>
      </c>
      <c r="N10" s="9">
        <f>L10^2</f>
        <v>0.12249999999999998</v>
      </c>
      <c r="O10" s="9">
        <f>K10*L10</f>
        <v>-0.1575</v>
      </c>
      <c r="P10" s="11">
        <f>$D$4/$D$14+$K$19*K10+$N$19*L10</f>
        <v>21.428571428571431</v>
      </c>
      <c r="R10" s="17"/>
    </row>
    <row r="11" spans="1:18" x14ac:dyDescent="0.6">
      <c r="A11" s="16"/>
      <c r="C11" s="5">
        <v>2</v>
      </c>
      <c r="D11" s="5">
        <v>1</v>
      </c>
      <c r="E11" s="5">
        <v>0.45</v>
      </c>
      <c r="F11" s="5">
        <v>0.45</v>
      </c>
      <c r="G11" s="25">
        <v>0</v>
      </c>
      <c r="H11" s="25">
        <v>-0.2</v>
      </c>
      <c r="I11" s="5">
        <f t="shared" ref="I11:J13" si="0">E11+G11</f>
        <v>0.45</v>
      </c>
      <c r="J11" s="5">
        <f t="shared" si="0"/>
        <v>0.25</v>
      </c>
      <c r="K11" s="9">
        <f t="shared" ref="K11:L13" si="1">I11-I$15</f>
        <v>0.45</v>
      </c>
      <c r="L11" s="9">
        <f t="shared" si="1"/>
        <v>0.35</v>
      </c>
      <c r="M11" s="9">
        <f t="shared" ref="M11:N13" si="2">K11^2</f>
        <v>0.20250000000000001</v>
      </c>
      <c r="N11" s="9">
        <f t="shared" si="2"/>
        <v>0.12249999999999998</v>
      </c>
      <c r="O11" s="9">
        <f t="shared" ref="O11:O13" si="3">K11*L11</f>
        <v>0.1575</v>
      </c>
      <c r="P11" s="11">
        <f>$D$4/$D$14+$K$19*K11+$N$19*L11</f>
        <v>21.428571428571431</v>
      </c>
      <c r="R11" s="26"/>
    </row>
    <row r="12" spans="1:18" x14ac:dyDescent="0.6">
      <c r="A12" s="16"/>
      <c r="C12" s="5">
        <v>3</v>
      </c>
      <c r="D12" s="5">
        <v>1</v>
      </c>
      <c r="E12" s="5">
        <v>-0.45</v>
      </c>
      <c r="F12" s="5">
        <v>-0.45</v>
      </c>
      <c r="G12" s="25">
        <v>0</v>
      </c>
      <c r="H12" s="25">
        <v>0</v>
      </c>
      <c r="I12" s="5">
        <f t="shared" si="0"/>
        <v>-0.45</v>
      </c>
      <c r="J12" s="5">
        <f t="shared" si="0"/>
        <v>-0.45</v>
      </c>
      <c r="K12" s="9">
        <f t="shared" si="1"/>
        <v>-0.45</v>
      </c>
      <c r="L12" s="9">
        <f t="shared" si="1"/>
        <v>-0.35</v>
      </c>
      <c r="M12" s="9">
        <f t="shared" si="2"/>
        <v>0.20250000000000001</v>
      </c>
      <c r="N12" s="9">
        <f t="shared" si="2"/>
        <v>0.12249999999999998</v>
      </c>
      <c r="O12" s="9">
        <f t="shared" si="3"/>
        <v>0.1575</v>
      </c>
      <c r="P12" s="11">
        <f>$D$4/$D$14+$K$19*K12+$N$19*L12</f>
        <v>38.571428571428569</v>
      </c>
      <c r="R12" s="17"/>
    </row>
    <row r="13" spans="1:18" x14ac:dyDescent="0.6">
      <c r="A13" s="16"/>
      <c r="C13" s="5">
        <v>4</v>
      </c>
      <c r="D13" s="5">
        <v>1</v>
      </c>
      <c r="E13" s="5">
        <v>0.45</v>
      </c>
      <c r="F13" s="5">
        <v>-0.45</v>
      </c>
      <c r="G13" s="25">
        <v>0</v>
      </c>
      <c r="H13" s="25">
        <v>0</v>
      </c>
      <c r="I13" s="5">
        <f t="shared" si="0"/>
        <v>0.45</v>
      </c>
      <c r="J13" s="5">
        <f t="shared" si="0"/>
        <v>-0.45</v>
      </c>
      <c r="K13" s="9">
        <f t="shared" si="1"/>
        <v>0.45</v>
      </c>
      <c r="L13" s="9">
        <f t="shared" si="1"/>
        <v>-0.35</v>
      </c>
      <c r="M13" s="9">
        <f t="shared" si="2"/>
        <v>0.20250000000000001</v>
      </c>
      <c r="N13" s="9">
        <f t="shared" si="2"/>
        <v>0.12249999999999998</v>
      </c>
      <c r="O13" s="9">
        <f t="shared" si="3"/>
        <v>-0.1575</v>
      </c>
      <c r="P13" s="11">
        <f>$D$4/$D$14+$K$19*K13+$N$19*L13</f>
        <v>38.571428571428569</v>
      </c>
      <c r="R13" s="17"/>
    </row>
    <row r="14" spans="1:18" x14ac:dyDescent="0.6">
      <c r="A14" s="16"/>
      <c r="C14" s="5" t="s">
        <v>7</v>
      </c>
      <c r="D14" s="5">
        <f>SUM(D10:D13)</f>
        <v>4</v>
      </c>
      <c r="E14" s="5"/>
      <c r="F14" s="5"/>
      <c r="G14" s="5"/>
      <c r="H14" s="5"/>
      <c r="I14" s="5">
        <f>SUM(I10:I13)</f>
        <v>0</v>
      </c>
      <c r="J14" s="5">
        <f>SUM(J10:J13)</f>
        <v>-0.4</v>
      </c>
      <c r="K14" s="5"/>
      <c r="L14" s="5"/>
      <c r="M14" s="9">
        <f>SUM(M10:M13)</f>
        <v>0.81</v>
      </c>
      <c r="N14" s="9">
        <f t="shared" ref="N14:O14" si="4">SUM(N10:N13)</f>
        <v>0.48999999999999994</v>
      </c>
      <c r="O14" s="9">
        <f t="shared" si="4"/>
        <v>0</v>
      </c>
      <c r="P14" s="8">
        <f>SUM(P10:P13)</f>
        <v>120</v>
      </c>
      <c r="Q14" s="2" t="str">
        <f>IF(P14=D4," OK.","NOK")</f>
        <v xml:space="preserve"> OK.</v>
      </c>
      <c r="R14" s="17"/>
    </row>
    <row r="15" spans="1:18" x14ac:dyDescent="0.6">
      <c r="A15" s="16"/>
      <c r="H15" s="3" t="s">
        <v>33</v>
      </c>
      <c r="I15" s="10">
        <f>I14/D14</f>
        <v>0</v>
      </c>
      <c r="J15" s="10">
        <f>J14/D14</f>
        <v>-0.1</v>
      </c>
      <c r="R15" s="17"/>
    </row>
    <row r="16" spans="1:18" x14ac:dyDescent="0.6">
      <c r="A16" s="16"/>
      <c r="R16" s="17"/>
    </row>
    <row r="17" spans="1:18" x14ac:dyDescent="0.6">
      <c r="A17" s="16"/>
      <c r="R17" s="17"/>
    </row>
    <row r="18" spans="1:18" x14ac:dyDescent="0.6">
      <c r="A18" s="16"/>
      <c r="D18" s="24" t="s">
        <v>16</v>
      </c>
      <c r="E18" s="24" t="s">
        <v>17</v>
      </c>
      <c r="F18" s="24" t="s">
        <v>18</v>
      </c>
      <c r="G18" s="24" t="s">
        <v>20</v>
      </c>
      <c r="H18" s="24" t="s">
        <v>25</v>
      </c>
      <c r="R18" s="17"/>
    </row>
    <row r="19" spans="1:18" x14ac:dyDescent="0.6">
      <c r="A19" s="16"/>
      <c r="C19" s="3" t="s">
        <v>14</v>
      </c>
      <c r="D19" s="24">
        <f>D5</f>
        <v>0</v>
      </c>
      <c r="E19" s="24" t="s">
        <v>17</v>
      </c>
      <c r="F19" s="24">
        <f>D4*(J15)</f>
        <v>-12</v>
      </c>
      <c r="G19" s="24" t="s">
        <v>20</v>
      </c>
      <c r="H19" s="24">
        <f>D19+F19</f>
        <v>-12</v>
      </c>
      <c r="I19" t="s">
        <v>34</v>
      </c>
      <c r="J19" s="3" t="s">
        <v>21</v>
      </c>
      <c r="K19">
        <f>(H20*N14-H19*O14)/(N14*M14-O14^2)</f>
        <v>0</v>
      </c>
      <c r="M19" s="3" t="s">
        <v>22</v>
      </c>
      <c r="N19" s="2">
        <f>(H19*M14-H20*O14)/(N14*M14-O14^2)</f>
        <v>-24.489795918367349</v>
      </c>
      <c r="P19" t="s">
        <v>35</v>
      </c>
      <c r="R19" s="17"/>
    </row>
    <row r="20" spans="1:18" ht="24" thickBot="1" x14ac:dyDescent="0.65">
      <c r="A20" s="18"/>
      <c r="B20" s="19"/>
      <c r="C20" s="20" t="s">
        <v>15</v>
      </c>
      <c r="D20" s="21">
        <f>D6</f>
        <v>0</v>
      </c>
      <c r="E20" s="21" t="s">
        <v>17</v>
      </c>
      <c r="F20" s="21">
        <f>-D4*(I15)</f>
        <v>0</v>
      </c>
      <c r="G20" s="21" t="s">
        <v>20</v>
      </c>
      <c r="H20" s="21">
        <f>D20+F20</f>
        <v>0</v>
      </c>
      <c r="I20" s="19" t="s">
        <v>34</v>
      </c>
      <c r="J20" s="19"/>
      <c r="K20" s="19"/>
      <c r="L20" s="19"/>
      <c r="M20" s="19"/>
      <c r="N20" s="19"/>
      <c r="O20" s="19"/>
      <c r="P20" s="19"/>
      <c r="Q20" s="19"/>
      <c r="R20" s="22"/>
    </row>
  </sheetData>
  <mergeCells count="3">
    <mergeCell ref="E8:F8"/>
    <mergeCell ref="G8:H8"/>
    <mergeCell ref="I8:J8"/>
  </mergeCells>
  <pageMargins left="0.23" right="0.13" top="0.79" bottom="0.42" header="0.31496062992125984" footer="0.31496062992125984"/>
  <pageSetup paperSize="9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9697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29697" r:id="rId4"/>
      </mc:Fallback>
    </mc:AlternateContent>
    <mc:AlternateContent xmlns:mc="http://schemas.openxmlformats.org/markup-compatibility/2006">
      <mc:Choice Requires="x14">
        <oleObject progId="Equation.3" shapeId="29698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29698" r:id="rId6"/>
      </mc:Fallback>
    </mc:AlternateContent>
    <mc:AlternateContent xmlns:mc="http://schemas.openxmlformats.org/markup-compatibility/2006">
      <mc:Choice Requires="x14">
        <oleObject progId="Equation.3" shapeId="29699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29699" r:id="rId8"/>
      </mc:Fallback>
    </mc:AlternateContent>
    <mc:AlternateContent xmlns:mc="http://schemas.openxmlformats.org/markup-compatibility/2006">
      <mc:Choice Requires="x14">
        <oleObject progId="Equation.3" shapeId="29700" r:id="rId10">
          <objectPr defaultSize="0" autoPict="0" r:id="rId11">
            <anchor moveWithCells="1" sizeWithCells="1">
              <from>
                <xdr:col>3</xdr:col>
                <xdr:colOff>0</xdr:colOff>
                <xdr:row>15</xdr:row>
                <xdr:rowOff>266700</xdr:rowOff>
              </from>
              <to>
                <xdr:col>5</xdr:col>
                <xdr:colOff>243840</xdr:colOff>
                <xdr:row>16</xdr:row>
                <xdr:rowOff>289560</xdr:rowOff>
              </to>
            </anchor>
          </objectPr>
        </oleObject>
      </mc:Choice>
      <mc:Fallback>
        <oleObject progId="Equation.3" shapeId="29700" r:id="rId10"/>
      </mc:Fallback>
    </mc:AlternateContent>
    <mc:AlternateContent xmlns:mc="http://schemas.openxmlformats.org/markup-compatibility/2006">
      <mc:Choice Requires="x14">
        <oleObject progId="Equation.3" shapeId="29701" r:id="rId12">
          <objectPr defaultSize="0" autoPict="0" r:id="rId13">
            <anchor moveWithCells="1" sizeWithCells="1">
              <from>
                <xdr:col>5</xdr:col>
                <xdr:colOff>457200</xdr:colOff>
                <xdr:row>15</xdr:row>
                <xdr:rowOff>281940</xdr:rowOff>
              </from>
              <to>
                <xdr:col>8</xdr:col>
                <xdr:colOff>320040</xdr:colOff>
                <xdr:row>17</xdr:row>
                <xdr:rowOff>0</xdr:rowOff>
              </to>
            </anchor>
          </objectPr>
        </oleObject>
      </mc:Choice>
      <mc:Fallback>
        <oleObject progId="Equation.3" shapeId="29701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R21"/>
  <sheetViews>
    <sheetView showGridLines="0" zoomScale="70" zoomScaleNormal="70" workbookViewId="0">
      <selection activeCell="F20" sqref="F20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R2" s="17"/>
    </row>
    <row r="3" spans="1:18" x14ac:dyDescent="0.6">
      <c r="A3" s="16"/>
      <c r="C3" t="s">
        <v>28</v>
      </c>
      <c r="R3" s="17"/>
    </row>
    <row r="4" spans="1:18" x14ac:dyDescent="0.6">
      <c r="A4" s="16"/>
      <c r="C4" t="s">
        <v>19</v>
      </c>
      <c r="D4" s="4">
        <v>150</v>
      </c>
      <c r="E4" t="s">
        <v>24</v>
      </c>
      <c r="R4" s="17"/>
    </row>
    <row r="5" spans="1:18" x14ac:dyDescent="0.6">
      <c r="A5" s="16"/>
      <c r="C5" t="s">
        <v>14</v>
      </c>
      <c r="D5" s="4"/>
      <c r="E5" t="s">
        <v>26</v>
      </c>
      <c r="R5" s="17"/>
    </row>
    <row r="6" spans="1:18" x14ac:dyDescent="0.6">
      <c r="A6" s="16"/>
      <c r="C6" t="s">
        <v>15</v>
      </c>
      <c r="D6" s="4"/>
      <c r="E6" t="s">
        <v>26</v>
      </c>
      <c r="R6" s="17"/>
    </row>
    <row r="7" spans="1:18" x14ac:dyDescent="0.6">
      <c r="A7" s="16"/>
      <c r="R7" s="17"/>
    </row>
    <row r="8" spans="1:18" x14ac:dyDescent="0.6">
      <c r="A8" s="16"/>
      <c r="E8" s="38" t="s">
        <v>5</v>
      </c>
      <c r="F8" s="38"/>
      <c r="G8" s="38" t="s">
        <v>6</v>
      </c>
      <c r="H8" s="38"/>
      <c r="I8" s="38" t="s">
        <v>31</v>
      </c>
      <c r="J8" s="38"/>
      <c r="M8" s="5"/>
      <c r="N8" s="5"/>
      <c r="O8" s="5"/>
      <c r="R8" s="17"/>
    </row>
    <row r="9" spans="1:18" ht="27.6" x14ac:dyDescent="0.7">
      <c r="A9" s="16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R9" s="17"/>
    </row>
    <row r="10" spans="1:18" x14ac:dyDescent="0.6">
      <c r="A10" s="16"/>
      <c r="C10" s="5">
        <v>1</v>
      </c>
      <c r="D10" s="5">
        <v>1</v>
      </c>
      <c r="E10" s="5">
        <v>0</v>
      </c>
      <c r="F10" s="5">
        <v>0</v>
      </c>
      <c r="G10" s="35">
        <v>0</v>
      </c>
      <c r="H10" s="35">
        <v>0</v>
      </c>
      <c r="I10" s="5">
        <f>E10+G10</f>
        <v>0</v>
      </c>
      <c r="J10" s="5">
        <f>F10+H10</f>
        <v>0</v>
      </c>
      <c r="K10" s="9">
        <f>I10-I$16</f>
        <v>0</v>
      </c>
      <c r="L10" s="9">
        <f>J10-J$16</f>
        <v>0</v>
      </c>
      <c r="M10" s="9">
        <f>K10^2</f>
        <v>0</v>
      </c>
      <c r="N10" s="9">
        <f>L10^2</f>
        <v>0</v>
      </c>
      <c r="O10" s="9">
        <f>K10*L10</f>
        <v>0</v>
      </c>
      <c r="P10" s="11">
        <f>$D$4/$D$15+$K$20*K10+$N$20*L10</f>
        <v>30</v>
      </c>
      <c r="R10" s="17"/>
    </row>
    <row r="11" spans="1:18" x14ac:dyDescent="0.6">
      <c r="A11" s="16"/>
      <c r="C11" s="5">
        <v>2</v>
      </c>
      <c r="D11" s="5">
        <v>1</v>
      </c>
      <c r="E11" s="5">
        <v>-0.63639999999999997</v>
      </c>
      <c r="F11" s="5">
        <v>0.63639999999999997</v>
      </c>
      <c r="G11" s="35">
        <v>0</v>
      </c>
      <c r="H11" s="35">
        <v>0</v>
      </c>
      <c r="I11" s="5">
        <f>E11+G11</f>
        <v>-0.63639999999999997</v>
      </c>
      <c r="J11" s="5">
        <f>F11+H11</f>
        <v>0.63639999999999997</v>
      </c>
      <c r="K11" s="9">
        <f t="shared" ref="K11:L14" si="0">I11-I$16</f>
        <v>-0.63639999999999997</v>
      </c>
      <c r="L11" s="9">
        <f t="shared" si="0"/>
        <v>0.63639999999999997</v>
      </c>
      <c r="M11" s="9">
        <f t="shared" ref="M11:N14" si="1">K11^2</f>
        <v>0.40500495999999997</v>
      </c>
      <c r="N11" s="9">
        <f t="shared" si="1"/>
        <v>0.40500495999999997</v>
      </c>
      <c r="O11" s="9">
        <f t="shared" ref="O11:O14" si="2">K11*L11</f>
        <v>-0.40500495999999997</v>
      </c>
      <c r="P11" s="11">
        <f>$D$4/$D$15+$K$20*K11+$N$20*L11</f>
        <v>30</v>
      </c>
      <c r="R11" s="17"/>
    </row>
    <row r="12" spans="1:18" x14ac:dyDescent="0.6">
      <c r="A12" s="16"/>
      <c r="C12" s="5">
        <v>3</v>
      </c>
      <c r="D12" s="5">
        <v>1</v>
      </c>
      <c r="E12" s="5">
        <v>0.63639999999999997</v>
      </c>
      <c r="F12" s="5">
        <v>0.63639999999999997</v>
      </c>
      <c r="G12" s="35">
        <v>0</v>
      </c>
      <c r="H12" s="35">
        <v>0</v>
      </c>
      <c r="I12" s="5">
        <f>E12+G12</f>
        <v>0.63639999999999997</v>
      </c>
      <c r="J12" s="5">
        <f t="shared" ref="I12:J14" si="3">F12+H12</f>
        <v>0.63639999999999997</v>
      </c>
      <c r="K12" s="9">
        <f t="shared" si="0"/>
        <v>0.63639999999999997</v>
      </c>
      <c r="L12" s="9">
        <f t="shared" si="0"/>
        <v>0.63639999999999997</v>
      </c>
      <c r="M12" s="9">
        <f t="shared" si="1"/>
        <v>0.40500495999999997</v>
      </c>
      <c r="N12" s="9">
        <f t="shared" si="1"/>
        <v>0.40500495999999997</v>
      </c>
      <c r="O12" s="9">
        <f t="shared" si="2"/>
        <v>0.40500495999999997</v>
      </c>
      <c r="P12" s="11">
        <f>$D$4/$D$15+$K$20*K12+$N$20*L12</f>
        <v>30</v>
      </c>
      <c r="R12" s="17"/>
    </row>
    <row r="13" spans="1:18" x14ac:dyDescent="0.6">
      <c r="A13" s="16"/>
      <c r="C13" s="5">
        <v>4</v>
      </c>
      <c r="D13" s="5">
        <v>1</v>
      </c>
      <c r="E13" s="5">
        <v>-0.63639999999999997</v>
      </c>
      <c r="F13" s="5">
        <v>-0.63639999999999997</v>
      </c>
      <c r="G13" s="35">
        <v>0</v>
      </c>
      <c r="H13" s="35">
        <v>0</v>
      </c>
      <c r="I13" s="5">
        <f>E13+G13</f>
        <v>-0.63639999999999997</v>
      </c>
      <c r="J13" s="5">
        <f>F13+H13</f>
        <v>-0.63639999999999997</v>
      </c>
      <c r="K13" s="9">
        <f t="shared" si="0"/>
        <v>-0.63639999999999997</v>
      </c>
      <c r="L13" s="9">
        <f t="shared" si="0"/>
        <v>-0.63639999999999997</v>
      </c>
      <c r="M13" s="9">
        <f>K13^2</f>
        <v>0.40500495999999997</v>
      </c>
      <c r="N13" s="9">
        <f>L13^2</f>
        <v>0.40500495999999997</v>
      </c>
      <c r="O13" s="9">
        <f>K13*L13</f>
        <v>0.40500495999999997</v>
      </c>
      <c r="P13" s="11">
        <f>$D$4/$D$15+$K$20*K13+$N$20*L13</f>
        <v>30</v>
      </c>
      <c r="R13" s="17"/>
    </row>
    <row r="14" spans="1:18" x14ac:dyDescent="0.6">
      <c r="A14" s="16"/>
      <c r="C14" s="5">
        <v>5</v>
      </c>
      <c r="D14" s="5">
        <v>1</v>
      </c>
      <c r="E14" s="5">
        <v>0.63639999999999997</v>
      </c>
      <c r="F14" s="5">
        <v>-0.63639999999999997</v>
      </c>
      <c r="G14" s="35">
        <v>0</v>
      </c>
      <c r="H14" s="35">
        <v>0</v>
      </c>
      <c r="I14" s="5">
        <f t="shared" si="3"/>
        <v>0.63639999999999997</v>
      </c>
      <c r="J14" s="5">
        <f t="shared" si="3"/>
        <v>-0.63639999999999997</v>
      </c>
      <c r="K14" s="9">
        <f t="shared" si="0"/>
        <v>0.63639999999999997</v>
      </c>
      <c r="L14" s="9">
        <f t="shared" si="0"/>
        <v>-0.63639999999999997</v>
      </c>
      <c r="M14" s="9">
        <f t="shared" si="1"/>
        <v>0.40500495999999997</v>
      </c>
      <c r="N14" s="9">
        <f t="shared" si="1"/>
        <v>0.40500495999999997</v>
      </c>
      <c r="O14" s="9">
        <f t="shared" si="2"/>
        <v>-0.40500495999999997</v>
      </c>
      <c r="P14" s="11">
        <f>$D$4/$D$15+$K$20*K14+$N$20*L14</f>
        <v>30</v>
      </c>
      <c r="R14" s="17"/>
    </row>
    <row r="15" spans="1:18" x14ac:dyDescent="0.6">
      <c r="A15" s="16"/>
      <c r="C15" s="5" t="s">
        <v>7</v>
      </c>
      <c r="D15" s="5">
        <f>SUM(D10:D14)</f>
        <v>5</v>
      </c>
      <c r="E15" s="5"/>
      <c r="F15" s="5"/>
      <c r="G15" s="5"/>
      <c r="H15" s="5"/>
      <c r="I15" s="5">
        <f>SUM(I10:I14)</f>
        <v>0</v>
      </c>
      <c r="J15" s="5">
        <f>SUM(J10:J14)</f>
        <v>0</v>
      </c>
      <c r="K15" s="5"/>
      <c r="L15" s="5"/>
      <c r="M15" s="9">
        <f>SUM(M10:M14)</f>
        <v>1.6200198399999999</v>
      </c>
      <c r="N15" s="9">
        <f t="shared" ref="N15:O15" si="4">SUM(N10:N14)</f>
        <v>1.6200198399999999</v>
      </c>
      <c r="O15" s="9">
        <f t="shared" si="4"/>
        <v>0</v>
      </c>
      <c r="P15" s="8">
        <f>SUM(P10:P14)</f>
        <v>150</v>
      </c>
      <c r="Q15" s="2" t="str">
        <f>IF(P15=D4," OK.","NOK")</f>
        <v xml:space="preserve"> OK.</v>
      </c>
      <c r="R15" s="17"/>
    </row>
    <row r="16" spans="1:18" x14ac:dyDescent="0.6">
      <c r="A16" s="16"/>
      <c r="H16" s="3" t="s">
        <v>33</v>
      </c>
      <c r="I16" s="10">
        <f>I15/D15</f>
        <v>0</v>
      </c>
      <c r="J16" s="10">
        <f>J15/D15</f>
        <v>0</v>
      </c>
      <c r="R16" s="17"/>
    </row>
    <row r="17" spans="1:18" x14ac:dyDescent="0.6">
      <c r="A17" s="16"/>
      <c r="R17" s="17"/>
    </row>
    <row r="18" spans="1:18" x14ac:dyDescent="0.6">
      <c r="A18" s="16"/>
      <c r="R18" s="17"/>
    </row>
    <row r="19" spans="1:18" x14ac:dyDescent="0.6">
      <c r="A19" s="16"/>
      <c r="D19" s="1" t="s">
        <v>16</v>
      </c>
      <c r="E19" s="1" t="s">
        <v>17</v>
      </c>
      <c r="F19" s="1" t="s">
        <v>18</v>
      </c>
      <c r="G19" s="1" t="s">
        <v>20</v>
      </c>
      <c r="H19" s="1" t="s">
        <v>25</v>
      </c>
      <c r="R19" s="17"/>
    </row>
    <row r="20" spans="1:18" x14ac:dyDescent="0.6">
      <c r="A20" s="16"/>
      <c r="C20" s="3" t="s">
        <v>14</v>
      </c>
      <c r="D20" s="1">
        <f>D5</f>
        <v>0</v>
      </c>
      <c r="E20" s="1" t="s">
        <v>17</v>
      </c>
      <c r="F20" s="1">
        <f>D4*(J16)</f>
        <v>0</v>
      </c>
      <c r="G20" s="1" t="s">
        <v>20</v>
      </c>
      <c r="H20" s="1">
        <f>D20+F20</f>
        <v>0</v>
      </c>
      <c r="I20" t="s">
        <v>34</v>
      </c>
      <c r="J20" s="3" t="s">
        <v>21</v>
      </c>
      <c r="K20">
        <f>(H21*N15-H20*O15)/(N15*M15-O15^2)</f>
        <v>0</v>
      </c>
      <c r="M20" s="3" t="s">
        <v>22</v>
      </c>
      <c r="N20" s="2">
        <f>(H20*M15-H21*O15)/(N15*M15-O15^2)</f>
        <v>0</v>
      </c>
      <c r="P20" t="s">
        <v>35</v>
      </c>
      <c r="R20" s="17"/>
    </row>
    <row r="21" spans="1:18" ht="24" thickBot="1" x14ac:dyDescent="0.65">
      <c r="A21" s="18"/>
      <c r="B21" s="19"/>
      <c r="C21" s="20" t="s">
        <v>15</v>
      </c>
      <c r="D21" s="21">
        <f>D6</f>
        <v>0</v>
      </c>
      <c r="E21" s="21" t="s">
        <v>17</v>
      </c>
      <c r="F21" s="21">
        <f>-D4*(I16)</f>
        <v>0</v>
      </c>
      <c r="G21" s="21" t="s">
        <v>20</v>
      </c>
      <c r="H21" s="21">
        <f>D21+F21</f>
        <v>0</v>
      </c>
      <c r="I21" s="19" t="s">
        <v>34</v>
      </c>
      <c r="J21" s="19"/>
      <c r="K21" s="19"/>
      <c r="L21" s="19"/>
      <c r="M21" s="19"/>
      <c r="N21" s="19"/>
      <c r="O21" s="19"/>
      <c r="P21" s="19"/>
      <c r="Q21" s="19"/>
      <c r="R21" s="22"/>
    </row>
  </sheetData>
  <mergeCells count="3">
    <mergeCell ref="E8:F8"/>
    <mergeCell ref="G8:H8"/>
    <mergeCell ref="I8:J8"/>
  </mergeCells>
  <pageMargins left="0.2" right="0.13" top="0.79" bottom="0.42" header="0.31496062992125984" footer="0.31496062992125984"/>
  <pageSetup paperSize="9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7" r:id="rId10">
          <objectPr defaultSize="0" autoPict="0" r:id="rId11">
            <anchor moveWithCells="1" sizeWithCells="1">
              <from>
                <xdr:col>3</xdr:col>
                <xdr:colOff>0</xdr:colOff>
                <xdr:row>16</xdr:row>
                <xdr:rowOff>266700</xdr:rowOff>
              </from>
              <to>
                <xdr:col>5</xdr:col>
                <xdr:colOff>243840</xdr:colOff>
                <xdr:row>17</xdr:row>
                <xdr:rowOff>289560</xdr:rowOff>
              </to>
            </anchor>
          </objectPr>
        </oleObject>
      </mc:Choice>
      <mc:Fallback>
        <oleObject progId="Equation.3" shapeId="3077" r:id="rId10"/>
      </mc:Fallback>
    </mc:AlternateContent>
    <mc:AlternateContent xmlns:mc="http://schemas.openxmlformats.org/markup-compatibility/2006">
      <mc:Choice Requires="x14">
        <oleObject progId="Equation.3" shapeId="3078" r:id="rId12">
          <objectPr defaultSize="0" autoPict="0" r:id="rId13">
            <anchor moveWithCells="1" sizeWithCells="1">
              <from>
                <xdr:col>5</xdr:col>
                <xdr:colOff>457200</xdr:colOff>
                <xdr:row>16</xdr:row>
                <xdr:rowOff>281940</xdr:rowOff>
              </from>
              <to>
                <xdr:col>8</xdr:col>
                <xdr:colOff>320040</xdr:colOff>
                <xdr:row>18</xdr:row>
                <xdr:rowOff>0</xdr:rowOff>
              </to>
            </anchor>
          </objectPr>
        </oleObject>
      </mc:Choice>
      <mc:Fallback>
        <oleObject progId="Equation.3" shapeId="3078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R22"/>
  <sheetViews>
    <sheetView showGridLines="0" topLeftCell="A3" zoomScale="85" zoomScaleNormal="85" workbookViewId="0">
      <selection activeCell="F21" sqref="F21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R2" s="17"/>
    </row>
    <row r="3" spans="1:18" x14ac:dyDescent="0.6">
      <c r="A3" s="16"/>
      <c r="C3" t="s">
        <v>28</v>
      </c>
      <c r="R3" s="17"/>
    </row>
    <row r="4" spans="1:18" x14ac:dyDescent="0.6">
      <c r="A4" s="16"/>
      <c r="C4" t="s">
        <v>19</v>
      </c>
      <c r="D4" s="4">
        <v>180</v>
      </c>
      <c r="E4" t="s">
        <v>24</v>
      </c>
      <c r="R4" s="17"/>
    </row>
    <row r="5" spans="1:18" x14ac:dyDescent="0.6">
      <c r="A5" s="16"/>
      <c r="C5" t="s">
        <v>14</v>
      </c>
      <c r="D5" s="4">
        <v>10</v>
      </c>
      <c r="E5" t="s">
        <v>26</v>
      </c>
      <c r="R5" s="17"/>
    </row>
    <row r="6" spans="1:18" x14ac:dyDescent="0.6">
      <c r="A6" s="16"/>
      <c r="C6" t="s">
        <v>15</v>
      </c>
      <c r="D6" s="4">
        <v>5</v>
      </c>
      <c r="E6" t="s">
        <v>26</v>
      </c>
      <c r="R6" s="17"/>
    </row>
    <row r="7" spans="1:18" x14ac:dyDescent="0.6">
      <c r="A7" s="16"/>
      <c r="R7" s="17"/>
    </row>
    <row r="8" spans="1:18" x14ac:dyDescent="0.6">
      <c r="A8" s="16"/>
      <c r="E8" s="38" t="s">
        <v>5</v>
      </c>
      <c r="F8" s="38"/>
      <c r="G8" s="38" t="s">
        <v>6</v>
      </c>
      <c r="H8" s="38"/>
      <c r="I8" s="38" t="s">
        <v>31</v>
      </c>
      <c r="J8" s="38"/>
      <c r="M8" s="5"/>
      <c r="N8" s="5"/>
      <c r="O8" s="5"/>
      <c r="R8" s="17"/>
    </row>
    <row r="9" spans="1:18" ht="27.6" x14ac:dyDescent="0.7">
      <c r="A9" s="16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R9" s="17"/>
    </row>
    <row r="10" spans="1:18" x14ac:dyDescent="0.6">
      <c r="A10" s="16"/>
      <c r="C10" s="5">
        <v>1</v>
      </c>
      <c r="D10" s="5">
        <v>1</v>
      </c>
      <c r="E10" s="5">
        <v>-0.9</v>
      </c>
      <c r="F10" s="5">
        <v>0.45</v>
      </c>
      <c r="G10" s="35">
        <v>0</v>
      </c>
      <c r="H10" s="35">
        <v>0</v>
      </c>
      <c r="I10" s="5">
        <f>E10+G10</f>
        <v>-0.9</v>
      </c>
      <c r="J10" s="5">
        <f>F10+H10</f>
        <v>0.45</v>
      </c>
      <c r="K10" s="9">
        <f t="shared" ref="K10:L15" si="0">I10-I$17</f>
        <v>-0.9</v>
      </c>
      <c r="L10" s="9">
        <f t="shared" si="0"/>
        <v>0.45</v>
      </c>
      <c r="M10" s="9">
        <f>K10^2</f>
        <v>0.81</v>
      </c>
      <c r="N10" s="9">
        <f>L10^2</f>
        <v>0.20250000000000001</v>
      </c>
      <c r="O10" s="9">
        <f>K10*L10</f>
        <v>-0.40500000000000003</v>
      </c>
      <c r="P10" s="11">
        <f t="shared" ref="P10:P15" si="1">$D$4/$D$16+$K$21*K10+$N$21*L10</f>
        <v>32.314814814814817</v>
      </c>
      <c r="R10" s="17"/>
    </row>
    <row r="11" spans="1:18" x14ac:dyDescent="0.6">
      <c r="A11" s="16"/>
      <c r="C11" s="5">
        <v>2</v>
      </c>
      <c r="D11" s="5">
        <v>1</v>
      </c>
      <c r="E11" s="5">
        <v>0</v>
      </c>
      <c r="F11" s="5">
        <v>0.45</v>
      </c>
      <c r="G11" s="35">
        <v>0</v>
      </c>
      <c r="H11" s="35">
        <v>0</v>
      </c>
      <c r="I11" s="5">
        <f t="shared" ref="I11:J15" si="2">E11+G11</f>
        <v>0</v>
      </c>
      <c r="J11" s="5">
        <f t="shared" si="2"/>
        <v>0.45</v>
      </c>
      <c r="K11" s="9">
        <f t="shared" si="0"/>
        <v>0</v>
      </c>
      <c r="L11" s="9">
        <f t="shared" si="0"/>
        <v>0.45</v>
      </c>
      <c r="M11" s="9">
        <f t="shared" ref="M11:N15" si="3">K11^2</f>
        <v>0</v>
      </c>
      <c r="N11" s="9">
        <f t="shared" si="3"/>
        <v>0.20250000000000001</v>
      </c>
      <c r="O11" s="9">
        <f t="shared" ref="O11:O15" si="4">K11*L11</f>
        <v>0</v>
      </c>
      <c r="P11" s="11">
        <f t="shared" si="1"/>
        <v>33.703703703703702</v>
      </c>
      <c r="R11" s="17"/>
    </row>
    <row r="12" spans="1:18" x14ac:dyDescent="0.6">
      <c r="A12" s="16"/>
      <c r="C12" s="5">
        <v>3</v>
      </c>
      <c r="D12" s="5">
        <v>1</v>
      </c>
      <c r="E12" s="5">
        <v>0.9</v>
      </c>
      <c r="F12" s="5">
        <v>0.45</v>
      </c>
      <c r="G12" s="35">
        <v>0</v>
      </c>
      <c r="H12" s="35">
        <v>0</v>
      </c>
      <c r="I12" s="5">
        <f t="shared" ref="I12:I13" si="5">E12+G12</f>
        <v>0.9</v>
      </c>
      <c r="J12" s="5">
        <f t="shared" ref="J12:J13" si="6">F12+H12</f>
        <v>0.45</v>
      </c>
      <c r="K12" s="9">
        <f t="shared" si="0"/>
        <v>0.9</v>
      </c>
      <c r="L12" s="9">
        <f t="shared" si="0"/>
        <v>0.45</v>
      </c>
      <c r="M12" s="9">
        <f t="shared" ref="M12:M13" si="7">K12^2</f>
        <v>0.81</v>
      </c>
      <c r="N12" s="9">
        <f t="shared" ref="N12:N13" si="8">L12^2</f>
        <v>0.20250000000000001</v>
      </c>
      <c r="O12" s="9">
        <f t="shared" ref="O12:O13" si="9">K12*L12</f>
        <v>0.40500000000000003</v>
      </c>
      <c r="P12" s="11">
        <f t="shared" si="1"/>
        <v>35.092592592592595</v>
      </c>
      <c r="R12" s="17"/>
    </row>
    <row r="13" spans="1:18" x14ac:dyDescent="0.6">
      <c r="A13" s="16"/>
      <c r="C13" s="5">
        <v>4</v>
      </c>
      <c r="D13" s="5">
        <v>1</v>
      </c>
      <c r="E13" s="5">
        <v>-0.9</v>
      </c>
      <c r="F13" s="5">
        <v>-0.45</v>
      </c>
      <c r="G13" s="35">
        <v>0</v>
      </c>
      <c r="H13" s="35">
        <v>0</v>
      </c>
      <c r="I13" s="5">
        <f t="shared" si="5"/>
        <v>-0.9</v>
      </c>
      <c r="J13" s="5">
        <f t="shared" si="6"/>
        <v>-0.45</v>
      </c>
      <c r="K13" s="9">
        <f t="shared" si="0"/>
        <v>-0.9</v>
      </c>
      <c r="L13" s="9">
        <f t="shared" si="0"/>
        <v>-0.45</v>
      </c>
      <c r="M13" s="9">
        <f t="shared" si="7"/>
        <v>0.81</v>
      </c>
      <c r="N13" s="9">
        <f t="shared" si="8"/>
        <v>0.20250000000000001</v>
      </c>
      <c r="O13" s="9">
        <f t="shared" si="9"/>
        <v>0.40500000000000003</v>
      </c>
      <c r="P13" s="11">
        <f t="shared" si="1"/>
        <v>24.907407407407408</v>
      </c>
      <c r="R13" s="17"/>
    </row>
    <row r="14" spans="1:18" x14ac:dyDescent="0.6">
      <c r="A14" s="16"/>
      <c r="C14" s="5">
        <v>5</v>
      </c>
      <c r="D14" s="5">
        <v>1</v>
      </c>
      <c r="E14" s="5">
        <v>0</v>
      </c>
      <c r="F14" s="5">
        <v>-0.45</v>
      </c>
      <c r="G14" s="35">
        <v>0</v>
      </c>
      <c r="H14" s="35">
        <v>0</v>
      </c>
      <c r="I14" s="5">
        <f t="shared" si="2"/>
        <v>0</v>
      </c>
      <c r="J14" s="5">
        <f t="shared" si="2"/>
        <v>-0.45</v>
      </c>
      <c r="K14" s="9">
        <f t="shared" si="0"/>
        <v>0</v>
      </c>
      <c r="L14" s="9">
        <f t="shared" si="0"/>
        <v>-0.45</v>
      </c>
      <c r="M14" s="9">
        <f t="shared" si="3"/>
        <v>0</v>
      </c>
      <c r="N14" s="9">
        <f t="shared" si="3"/>
        <v>0.20250000000000001</v>
      </c>
      <c r="O14" s="9">
        <f t="shared" si="4"/>
        <v>0</v>
      </c>
      <c r="P14" s="11">
        <f t="shared" si="1"/>
        <v>26.296296296296298</v>
      </c>
      <c r="R14" s="17"/>
    </row>
    <row r="15" spans="1:18" x14ac:dyDescent="0.6">
      <c r="A15" s="16"/>
      <c r="C15" s="5">
        <v>6</v>
      </c>
      <c r="D15" s="5">
        <v>1</v>
      </c>
      <c r="E15" s="5">
        <v>0.9</v>
      </c>
      <c r="F15" s="5">
        <v>-0.45</v>
      </c>
      <c r="G15" s="35">
        <v>0</v>
      </c>
      <c r="H15" s="35">
        <v>0</v>
      </c>
      <c r="I15" s="5">
        <f t="shared" si="2"/>
        <v>0.9</v>
      </c>
      <c r="J15" s="5">
        <f t="shared" si="2"/>
        <v>-0.45</v>
      </c>
      <c r="K15" s="9">
        <f t="shared" si="0"/>
        <v>0.9</v>
      </c>
      <c r="L15" s="9">
        <f t="shared" si="0"/>
        <v>-0.45</v>
      </c>
      <c r="M15" s="9">
        <f t="shared" si="3"/>
        <v>0.81</v>
      </c>
      <c r="N15" s="9">
        <f t="shared" si="3"/>
        <v>0.20250000000000001</v>
      </c>
      <c r="O15" s="9">
        <f t="shared" si="4"/>
        <v>-0.40500000000000003</v>
      </c>
      <c r="P15" s="11">
        <f t="shared" si="1"/>
        <v>27.685185185185187</v>
      </c>
      <c r="R15" s="17"/>
    </row>
    <row r="16" spans="1:18" x14ac:dyDescent="0.6">
      <c r="A16" s="16"/>
      <c r="C16" s="5" t="s">
        <v>7</v>
      </c>
      <c r="D16" s="5">
        <f>SUM(D10:D15)</f>
        <v>6</v>
      </c>
      <c r="E16" s="5"/>
      <c r="F16" s="5"/>
      <c r="G16" s="5"/>
      <c r="H16" s="5"/>
      <c r="I16" s="5">
        <f>SUM(I10:I15)</f>
        <v>0</v>
      </c>
      <c r="J16" s="5">
        <f>SUM(J10:J15)</f>
        <v>0</v>
      </c>
      <c r="K16" s="5"/>
      <c r="L16" s="5"/>
      <c r="M16" s="9">
        <f>SUM(M10:M15)</f>
        <v>3.24</v>
      </c>
      <c r="N16" s="9">
        <f>SUM(N10:N15)</f>
        <v>1.2150000000000003</v>
      </c>
      <c r="O16" s="9">
        <f>SUM(O10:O15)</f>
        <v>0</v>
      </c>
      <c r="P16" s="23">
        <f>SUM(P10:P15)</f>
        <v>180</v>
      </c>
      <c r="Q16" s="2" t="str">
        <f>IF(P16=D4," OK.","NOK")</f>
        <v xml:space="preserve"> OK.</v>
      </c>
      <c r="R16" s="17"/>
    </row>
    <row r="17" spans="1:18" x14ac:dyDescent="0.6">
      <c r="A17" s="16"/>
      <c r="H17" s="3" t="s">
        <v>33</v>
      </c>
      <c r="I17" s="10">
        <f>I16/D16</f>
        <v>0</v>
      </c>
      <c r="J17" s="10">
        <f>J16/D16</f>
        <v>0</v>
      </c>
      <c r="R17" s="17"/>
    </row>
    <row r="18" spans="1:18" x14ac:dyDescent="0.6">
      <c r="A18" s="16"/>
      <c r="R18" s="17"/>
    </row>
    <row r="19" spans="1:18" x14ac:dyDescent="0.6">
      <c r="A19" s="16"/>
      <c r="R19" s="17"/>
    </row>
    <row r="20" spans="1:18" x14ac:dyDescent="0.6">
      <c r="A20" s="16"/>
      <c r="D20" s="1" t="s">
        <v>16</v>
      </c>
      <c r="E20" s="1" t="s">
        <v>17</v>
      </c>
      <c r="F20" s="1" t="s">
        <v>18</v>
      </c>
      <c r="G20" s="1" t="s">
        <v>20</v>
      </c>
      <c r="H20" s="1" t="s">
        <v>25</v>
      </c>
      <c r="R20" s="17"/>
    </row>
    <row r="21" spans="1:18" x14ac:dyDescent="0.6">
      <c r="A21" s="16"/>
      <c r="C21" s="3" t="s">
        <v>14</v>
      </c>
      <c r="D21" s="1">
        <f>D5</f>
        <v>10</v>
      </c>
      <c r="E21" s="1" t="s">
        <v>17</v>
      </c>
      <c r="F21" s="1">
        <f>D4*(J17)</f>
        <v>0</v>
      </c>
      <c r="G21" s="1" t="s">
        <v>20</v>
      </c>
      <c r="H21" s="1">
        <f>D21+F21</f>
        <v>10</v>
      </c>
      <c r="I21" t="s">
        <v>34</v>
      </c>
      <c r="J21" s="3" t="s">
        <v>21</v>
      </c>
      <c r="K21">
        <f>(H22*N16-H21*O16)/(N16*M16-O16^2)</f>
        <v>1.5432098765432096</v>
      </c>
      <c r="M21" s="3" t="s">
        <v>22</v>
      </c>
      <c r="N21" s="2">
        <f>(H21*M16-H22*O16)/(N16*M16-O16^2)</f>
        <v>8.2304526748971174</v>
      </c>
      <c r="P21" t="s">
        <v>35</v>
      </c>
      <c r="R21" s="17"/>
    </row>
    <row r="22" spans="1:18" ht="24" thickBot="1" x14ac:dyDescent="0.65">
      <c r="A22" s="18"/>
      <c r="B22" s="19"/>
      <c r="C22" s="20" t="s">
        <v>15</v>
      </c>
      <c r="D22" s="21">
        <f>D6</f>
        <v>5</v>
      </c>
      <c r="E22" s="21" t="s">
        <v>17</v>
      </c>
      <c r="F22" s="21">
        <f>-D4*(I17)</f>
        <v>0</v>
      </c>
      <c r="G22" s="21" t="s">
        <v>20</v>
      </c>
      <c r="H22" s="21">
        <f>D22+F22</f>
        <v>5</v>
      </c>
      <c r="I22" s="19" t="s">
        <v>34</v>
      </c>
      <c r="J22" s="19"/>
      <c r="K22" s="19"/>
      <c r="L22" s="19"/>
      <c r="M22" s="19"/>
      <c r="N22" s="19"/>
      <c r="O22" s="19"/>
      <c r="P22" s="19"/>
      <c r="Q22" s="19"/>
      <c r="R22" s="22"/>
    </row>
  </sheetData>
  <mergeCells count="3">
    <mergeCell ref="E8:F8"/>
    <mergeCell ref="G8:H8"/>
    <mergeCell ref="I8:J8"/>
  </mergeCells>
  <pageMargins left="0.28000000000000003" right="0.22" top="0.47" bottom="0.14000000000000001" header="0.31496062992125984" footer="0.13"/>
  <pageSetup paperSize="9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1265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11265" r:id="rId4"/>
      </mc:Fallback>
    </mc:AlternateContent>
    <mc:AlternateContent xmlns:mc="http://schemas.openxmlformats.org/markup-compatibility/2006">
      <mc:Choice Requires="x14">
        <oleObject progId="Equation.3" shapeId="11266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11266" r:id="rId6"/>
      </mc:Fallback>
    </mc:AlternateContent>
    <mc:AlternateContent xmlns:mc="http://schemas.openxmlformats.org/markup-compatibility/2006">
      <mc:Choice Requires="x14">
        <oleObject progId="Equation.3" shapeId="11267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11267" r:id="rId8"/>
      </mc:Fallback>
    </mc:AlternateContent>
    <mc:AlternateContent xmlns:mc="http://schemas.openxmlformats.org/markup-compatibility/2006">
      <mc:Choice Requires="x14">
        <oleObject progId="Equation.3" shapeId="11268" r:id="rId10">
          <objectPr defaultSize="0" autoPict="0" r:id="rId11">
            <anchor moveWithCells="1" sizeWithCells="1">
              <from>
                <xdr:col>3</xdr:col>
                <xdr:colOff>0</xdr:colOff>
                <xdr:row>17</xdr:row>
                <xdr:rowOff>266700</xdr:rowOff>
              </from>
              <to>
                <xdr:col>5</xdr:col>
                <xdr:colOff>243840</xdr:colOff>
                <xdr:row>18</xdr:row>
                <xdr:rowOff>289560</xdr:rowOff>
              </to>
            </anchor>
          </objectPr>
        </oleObject>
      </mc:Choice>
      <mc:Fallback>
        <oleObject progId="Equation.3" shapeId="11268" r:id="rId10"/>
      </mc:Fallback>
    </mc:AlternateContent>
    <mc:AlternateContent xmlns:mc="http://schemas.openxmlformats.org/markup-compatibility/2006">
      <mc:Choice Requires="x14">
        <oleObject progId="Equation.3" shapeId="11269" r:id="rId12">
          <objectPr defaultSize="0" autoPict="0" r:id="rId13">
            <anchor moveWithCells="1" sizeWithCells="1">
              <from>
                <xdr:col>5</xdr:col>
                <xdr:colOff>457200</xdr:colOff>
                <xdr:row>17</xdr:row>
                <xdr:rowOff>281940</xdr:rowOff>
              </from>
              <to>
                <xdr:col>8</xdr:col>
                <xdr:colOff>320040</xdr:colOff>
                <xdr:row>19</xdr:row>
                <xdr:rowOff>0</xdr:rowOff>
              </to>
            </anchor>
          </objectPr>
        </oleObject>
      </mc:Choice>
      <mc:Fallback>
        <oleObject progId="Equation.3" shapeId="11269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AE8F-837E-4E71-989B-6AF221D700B3}">
  <sheetPr>
    <tabColor rgb="FF00B0F0"/>
    <pageSetUpPr fitToPage="1"/>
  </sheetPr>
  <dimension ref="A1:R24"/>
  <sheetViews>
    <sheetView showGridLines="0" topLeftCell="A17" zoomScaleNormal="100" workbookViewId="0">
      <selection activeCell="F23" sqref="F23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40.5" customHeight="1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7"/>
    </row>
    <row r="3" spans="1:18" x14ac:dyDescent="0.6">
      <c r="A3" s="16"/>
      <c r="B3" s="27"/>
      <c r="C3" s="27" t="s">
        <v>28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</row>
    <row r="4" spans="1:18" x14ac:dyDescent="0.6">
      <c r="A4" s="16"/>
      <c r="B4" s="27"/>
      <c r="C4" s="27" t="s">
        <v>19</v>
      </c>
      <c r="D4" s="4">
        <v>200</v>
      </c>
      <c r="E4" s="27" t="s">
        <v>24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7"/>
    </row>
    <row r="5" spans="1:18" x14ac:dyDescent="0.6">
      <c r="A5" s="16"/>
      <c r="B5" s="27"/>
      <c r="C5" s="27" t="s">
        <v>14</v>
      </c>
      <c r="D5" s="4">
        <v>0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/>
    </row>
    <row r="6" spans="1:18" x14ac:dyDescent="0.6">
      <c r="A6" s="16"/>
      <c r="B6" s="27"/>
      <c r="C6" s="27" t="s">
        <v>15</v>
      </c>
      <c r="D6" s="4">
        <v>0</v>
      </c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7"/>
    </row>
    <row r="7" spans="1:18" x14ac:dyDescent="0.6">
      <c r="A7" s="16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7"/>
    </row>
    <row r="8" spans="1:18" x14ac:dyDescent="0.6">
      <c r="A8" s="16"/>
      <c r="B8" s="27"/>
      <c r="C8" s="27"/>
      <c r="D8" s="27"/>
      <c r="E8" s="38" t="s">
        <v>5</v>
      </c>
      <c r="F8" s="38"/>
      <c r="G8" s="38" t="s">
        <v>6</v>
      </c>
      <c r="H8" s="38"/>
      <c r="I8" s="38" t="s">
        <v>31</v>
      </c>
      <c r="J8" s="38"/>
      <c r="K8" s="27"/>
      <c r="L8" s="27"/>
      <c r="M8" s="5"/>
      <c r="N8" s="5"/>
      <c r="O8" s="5"/>
      <c r="P8" s="27"/>
      <c r="Q8" s="27"/>
      <c r="R8" s="17"/>
    </row>
    <row r="9" spans="1:18" ht="27.6" x14ac:dyDescent="0.7">
      <c r="A9" s="16"/>
      <c r="B9" s="27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Q9" s="27"/>
      <c r="R9" s="17"/>
    </row>
    <row r="10" spans="1:18" x14ac:dyDescent="0.6">
      <c r="A10" s="16"/>
      <c r="B10" s="27"/>
      <c r="C10" s="5">
        <v>1</v>
      </c>
      <c r="D10" s="5">
        <v>1</v>
      </c>
      <c r="E10" s="29">
        <v>-1.5</v>
      </c>
      <c r="F10" s="29">
        <v>0.75</v>
      </c>
      <c r="G10" s="34">
        <v>0.2</v>
      </c>
      <c r="H10" s="34">
        <v>-0.2</v>
      </c>
      <c r="I10" s="5">
        <f>E10+G10</f>
        <v>-1.3</v>
      </c>
      <c r="J10" s="5">
        <f>F10+H10</f>
        <v>0.55000000000000004</v>
      </c>
      <c r="K10" s="9">
        <f>I10-I$19</f>
        <v>-1.325</v>
      </c>
      <c r="L10" s="9">
        <f t="shared" ref="K10:L17" si="0">J10-J$19</f>
        <v>0.57500000000000007</v>
      </c>
      <c r="M10" s="9">
        <f>K10^2</f>
        <v>1.755625</v>
      </c>
      <c r="N10" s="9">
        <f>L10^2</f>
        <v>0.33062500000000006</v>
      </c>
      <c r="O10" s="9">
        <f t="shared" ref="O10:O17" si="1">K10*L10</f>
        <v>-0.76187500000000008</v>
      </c>
      <c r="P10" s="11">
        <f>$D$4/$D$18+$K$23*K10+$N$23*L10</f>
        <v>25.455130266966869</v>
      </c>
      <c r="Q10" s="27"/>
      <c r="R10" s="17"/>
    </row>
    <row r="11" spans="1:18" x14ac:dyDescent="0.6">
      <c r="A11" s="16"/>
      <c r="B11" s="27"/>
      <c r="C11" s="5">
        <v>2</v>
      </c>
      <c r="D11" s="5">
        <v>1</v>
      </c>
      <c r="E11" s="29">
        <v>0</v>
      </c>
      <c r="F11" s="29">
        <v>0.75</v>
      </c>
      <c r="G11" s="34">
        <v>0</v>
      </c>
      <c r="H11" s="34">
        <v>0</v>
      </c>
      <c r="I11" s="5">
        <f t="shared" ref="I11:J17" si="2">E11+G11</f>
        <v>0</v>
      </c>
      <c r="J11" s="5">
        <f t="shared" si="2"/>
        <v>0.75</v>
      </c>
      <c r="K11" s="9">
        <f t="shared" si="0"/>
        <v>-2.4999999999999994E-2</v>
      </c>
      <c r="L11" s="9">
        <f t="shared" si="0"/>
        <v>0.77500000000000002</v>
      </c>
      <c r="M11" s="9">
        <f t="shared" ref="M11:N17" si="3">K11^2</f>
        <v>6.2499999999999969E-4</v>
      </c>
      <c r="N11" s="9">
        <f t="shared" si="3"/>
        <v>0.60062500000000008</v>
      </c>
      <c r="O11" s="9">
        <f t="shared" si="1"/>
        <v>-1.9374999999999996E-2</v>
      </c>
      <c r="P11" s="11">
        <f t="shared" ref="P11:P17" si="4">$D$4/$D$18+$K$23*K11+$N$23*L11</f>
        <v>24.614345448697328</v>
      </c>
      <c r="Q11" s="27"/>
      <c r="R11" s="17"/>
    </row>
    <row r="12" spans="1:18" x14ac:dyDescent="0.6">
      <c r="A12" s="16"/>
      <c r="B12" s="27"/>
      <c r="C12" s="5">
        <v>3</v>
      </c>
      <c r="D12" s="5">
        <v>1</v>
      </c>
      <c r="E12" s="29">
        <v>1.5</v>
      </c>
      <c r="F12" s="29">
        <v>0.75</v>
      </c>
      <c r="G12" s="34">
        <v>0</v>
      </c>
      <c r="H12" s="34">
        <v>0</v>
      </c>
      <c r="I12" s="5">
        <f>E12+G12</f>
        <v>1.5</v>
      </c>
      <c r="J12" s="5">
        <f>F12+H12</f>
        <v>0.75</v>
      </c>
      <c r="K12" s="9">
        <f t="shared" si="0"/>
        <v>1.4750000000000001</v>
      </c>
      <c r="L12" s="9">
        <f t="shared" si="0"/>
        <v>0.77500000000000002</v>
      </c>
      <c r="M12" s="9">
        <f>K12^2</f>
        <v>2.1756250000000001</v>
      </c>
      <c r="N12" s="9">
        <f>L12^2</f>
        <v>0.60062500000000008</v>
      </c>
      <c r="O12" s="9">
        <f t="shared" si="1"/>
        <v>1.1431250000000002</v>
      </c>
      <c r="P12" s="11">
        <f t="shared" si="4"/>
        <v>23.763267931810869</v>
      </c>
      <c r="Q12" s="27"/>
      <c r="R12" s="17"/>
    </row>
    <row r="13" spans="1:18" x14ac:dyDescent="0.6">
      <c r="A13" s="16"/>
      <c r="B13" s="27"/>
      <c r="C13" s="5">
        <v>4</v>
      </c>
      <c r="D13" s="5">
        <v>1</v>
      </c>
      <c r="E13" s="29">
        <v>-1.5</v>
      </c>
      <c r="F13" s="29">
        <v>-0.75</v>
      </c>
      <c r="G13" s="34">
        <v>0</v>
      </c>
      <c r="H13" s="34">
        <v>0</v>
      </c>
      <c r="I13" s="5">
        <f>E13+G13</f>
        <v>-1.5</v>
      </c>
      <c r="J13" s="5">
        <f>F13+H13</f>
        <v>-0.75</v>
      </c>
      <c r="K13" s="9">
        <f t="shared" si="0"/>
        <v>-1.5249999999999999</v>
      </c>
      <c r="L13" s="9">
        <f t="shared" si="0"/>
        <v>-0.72499999999999998</v>
      </c>
      <c r="M13" s="9">
        <f>K13^2</f>
        <v>2.3256249999999996</v>
      </c>
      <c r="N13" s="9">
        <f>L13^2</f>
        <v>0.52562500000000001</v>
      </c>
      <c r="O13" s="9">
        <f t="shared" si="1"/>
        <v>1.1056249999999999</v>
      </c>
      <c r="P13" s="11">
        <f t="shared" si="4"/>
        <v>26.239305242843358</v>
      </c>
      <c r="Q13" s="27"/>
      <c r="R13" s="17"/>
    </row>
    <row r="14" spans="1:18" x14ac:dyDescent="0.6">
      <c r="A14" s="16"/>
      <c r="B14" s="27"/>
      <c r="C14" s="5">
        <v>5</v>
      </c>
      <c r="D14" s="5">
        <v>1</v>
      </c>
      <c r="E14" s="29">
        <v>0</v>
      </c>
      <c r="F14" s="29">
        <v>-0.75</v>
      </c>
      <c r="G14" s="34">
        <v>0</v>
      </c>
      <c r="H14" s="34">
        <v>0</v>
      </c>
      <c r="I14" s="5">
        <f t="shared" ref="I14:J15" si="5">E14+G14</f>
        <v>0</v>
      </c>
      <c r="J14" s="5">
        <f t="shared" si="5"/>
        <v>-0.75</v>
      </c>
      <c r="K14" s="9">
        <f t="shared" si="0"/>
        <v>-2.4999999999999994E-2</v>
      </c>
      <c r="L14" s="9">
        <f t="shared" si="0"/>
        <v>-0.72499999999999998</v>
      </c>
      <c r="M14" s="9">
        <f t="shared" ref="M14:N15" si="6">K14^2</f>
        <v>6.2499999999999969E-4</v>
      </c>
      <c r="N14" s="9">
        <f t="shared" si="6"/>
        <v>0.52562500000000001</v>
      </c>
      <c r="O14" s="9">
        <f t="shared" si="1"/>
        <v>1.8124999999999995E-2</v>
      </c>
      <c r="P14" s="11">
        <f t="shared" si="4"/>
        <v>25.388227725956899</v>
      </c>
      <c r="Q14" s="27"/>
      <c r="R14" s="17"/>
    </row>
    <row r="15" spans="1:18" x14ac:dyDescent="0.6">
      <c r="A15" s="16"/>
      <c r="B15" s="27"/>
      <c r="C15" s="5">
        <v>6</v>
      </c>
      <c r="D15" s="5">
        <v>1</v>
      </c>
      <c r="E15" s="29">
        <v>1.5</v>
      </c>
      <c r="F15" s="29">
        <v>-0.75</v>
      </c>
      <c r="G15" s="34">
        <v>0</v>
      </c>
      <c r="H15" s="34">
        <v>0</v>
      </c>
      <c r="I15" s="5">
        <f t="shared" si="5"/>
        <v>1.5</v>
      </c>
      <c r="J15" s="5">
        <f t="shared" si="5"/>
        <v>-0.75</v>
      </c>
      <c r="K15" s="9">
        <f t="shared" si="0"/>
        <v>1.4750000000000001</v>
      </c>
      <c r="L15" s="9">
        <f t="shared" si="0"/>
        <v>-0.72499999999999998</v>
      </c>
      <c r="M15" s="9">
        <f t="shared" si="6"/>
        <v>2.1756250000000001</v>
      </c>
      <c r="N15" s="9">
        <f t="shared" si="6"/>
        <v>0.52562500000000001</v>
      </c>
      <c r="O15" s="9">
        <f t="shared" si="1"/>
        <v>-1.069375</v>
      </c>
      <c r="P15" s="11">
        <f t="shared" si="4"/>
        <v>24.53715020907044</v>
      </c>
      <c r="Q15" s="27"/>
      <c r="R15" s="17"/>
    </row>
    <row r="16" spans="1:18" x14ac:dyDescent="0.6">
      <c r="A16" s="16"/>
      <c r="B16" s="27"/>
      <c r="C16" s="33">
        <v>7</v>
      </c>
      <c r="D16" s="5">
        <v>1</v>
      </c>
      <c r="E16" s="29">
        <v>0</v>
      </c>
      <c r="F16" s="29">
        <v>1.75</v>
      </c>
      <c r="G16" s="34">
        <v>0</v>
      </c>
      <c r="H16" s="34">
        <v>0</v>
      </c>
      <c r="I16" s="5">
        <f t="shared" si="2"/>
        <v>0</v>
      </c>
      <c r="J16" s="5">
        <f t="shared" si="2"/>
        <v>1.75</v>
      </c>
      <c r="K16" s="9">
        <f t="shared" si="0"/>
        <v>-2.4999999999999994E-2</v>
      </c>
      <c r="L16" s="9">
        <f t="shared" si="0"/>
        <v>1.7749999999999999</v>
      </c>
      <c r="M16" s="9">
        <f t="shared" si="3"/>
        <v>6.2499999999999969E-4</v>
      </c>
      <c r="N16" s="9">
        <f t="shared" si="3"/>
        <v>3.1506249999999998</v>
      </c>
      <c r="O16" s="9">
        <f t="shared" si="1"/>
        <v>-4.4374999999999991E-2</v>
      </c>
      <c r="P16" s="11">
        <f t="shared" si="4"/>
        <v>24.098423930524284</v>
      </c>
      <c r="Q16" s="27"/>
      <c r="R16" s="17"/>
    </row>
    <row r="17" spans="1:18" x14ac:dyDescent="0.6">
      <c r="A17" s="16"/>
      <c r="B17" s="27"/>
      <c r="C17" s="33">
        <v>8</v>
      </c>
      <c r="D17" s="5">
        <v>1</v>
      </c>
      <c r="E17" s="29">
        <v>0</v>
      </c>
      <c r="F17" s="29">
        <v>-1.75</v>
      </c>
      <c r="G17" s="34">
        <v>0</v>
      </c>
      <c r="H17" s="34">
        <v>0</v>
      </c>
      <c r="I17" s="5">
        <f t="shared" si="2"/>
        <v>0</v>
      </c>
      <c r="J17" s="5">
        <f t="shared" si="2"/>
        <v>-1.75</v>
      </c>
      <c r="K17" s="9">
        <f t="shared" si="0"/>
        <v>-2.4999999999999994E-2</v>
      </c>
      <c r="L17" s="9">
        <f t="shared" si="0"/>
        <v>-1.7250000000000001</v>
      </c>
      <c r="M17" s="9">
        <f t="shared" si="3"/>
        <v>6.2499999999999969E-4</v>
      </c>
      <c r="N17" s="9">
        <f t="shared" si="3"/>
        <v>2.9756250000000004</v>
      </c>
      <c r="O17" s="9">
        <f t="shared" si="1"/>
        <v>4.312499999999999E-2</v>
      </c>
      <c r="P17" s="11">
        <f t="shared" si="4"/>
        <v>25.904149244129947</v>
      </c>
      <c r="Q17" s="27"/>
      <c r="R17" s="17"/>
    </row>
    <row r="18" spans="1:18" x14ac:dyDescent="0.6">
      <c r="A18" s="16"/>
      <c r="B18" s="27"/>
      <c r="C18" s="5" t="s">
        <v>7</v>
      </c>
      <c r="D18" s="5">
        <f>SUM(D10:D17)</f>
        <v>8</v>
      </c>
      <c r="E18" s="5"/>
      <c r="F18" s="5"/>
      <c r="G18" s="5"/>
      <c r="H18" s="5"/>
      <c r="I18" s="5">
        <f>SUM(I10:I17)</f>
        <v>0.19999999999999996</v>
      </c>
      <c r="J18" s="5">
        <f>SUM(J10:J17)</f>
        <v>-0.20000000000000018</v>
      </c>
      <c r="K18" s="5"/>
      <c r="L18" s="5"/>
      <c r="M18" s="9">
        <f>SUM(M10:M17)</f>
        <v>8.4349999999999987</v>
      </c>
      <c r="N18" s="9">
        <f>SUM(N10:N17)</f>
        <v>9.2349999999999994</v>
      </c>
      <c r="O18" s="9">
        <f>SUM(O10:O17)</f>
        <v>0.41499999999999976</v>
      </c>
      <c r="P18" s="23">
        <f>SUM(P10:P17)</f>
        <v>200</v>
      </c>
      <c r="Q18" s="30" t="str">
        <f>IF(P18=D4," OK.","NOK")</f>
        <v xml:space="preserve"> OK.</v>
      </c>
      <c r="R18" s="17"/>
    </row>
    <row r="19" spans="1:18" x14ac:dyDescent="0.6">
      <c r="A19" s="16"/>
      <c r="B19" s="27"/>
      <c r="C19" s="27"/>
      <c r="D19" s="27"/>
      <c r="E19" s="27"/>
      <c r="F19" s="27"/>
      <c r="G19" s="27"/>
      <c r="H19" s="31" t="s">
        <v>33</v>
      </c>
      <c r="I19" s="10">
        <f>I18/D18</f>
        <v>2.4999999999999994E-2</v>
      </c>
      <c r="J19" s="10">
        <f>J18/D18</f>
        <v>-2.5000000000000022E-2</v>
      </c>
      <c r="K19" s="27"/>
      <c r="L19" s="27"/>
      <c r="M19" s="27"/>
      <c r="N19" s="27"/>
      <c r="O19" s="27"/>
      <c r="P19" s="27"/>
      <c r="Q19" s="27"/>
      <c r="R19" s="17"/>
    </row>
    <row r="20" spans="1:18" x14ac:dyDescent="0.6">
      <c r="A20" s="1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17"/>
    </row>
    <row r="21" spans="1:18" x14ac:dyDescent="0.6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17"/>
    </row>
    <row r="22" spans="1:18" x14ac:dyDescent="0.6">
      <c r="A22" s="16"/>
      <c r="B22" s="27"/>
      <c r="C22" s="27"/>
      <c r="D22" s="32" t="s">
        <v>16</v>
      </c>
      <c r="E22" s="32" t="s">
        <v>17</v>
      </c>
      <c r="F22" s="32" t="s">
        <v>18</v>
      </c>
      <c r="G22" s="32" t="s">
        <v>20</v>
      </c>
      <c r="H22" s="32" t="s">
        <v>25</v>
      </c>
      <c r="I22" s="27"/>
      <c r="J22" s="27"/>
      <c r="K22" s="27"/>
      <c r="L22" s="27"/>
      <c r="M22" s="27"/>
      <c r="N22" s="27"/>
      <c r="O22" s="27"/>
      <c r="P22" s="27"/>
      <c r="Q22" s="27"/>
      <c r="R22" s="17"/>
    </row>
    <row r="23" spans="1:18" x14ac:dyDescent="0.6">
      <c r="A23" s="16"/>
      <c r="B23" s="27"/>
      <c r="C23" s="31" t="s">
        <v>14</v>
      </c>
      <c r="D23" s="32">
        <f>D5</f>
        <v>0</v>
      </c>
      <c r="E23" s="32" t="s">
        <v>17</v>
      </c>
      <c r="F23" s="32">
        <f>D4*(J19)</f>
        <v>-5.0000000000000044</v>
      </c>
      <c r="G23" s="32" t="s">
        <v>20</v>
      </c>
      <c r="H23" s="32">
        <f>D23+F23</f>
        <v>-5.0000000000000044</v>
      </c>
      <c r="I23" s="27" t="s">
        <v>34</v>
      </c>
      <c r="J23" s="31" t="s">
        <v>21</v>
      </c>
      <c r="K23" s="27">
        <f>(H24*N18-H23*O18)/(N18*M18-O18^2)</f>
        <v>-0.56738501125763907</v>
      </c>
      <c r="L23" s="27"/>
      <c r="M23" s="31" t="s">
        <v>22</v>
      </c>
      <c r="N23" s="30">
        <f>(H23*M18-H24*O18)/(N18*M18-O18^2)</f>
        <v>-0.51592151817304666</v>
      </c>
      <c r="O23" s="27"/>
      <c r="P23" t="s">
        <v>35</v>
      </c>
      <c r="Q23" s="27"/>
      <c r="R23" s="17"/>
    </row>
    <row r="24" spans="1:18" ht="24" thickBot="1" x14ac:dyDescent="0.65">
      <c r="A24" s="18"/>
      <c r="B24" s="19"/>
      <c r="C24" s="20" t="s">
        <v>15</v>
      </c>
      <c r="D24" s="21">
        <f>D6</f>
        <v>0</v>
      </c>
      <c r="E24" s="21" t="s">
        <v>17</v>
      </c>
      <c r="F24" s="21">
        <f>-D4*(I19)</f>
        <v>-4.9999999999999991</v>
      </c>
      <c r="G24" s="21" t="s">
        <v>20</v>
      </c>
      <c r="H24" s="21">
        <f>D24+F24</f>
        <v>-4.9999999999999991</v>
      </c>
      <c r="I24" s="19" t="s">
        <v>34</v>
      </c>
      <c r="J24" s="19"/>
      <c r="K24" s="19"/>
      <c r="L24" s="19"/>
      <c r="M24" s="19"/>
      <c r="N24" s="19"/>
      <c r="O24" s="19"/>
      <c r="P24" s="19"/>
      <c r="Q24" s="19"/>
      <c r="R24" s="22"/>
    </row>
  </sheetData>
  <mergeCells count="3">
    <mergeCell ref="E8:F8"/>
    <mergeCell ref="G8:H8"/>
    <mergeCell ref="I8:J8"/>
  </mergeCells>
  <pageMargins left="0.7" right="0.35" top="0.48" bottom="0.42" header="0.31496062992125984" footer="0.31496062992125984"/>
  <pageSetup paperSize="9" scale="93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81921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81921" r:id="rId4"/>
      </mc:Fallback>
    </mc:AlternateContent>
    <mc:AlternateContent xmlns:mc="http://schemas.openxmlformats.org/markup-compatibility/2006">
      <mc:Choice Requires="x14">
        <oleObject progId="Equation.3" shapeId="81922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81922" r:id="rId6"/>
      </mc:Fallback>
    </mc:AlternateContent>
    <mc:AlternateContent xmlns:mc="http://schemas.openxmlformats.org/markup-compatibility/2006">
      <mc:Choice Requires="x14">
        <oleObject progId="Equation.3" shapeId="81923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81923" r:id="rId8"/>
      </mc:Fallback>
    </mc:AlternateContent>
    <mc:AlternateContent xmlns:mc="http://schemas.openxmlformats.org/markup-compatibility/2006">
      <mc:Choice Requires="x14">
        <oleObject progId="Equation.3" shapeId="81924" r:id="rId10">
          <objectPr defaultSize="0" autoPict="0" r:id="rId11">
            <anchor moveWithCells="1" sizeWithCells="1">
              <from>
                <xdr:col>3</xdr:col>
                <xdr:colOff>0</xdr:colOff>
                <xdr:row>19</xdr:row>
                <xdr:rowOff>266700</xdr:rowOff>
              </from>
              <to>
                <xdr:col>5</xdr:col>
                <xdr:colOff>243840</xdr:colOff>
                <xdr:row>20</xdr:row>
                <xdr:rowOff>289560</xdr:rowOff>
              </to>
            </anchor>
          </objectPr>
        </oleObject>
      </mc:Choice>
      <mc:Fallback>
        <oleObject progId="Equation.3" shapeId="81924" r:id="rId10"/>
      </mc:Fallback>
    </mc:AlternateContent>
    <mc:AlternateContent xmlns:mc="http://schemas.openxmlformats.org/markup-compatibility/2006">
      <mc:Choice Requires="x14">
        <oleObject progId="Equation.3" shapeId="81925" r:id="rId12">
          <objectPr defaultSize="0" autoPict="0" r:id="rId13">
            <anchor moveWithCells="1" sizeWithCells="1">
              <from>
                <xdr:col>5</xdr:col>
                <xdr:colOff>457200</xdr:colOff>
                <xdr:row>19</xdr:row>
                <xdr:rowOff>281940</xdr:rowOff>
              </from>
              <to>
                <xdr:col>8</xdr:col>
                <xdr:colOff>320040</xdr:colOff>
                <xdr:row>21</xdr:row>
                <xdr:rowOff>0</xdr:rowOff>
              </to>
            </anchor>
          </objectPr>
        </oleObject>
      </mc:Choice>
      <mc:Fallback>
        <oleObject progId="Equation.3" shapeId="81925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0E51-25CC-42C9-B03A-130B6500D07D}">
  <sheetPr>
    <tabColor rgb="FF00B0F0"/>
    <pageSetUpPr fitToPage="1"/>
  </sheetPr>
  <dimension ref="A1:R25"/>
  <sheetViews>
    <sheetView showGridLines="0" topLeftCell="A19" zoomScaleNormal="100" workbookViewId="0">
      <selection activeCell="F25" sqref="F25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40.5" customHeight="1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7"/>
    </row>
    <row r="3" spans="1:18" x14ac:dyDescent="0.6">
      <c r="A3" s="16"/>
      <c r="B3" s="27"/>
      <c r="C3" s="27" t="s">
        <v>28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</row>
    <row r="4" spans="1:18" x14ac:dyDescent="0.6">
      <c r="A4" s="16"/>
      <c r="B4" s="27"/>
      <c r="C4" s="27" t="s">
        <v>19</v>
      </c>
      <c r="D4" s="4">
        <v>200</v>
      </c>
      <c r="E4" s="27" t="s">
        <v>24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7"/>
    </row>
    <row r="5" spans="1:18" x14ac:dyDescent="0.6">
      <c r="A5" s="16"/>
      <c r="B5" s="27"/>
      <c r="C5" s="27" t="s">
        <v>14</v>
      </c>
      <c r="D5" s="4">
        <v>0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/>
    </row>
    <row r="6" spans="1:18" x14ac:dyDescent="0.6">
      <c r="A6" s="16"/>
      <c r="B6" s="27"/>
      <c r="C6" s="27" t="s">
        <v>15</v>
      </c>
      <c r="D6" s="4">
        <v>0</v>
      </c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7"/>
    </row>
    <row r="7" spans="1:18" x14ac:dyDescent="0.6">
      <c r="A7" s="16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7"/>
    </row>
    <row r="8" spans="1:18" x14ac:dyDescent="0.6">
      <c r="A8" s="16"/>
      <c r="B8" s="27"/>
      <c r="C8" s="27"/>
      <c r="D8" s="27"/>
      <c r="E8" s="38" t="s">
        <v>5</v>
      </c>
      <c r="F8" s="38"/>
      <c r="G8" s="38" t="s">
        <v>6</v>
      </c>
      <c r="H8" s="38"/>
      <c r="I8" s="38" t="s">
        <v>31</v>
      </c>
      <c r="J8" s="38"/>
      <c r="K8" s="27"/>
      <c r="L8" s="27"/>
      <c r="M8" s="5"/>
      <c r="N8" s="5"/>
      <c r="O8" s="5"/>
      <c r="P8" s="27"/>
      <c r="Q8" s="27"/>
      <c r="R8" s="17"/>
    </row>
    <row r="9" spans="1:18" ht="27.6" x14ac:dyDescent="0.7">
      <c r="A9" s="16"/>
      <c r="B9" s="27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Q9" s="27"/>
      <c r="R9" s="17"/>
    </row>
    <row r="10" spans="1:18" x14ac:dyDescent="0.6">
      <c r="A10" s="16"/>
      <c r="B10" s="27"/>
      <c r="C10" s="5">
        <v>1</v>
      </c>
      <c r="D10" s="5">
        <v>1</v>
      </c>
      <c r="E10" s="29">
        <v>-1.5</v>
      </c>
      <c r="F10" s="29">
        <v>0.75</v>
      </c>
      <c r="G10" s="34">
        <v>0</v>
      </c>
      <c r="H10" s="34">
        <v>0</v>
      </c>
      <c r="I10" s="5">
        <f>E10+G10</f>
        <v>-1.5</v>
      </c>
      <c r="J10" s="5">
        <f>F10+H10</f>
        <v>0.75</v>
      </c>
      <c r="K10" s="9">
        <f>I10-I$20</f>
        <v>-1.5</v>
      </c>
      <c r="L10" s="9">
        <f t="shared" ref="K10:L17" si="0">J10-J$20</f>
        <v>0.75</v>
      </c>
      <c r="M10" s="9">
        <f>K10^2</f>
        <v>2.25</v>
      </c>
      <c r="N10" s="9">
        <f>L10^2</f>
        <v>0.5625</v>
      </c>
      <c r="O10" s="9">
        <f t="shared" ref="O10:O17" si="1">K10*L10</f>
        <v>-1.125</v>
      </c>
      <c r="P10" s="11">
        <f>$D$4/$D$19+$K$24*K10+$N$24*L10</f>
        <v>25</v>
      </c>
      <c r="Q10" s="27"/>
      <c r="R10" s="17"/>
    </row>
    <row r="11" spans="1:18" x14ac:dyDescent="0.6">
      <c r="A11" s="16"/>
      <c r="B11" s="27"/>
      <c r="C11" s="5">
        <v>2</v>
      </c>
      <c r="D11" s="5">
        <v>1</v>
      </c>
      <c r="E11" s="29">
        <v>0</v>
      </c>
      <c r="F11" s="29">
        <v>0.75</v>
      </c>
      <c r="G11" s="34">
        <v>0</v>
      </c>
      <c r="H11" s="34">
        <v>0</v>
      </c>
      <c r="I11" s="5">
        <f t="shared" ref="I11:J17" si="2">E11+G11</f>
        <v>0</v>
      </c>
      <c r="J11" s="5">
        <f t="shared" si="2"/>
        <v>0.75</v>
      </c>
      <c r="K11" s="9">
        <f t="shared" si="0"/>
        <v>0</v>
      </c>
      <c r="L11" s="9">
        <f t="shared" si="0"/>
        <v>0.75</v>
      </c>
      <c r="M11" s="9">
        <f t="shared" ref="M11:N17" si="3">K11^2</f>
        <v>0</v>
      </c>
      <c r="N11" s="9">
        <f t="shared" si="3"/>
        <v>0.5625</v>
      </c>
      <c r="O11" s="9">
        <f t="shared" si="1"/>
        <v>0</v>
      </c>
      <c r="P11" s="11">
        <f t="shared" ref="P11:P17" si="4">$D$4/$D$19+$K$24*K11+$N$24*L11</f>
        <v>25</v>
      </c>
      <c r="Q11" s="27"/>
      <c r="R11" s="17"/>
    </row>
    <row r="12" spans="1:18" x14ac:dyDescent="0.6">
      <c r="A12" s="16"/>
      <c r="B12" s="27"/>
      <c r="C12" s="5">
        <v>3</v>
      </c>
      <c r="D12" s="5">
        <v>1</v>
      </c>
      <c r="E12" s="29">
        <v>1.5</v>
      </c>
      <c r="F12" s="29">
        <v>0.75</v>
      </c>
      <c r="G12" s="34">
        <v>0</v>
      </c>
      <c r="H12" s="34">
        <v>0</v>
      </c>
      <c r="I12" s="5">
        <f>E12+G12</f>
        <v>1.5</v>
      </c>
      <c r="J12" s="5">
        <f>F12+H12</f>
        <v>0.75</v>
      </c>
      <c r="K12" s="9">
        <f t="shared" si="0"/>
        <v>1.5</v>
      </c>
      <c r="L12" s="9">
        <f t="shared" si="0"/>
        <v>0.75</v>
      </c>
      <c r="M12" s="9">
        <f>K12^2</f>
        <v>2.25</v>
      </c>
      <c r="N12" s="9">
        <f>L12^2</f>
        <v>0.5625</v>
      </c>
      <c r="O12" s="9">
        <f t="shared" si="1"/>
        <v>1.125</v>
      </c>
      <c r="P12" s="11">
        <f t="shared" si="4"/>
        <v>25</v>
      </c>
      <c r="Q12" s="27"/>
      <c r="R12" s="17"/>
    </row>
    <row r="13" spans="1:18" x14ac:dyDescent="0.6">
      <c r="A13" s="16"/>
      <c r="B13" s="27"/>
      <c r="C13" s="5">
        <v>4</v>
      </c>
      <c r="D13" s="5">
        <v>1</v>
      </c>
      <c r="E13" s="29">
        <v>-1.5</v>
      </c>
      <c r="F13" s="29">
        <v>-0.75</v>
      </c>
      <c r="G13" s="34">
        <v>0</v>
      </c>
      <c r="H13" s="34">
        <v>0</v>
      </c>
      <c r="I13" s="5">
        <f>E13+G13</f>
        <v>-1.5</v>
      </c>
      <c r="J13" s="5">
        <f>F13+H13</f>
        <v>-0.75</v>
      </c>
      <c r="K13" s="9">
        <f t="shared" si="0"/>
        <v>-1.5</v>
      </c>
      <c r="L13" s="9">
        <f t="shared" si="0"/>
        <v>-0.75</v>
      </c>
      <c r="M13" s="9">
        <f>K13^2</f>
        <v>2.25</v>
      </c>
      <c r="N13" s="9">
        <f>L13^2</f>
        <v>0.5625</v>
      </c>
      <c r="O13" s="9">
        <f t="shared" si="1"/>
        <v>1.125</v>
      </c>
      <c r="P13" s="11">
        <f t="shared" si="4"/>
        <v>25</v>
      </c>
      <c r="Q13" s="27"/>
      <c r="R13" s="17"/>
    </row>
    <row r="14" spans="1:18" x14ac:dyDescent="0.6">
      <c r="A14" s="16"/>
      <c r="B14" s="27"/>
      <c r="C14" s="5">
        <v>5</v>
      </c>
      <c r="D14" s="5">
        <v>1</v>
      </c>
      <c r="E14" s="29">
        <v>0</v>
      </c>
      <c r="F14" s="29">
        <v>-0.75</v>
      </c>
      <c r="G14" s="34">
        <v>0</v>
      </c>
      <c r="H14" s="34">
        <v>0</v>
      </c>
      <c r="I14" s="5">
        <f t="shared" ref="I14:J15" si="5">E14+G14</f>
        <v>0</v>
      </c>
      <c r="J14" s="5">
        <f t="shared" si="5"/>
        <v>-0.75</v>
      </c>
      <c r="K14" s="9">
        <f t="shared" si="0"/>
        <v>0</v>
      </c>
      <c r="L14" s="9">
        <f t="shared" si="0"/>
        <v>-0.75</v>
      </c>
      <c r="M14" s="9">
        <f t="shared" ref="M14:N15" si="6">K14^2</f>
        <v>0</v>
      </c>
      <c r="N14" s="9">
        <f t="shared" si="6"/>
        <v>0.5625</v>
      </c>
      <c r="O14" s="9">
        <f t="shared" si="1"/>
        <v>0</v>
      </c>
      <c r="P14" s="11">
        <f t="shared" si="4"/>
        <v>25</v>
      </c>
      <c r="Q14" s="27"/>
      <c r="R14" s="17"/>
    </row>
    <row r="15" spans="1:18" x14ac:dyDescent="0.6">
      <c r="A15" s="16"/>
      <c r="B15" s="27"/>
      <c r="C15" s="5">
        <v>6</v>
      </c>
      <c r="D15" s="5">
        <v>1</v>
      </c>
      <c r="E15" s="29">
        <v>1.5</v>
      </c>
      <c r="F15" s="29">
        <v>-0.75</v>
      </c>
      <c r="G15" s="34">
        <v>0</v>
      </c>
      <c r="H15" s="34">
        <v>0</v>
      </c>
      <c r="I15" s="5">
        <f t="shared" si="5"/>
        <v>1.5</v>
      </c>
      <c r="J15" s="5">
        <f t="shared" si="5"/>
        <v>-0.75</v>
      </c>
      <c r="K15" s="9">
        <f t="shared" si="0"/>
        <v>1.5</v>
      </c>
      <c r="L15" s="9">
        <f t="shared" si="0"/>
        <v>-0.75</v>
      </c>
      <c r="M15" s="9">
        <f t="shared" si="6"/>
        <v>2.25</v>
      </c>
      <c r="N15" s="9">
        <f t="shared" si="6"/>
        <v>0.5625</v>
      </c>
      <c r="O15" s="9">
        <f t="shared" si="1"/>
        <v>-1.125</v>
      </c>
      <c r="P15" s="11">
        <f t="shared" si="4"/>
        <v>25</v>
      </c>
      <c r="Q15" s="27"/>
      <c r="R15" s="17"/>
    </row>
    <row r="16" spans="1:18" x14ac:dyDescent="0.6">
      <c r="A16" s="16"/>
      <c r="B16" s="27"/>
      <c r="C16" s="33">
        <v>7</v>
      </c>
      <c r="D16" s="5">
        <v>1</v>
      </c>
      <c r="E16" s="29">
        <v>0</v>
      </c>
      <c r="F16" s="29">
        <v>1.75</v>
      </c>
      <c r="G16" s="34">
        <v>0</v>
      </c>
      <c r="H16" s="34">
        <v>0</v>
      </c>
      <c r="I16" s="5">
        <f t="shared" si="2"/>
        <v>0</v>
      </c>
      <c r="J16" s="5">
        <f t="shared" si="2"/>
        <v>1.75</v>
      </c>
      <c r="K16" s="9">
        <f t="shared" si="0"/>
        <v>0</v>
      </c>
      <c r="L16" s="9">
        <f t="shared" si="0"/>
        <v>1.75</v>
      </c>
      <c r="M16" s="9">
        <f t="shared" si="3"/>
        <v>0</v>
      </c>
      <c r="N16" s="9">
        <f t="shared" si="3"/>
        <v>3.0625</v>
      </c>
      <c r="O16" s="9">
        <f t="shared" si="1"/>
        <v>0</v>
      </c>
      <c r="P16" s="11">
        <f t="shared" si="4"/>
        <v>25</v>
      </c>
      <c r="Q16" s="27"/>
      <c r="R16" s="17"/>
    </row>
    <row r="17" spans="1:18" x14ac:dyDescent="0.6">
      <c r="A17" s="16"/>
      <c r="B17" s="27"/>
      <c r="C17" s="33">
        <v>8</v>
      </c>
      <c r="D17" s="5">
        <v>1</v>
      </c>
      <c r="E17" s="29">
        <v>0</v>
      </c>
      <c r="F17" s="29">
        <v>-1.75</v>
      </c>
      <c r="G17" s="34">
        <v>0</v>
      </c>
      <c r="H17" s="34">
        <v>0</v>
      </c>
      <c r="I17" s="5">
        <f t="shared" si="2"/>
        <v>0</v>
      </c>
      <c r="J17" s="5">
        <f t="shared" si="2"/>
        <v>-1.75</v>
      </c>
      <c r="K17" s="9">
        <f t="shared" si="0"/>
        <v>0</v>
      </c>
      <c r="L17" s="9">
        <f t="shared" si="0"/>
        <v>-1.75</v>
      </c>
      <c r="M17" s="9">
        <f t="shared" si="3"/>
        <v>0</v>
      </c>
      <c r="N17" s="9">
        <f t="shared" si="3"/>
        <v>3.0625</v>
      </c>
      <c r="O17" s="9">
        <f t="shared" si="1"/>
        <v>0</v>
      </c>
      <c r="P17" s="11">
        <f t="shared" si="4"/>
        <v>25</v>
      </c>
      <c r="Q17" s="27"/>
      <c r="R17" s="17"/>
    </row>
    <row r="18" spans="1:18" x14ac:dyDescent="0.6">
      <c r="A18" s="16"/>
      <c r="B18" s="27"/>
      <c r="C18" s="33">
        <v>9</v>
      </c>
      <c r="D18" s="5">
        <v>1</v>
      </c>
      <c r="E18" s="29">
        <v>1</v>
      </c>
      <c r="F18" s="29">
        <v>-1.75</v>
      </c>
      <c r="G18" s="34">
        <v>0</v>
      </c>
      <c r="H18" s="34">
        <v>0</v>
      </c>
      <c r="I18" s="5">
        <f t="shared" ref="I18" si="7">E18+G18</f>
        <v>1</v>
      </c>
      <c r="J18" s="5">
        <f t="shared" ref="J18" si="8">F18+H18</f>
        <v>-1.75</v>
      </c>
      <c r="K18" s="9">
        <f t="shared" ref="K18" si="9">I18-I$20</f>
        <v>1</v>
      </c>
      <c r="L18" s="9">
        <f t="shared" ref="L18" si="10">J18-J$20</f>
        <v>-1.75</v>
      </c>
      <c r="M18" s="9">
        <f t="shared" ref="M18" si="11">K18^2</f>
        <v>1</v>
      </c>
      <c r="N18" s="9">
        <f t="shared" ref="N18" si="12">L18^2</f>
        <v>3.0625</v>
      </c>
      <c r="O18" s="9">
        <f t="shared" ref="O18" si="13">K18*L18</f>
        <v>-1.75</v>
      </c>
      <c r="P18" s="11">
        <f t="shared" ref="P18" si="14">$D$4/$D$19+$K$24*K18+$N$24*L18</f>
        <v>25</v>
      </c>
      <c r="Q18" s="27"/>
      <c r="R18" s="17"/>
    </row>
    <row r="19" spans="1:18" x14ac:dyDescent="0.6">
      <c r="A19" s="16"/>
      <c r="B19" s="27"/>
      <c r="C19" s="5" t="s">
        <v>7</v>
      </c>
      <c r="D19" s="5">
        <f>SUM(D10:D17)</f>
        <v>8</v>
      </c>
      <c r="E19" s="5"/>
      <c r="F19" s="5"/>
      <c r="G19" s="5"/>
      <c r="H19" s="5"/>
      <c r="I19" s="5">
        <f>SUM(I10:I17)</f>
        <v>0</v>
      </c>
      <c r="J19" s="5">
        <f>SUM(J10:J17)</f>
        <v>0</v>
      </c>
      <c r="K19" s="5"/>
      <c r="L19" s="5"/>
      <c r="M19" s="9">
        <f>SUM(M10:M17)</f>
        <v>9</v>
      </c>
      <c r="N19" s="9">
        <f>SUM(N10:N17)</f>
        <v>9.5</v>
      </c>
      <c r="O19" s="9">
        <f>SUM(O10:O17)</f>
        <v>0</v>
      </c>
      <c r="P19" s="23">
        <f>SUM(P10:P17)</f>
        <v>200</v>
      </c>
      <c r="Q19" s="30" t="str">
        <f>IF(P19=D4," OK.","NOK")</f>
        <v xml:space="preserve"> OK.</v>
      </c>
      <c r="R19" s="17"/>
    </row>
    <row r="20" spans="1:18" x14ac:dyDescent="0.6">
      <c r="A20" s="16"/>
      <c r="B20" s="27"/>
      <c r="C20" s="27"/>
      <c r="D20" s="27"/>
      <c r="E20" s="27"/>
      <c r="F20" s="27"/>
      <c r="G20" s="27"/>
      <c r="H20" s="31" t="s">
        <v>33</v>
      </c>
      <c r="I20" s="10">
        <f>I19/D19</f>
        <v>0</v>
      </c>
      <c r="J20" s="10">
        <f>J19/D19</f>
        <v>0</v>
      </c>
      <c r="K20" s="27"/>
      <c r="L20" s="27"/>
      <c r="M20" s="27"/>
      <c r="N20" s="27"/>
      <c r="O20" s="27"/>
      <c r="P20" s="27"/>
      <c r="Q20" s="27"/>
      <c r="R20" s="17"/>
    </row>
    <row r="21" spans="1:18" x14ac:dyDescent="0.6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17"/>
    </row>
    <row r="22" spans="1:18" x14ac:dyDescent="0.6">
      <c r="A22" s="1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7"/>
    </row>
    <row r="23" spans="1:18" x14ac:dyDescent="0.6">
      <c r="A23" s="16"/>
      <c r="B23" s="27"/>
      <c r="C23" s="27"/>
      <c r="D23" s="32" t="s">
        <v>16</v>
      </c>
      <c r="E23" s="32" t="s">
        <v>17</v>
      </c>
      <c r="F23" s="32" t="s">
        <v>18</v>
      </c>
      <c r="G23" s="32" t="s">
        <v>20</v>
      </c>
      <c r="H23" s="32" t="s">
        <v>25</v>
      </c>
      <c r="I23" s="27"/>
      <c r="J23" s="27"/>
      <c r="K23" s="27"/>
      <c r="L23" s="27"/>
      <c r="M23" s="27"/>
      <c r="N23" s="27"/>
      <c r="O23" s="27"/>
      <c r="P23" s="27"/>
      <c r="Q23" s="27"/>
      <c r="R23" s="17"/>
    </row>
    <row r="24" spans="1:18" x14ac:dyDescent="0.6">
      <c r="A24" s="16"/>
      <c r="B24" s="27"/>
      <c r="C24" s="31" t="s">
        <v>14</v>
      </c>
      <c r="D24" s="32">
        <f>D5</f>
        <v>0</v>
      </c>
      <c r="E24" s="32" t="s">
        <v>17</v>
      </c>
      <c r="F24" s="32">
        <f>D4*(J20)</f>
        <v>0</v>
      </c>
      <c r="G24" s="32" t="s">
        <v>20</v>
      </c>
      <c r="H24" s="32">
        <f>D24+F24</f>
        <v>0</v>
      </c>
      <c r="I24" s="27" t="s">
        <v>34</v>
      </c>
      <c r="J24" s="31" t="s">
        <v>21</v>
      </c>
      <c r="K24" s="27">
        <f>(H25*N19-H24*O19)/(N19*M19-O19^2)</f>
        <v>0</v>
      </c>
      <c r="L24" s="27"/>
      <c r="M24" s="31" t="s">
        <v>22</v>
      </c>
      <c r="N24" s="30">
        <f>(H24*M19-H25*O19)/(N19*M19-O19^2)</f>
        <v>0</v>
      </c>
      <c r="O24" s="27"/>
      <c r="P24" t="s">
        <v>35</v>
      </c>
      <c r="Q24" s="27"/>
      <c r="R24" s="17"/>
    </row>
    <row r="25" spans="1:18" ht="24" thickBot="1" x14ac:dyDescent="0.65">
      <c r="A25" s="18"/>
      <c r="B25" s="19"/>
      <c r="C25" s="20" t="s">
        <v>15</v>
      </c>
      <c r="D25" s="21">
        <f>D6</f>
        <v>0</v>
      </c>
      <c r="E25" s="21" t="s">
        <v>17</v>
      </c>
      <c r="F25" s="21">
        <f>-D4*(I20)</f>
        <v>0</v>
      </c>
      <c r="G25" s="21" t="s">
        <v>20</v>
      </c>
      <c r="H25" s="21">
        <f>D25+F25</f>
        <v>0</v>
      </c>
      <c r="I25" s="19" t="s">
        <v>34</v>
      </c>
      <c r="J25" s="19"/>
      <c r="K25" s="19"/>
      <c r="L25" s="19"/>
      <c r="M25" s="19"/>
      <c r="N25" s="19"/>
      <c r="O25" s="19"/>
      <c r="P25" s="19"/>
      <c r="Q25" s="19"/>
      <c r="R25" s="22"/>
    </row>
  </sheetData>
  <mergeCells count="3">
    <mergeCell ref="E8:F8"/>
    <mergeCell ref="G8:H8"/>
    <mergeCell ref="I8:J8"/>
  </mergeCells>
  <pageMargins left="0.87" right="0.35" top="0.48" bottom="0.42" header="0.31496062992125984" footer="0.31496062992125984"/>
  <pageSetup paperSize="9" scale="90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83969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83969" r:id="rId4"/>
      </mc:Fallback>
    </mc:AlternateContent>
    <mc:AlternateContent xmlns:mc="http://schemas.openxmlformats.org/markup-compatibility/2006">
      <mc:Choice Requires="x14">
        <oleObject progId="Equation.3" shapeId="83970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83970" r:id="rId6"/>
      </mc:Fallback>
    </mc:AlternateContent>
    <mc:AlternateContent xmlns:mc="http://schemas.openxmlformats.org/markup-compatibility/2006">
      <mc:Choice Requires="x14">
        <oleObject progId="Equation.3" shapeId="83971" r:id="rId8">
          <objectPr defaultSize="0" autoPict="0" r:id="rId9">
            <anchor moveWithCells="1" sizeWithCells="1">
              <from>
                <xdr:col>3</xdr:col>
                <xdr:colOff>0</xdr:colOff>
                <xdr:row>20</xdr:row>
                <xdr:rowOff>266700</xdr:rowOff>
              </from>
              <to>
                <xdr:col>5</xdr:col>
                <xdr:colOff>243840</xdr:colOff>
                <xdr:row>21</xdr:row>
                <xdr:rowOff>289560</xdr:rowOff>
              </to>
            </anchor>
          </objectPr>
        </oleObject>
      </mc:Choice>
      <mc:Fallback>
        <oleObject progId="Equation.3" shapeId="83971" r:id="rId8"/>
      </mc:Fallback>
    </mc:AlternateContent>
    <mc:AlternateContent xmlns:mc="http://schemas.openxmlformats.org/markup-compatibility/2006">
      <mc:Choice Requires="x14">
        <oleObject progId="Equation.3" shapeId="83972" r:id="rId10">
          <objectPr defaultSize="0" autoPict="0" r:id="rId11">
            <anchor moveWithCells="1" sizeWithCells="1">
              <from>
                <xdr:col>5</xdr:col>
                <xdr:colOff>457200</xdr:colOff>
                <xdr:row>20</xdr:row>
                <xdr:rowOff>281940</xdr:rowOff>
              </from>
              <to>
                <xdr:col>8</xdr:col>
                <xdr:colOff>320040</xdr:colOff>
                <xdr:row>22</xdr:row>
                <xdr:rowOff>0</xdr:rowOff>
              </to>
            </anchor>
          </objectPr>
        </oleObject>
      </mc:Choice>
      <mc:Fallback>
        <oleObject progId="Equation.3" shapeId="83972" r:id="rId10"/>
      </mc:Fallback>
    </mc:AlternateContent>
    <mc:AlternateContent xmlns:mc="http://schemas.openxmlformats.org/markup-compatibility/2006">
      <mc:Choice Requires="x14">
        <oleObject progId="Equation.3" shapeId="83973" r:id="rId12">
          <objectPr defaultSize="0" autoPict="0" r:id="rId13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83973" r:id="rId12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9B96-72F6-4C5C-A8D9-E4C9B5BC7CFD}">
  <sheetPr>
    <tabColor rgb="FF00B050"/>
    <pageSetUpPr fitToPage="1"/>
  </sheetPr>
  <dimension ref="A1:R30"/>
  <sheetViews>
    <sheetView showGridLines="0" topLeftCell="A26" zoomScaleNormal="100" workbookViewId="0">
      <selection activeCell="I39" sqref="I39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7"/>
    </row>
    <row r="3" spans="1:18" x14ac:dyDescent="0.6">
      <c r="A3" s="16"/>
      <c r="B3" s="27"/>
      <c r="C3" s="27" t="s">
        <v>28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</row>
    <row r="4" spans="1:18" x14ac:dyDescent="0.6">
      <c r="A4" s="16"/>
      <c r="B4" s="27"/>
      <c r="C4" s="27" t="s">
        <v>19</v>
      </c>
      <c r="D4" s="4">
        <v>840</v>
      </c>
      <c r="E4" s="27" t="s">
        <v>24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7"/>
    </row>
    <row r="5" spans="1:18" x14ac:dyDescent="0.6">
      <c r="A5" s="16"/>
      <c r="B5" s="27"/>
      <c r="C5" s="27" t="s">
        <v>14</v>
      </c>
      <c r="D5" s="4">
        <v>0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/>
    </row>
    <row r="6" spans="1:18" x14ac:dyDescent="0.6">
      <c r="A6" s="16"/>
      <c r="B6" s="27"/>
      <c r="C6" s="27" t="s">
        <v>15</v>
      </c>
      <c r="D6" s="4">
        <v>0</v>
      </c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7"/>
    </row>
    <row r="7" spans="1:18" x14ac:dyDescent="0.6">
      <c r="A7" s="16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7"/>
    </row>
    <row r="8" spans="1:18" x14ac:dyDescent="0.6">
      <c r="A8" s="16"/>
      <c r="B8" s="27"/>
      <c r="C8" s="27"/>
      <c r="D8" s="27"/>
      <c r="E8" s="38" t="s">
        <v>5</v>
      </c>
      <c r="F8" s="38"/>
      <c r="G8" s="38" t="s">
        <v>6</v>
      </c>
      <c r="H8" s="38"/>
      <c r="I8" s="38" t="s">
        <v>31</v>
      </c>
      <c r="J8" s="38"/>
      <c r="K8" s="27"/>
      <c r="L8" s="27"/>
      <c r="M8" s="5"/>
      <c r="N8" s="5"/>
      <c r="O8" s="5"/>
      <c r="P8" s="27"/>
      <c r="Q8" s="27"/>
      <c r="R8" s="17"/>
    </row>
    <row r="9" spans="1:18" ht="27.6" x14ac:dyDescent="0.7">
      <c r="A9" s="16"/>
      <c r="B9" s="27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Q9" s="27"/>
      <c r="R9" s="17"/>
    </row>
    <row r="10" spans="1:18" x14ac:dyDescent="0.6">
      <c r="A10" s="16"/>
      <c r="B10" s="27"/>
      <c r="C10" s="5">
        <v>1</v>
      </c>
      <c r="D10" s="5">
        <v>1</v>
      </c>
      <c r="E10" s="29">
        <f>-1.5-0.75</f>
        <v>-2.25</v>
      </c>
      <c r="F10" s="29">
        <v>1.5</v>
      </c>
      <c r="G10" s="34">
        <v>0</v>
      </c>
      <c r="H10" s="34">
        <v>0</v>
      </c>
      <c r="I10" s="5">
        <f>E10+G10</f>
        <v>-2.25</v>
      </c>
      <c r="J10" s="5">
        <f>F10+H10</f>
        <v>1.5</v>
      </c>
      <c r="K10" s="9">
        <f>I10-I$25</f>
        <v>-2.25</v>
      </c>
      <c r="L10" s="9">
        <f t="shared" ref="K10:L23" si="0">J10-J$25</f>
        <v>1.5</v>
      </c>
      <c r="M10" s="9">
        <f>K10^2</f>
        <v>5.0625</v>
      </c>
      <c r="N10" s="9">
        <f>L10^2</f>
        <v>2.25</v>
      </c>
      <c r="O10" s="9">
        <f t="shared" ref="O10:O23" si="1">K10*L10</f>
        <v>-3.375</v>
      </c>
      <c r="P10" s="11">
        <f>$D$4/$D$24+$K$29*K10+$N$29*L10</f>
        <v>70</v>
      </c>
      <c r="Q10" s="27"/>
      <c r="R10" s="17"/>
    </row>
    <row r="11" spans="1:18" x14ac:dyDescent="0.6">
      <c r="A11" s="16"/>
      <c r="B11" s="27"/>
      <c r="C11" s="5">
        <v>2</v>
      </c>
      <c r="D11" s="5">
        <v>1</v>
      </c>
      <c r="E11" s="29">
        <v>-0.75</v>
      </c>
      <c r="F11" s="29">
        <v>1.5</v>
      </c>
      <c r="G11" s="34">
        <v>0</v>
      </c>
      <c r="H11" s="34">
        <v>0</v>
      </c>
      <c r="I11" s="5">
        <f t="shared" ref="I11:J23" si="2">E11+G11</f>
        <v>-0.75</v>
      </c>
      <c r="J11" s="5">
        <f t="shared" si="2"/>
        <v>1.5</v>
      </c>
      <c r="K11" s="9">
        <f t="shared" ref="K11:K16" si="3">I11-I$25</f>
        <v>-0.75</v>
      </c>
      <c r="L11" s="9">
        <f t="shared" si="0"/>
        <v>1.5</v>
      </c>
      <c r="M11" s="9">
        <f t="shared" ref="M11:N17" si="4">K11^2</f>
        <v>0.5625</v>
      </c>
      <c r="N11" s="9">
        <f t="shared" si="4"/>
        <v>2.25</v>
      </c>
      <c r="O11" s="9">
        <f t="shared" si="1"/>
        <v>-1.125</v>
      </c>
      <c r="P11" s="11">
        <f t="shared" ref="P11:P23" si="5">$D$4/$D$24+$K$29*K11+$N$29*L11</f>
        <v>70</v>
      </c>
      <c r="Q11" s="27"/>
      <c r="R11" s="17"/>
    </row>
    <row r="12" spans="1:18" x14ac:dyDescent="0.6">
      <c r="A12" s="16"/>
      <c r="B12" s="27"/>
      <c r="C12" s="5">
        <v>3</v>
      </c>
      <c r="D12" s="5">
        <v>1</v>
      </c>
      <c r="E12" s="29">
        <v>0.75</v>
      </c>
      <c r="F12" s="29">
        <v>1.5</v>
      </c>
      <c r="G12" s="34">
        <v>0</v>
      </c>
      <c r="H12" s="34">
        <v>0</v>
      </c>
      <c r="I12" s="5">
        <f t="shared" si="2"/>
        <v>0.75</v>
      </c>
      <c r="J12" s="5">
        <f t="shared" si="2"/>
        <v>1.5</v>
      </c>
      <c r="K12" s="9">
        <f t="shared" si="3"/>
        <v>0.75</v>
      </c>
      <c r="L12" s="9">
        <f t="shared" si="0"/>
        <v>1.5</v>
      </c>
      <c r="M12" s="9">
        <f t="shared" si="4"/>
        <v>0.5625</v>
      </c>
      <c r="N12" s="9">
        <f t="shared" si="4"/>
        <v>2.25</v>
      </c>
      <c r="O12" s="9">
        <f t="shared" si="1"/>
        <v>1.125</v>
      </c>
      <c r="P12" s="11">
        <f t="shared" si="5"/>
        <v>70</v>
      </c>
      <c r="Q12" s="27"/>
      <c r="R12" s="17"/>
    </row>
    <row r="13" spans="1:18" x14ac:dyDescent="0.6">
      <c r="A13" s="16"/>
      <c r="B13" s="27"/>
      <c r="C13" s="5">
        <v>4</v>
      </c>
      <c r="D13" s="5">
        <v>1</v>
      </c>
      <c r="E13" s="29">
        <v>2.25</v>
      </c>
      <c r="F13" s="29">
        <v>1.5</v>
      </c>
      <c r="G13" s="34">
        <v>0</v>
      </c>
      <c r="H13" s="34">
        <v>0</v>
      </c>
      <c r="I13" s="5">
        <f t="shared" si="2"/>
        <v>2.25</v>
      </c>
      <c r="J13" s="5">
        <f t="shared" si="2"/>
        <v>1.5</v>
      </c>
      <c r="K13" s="9">
        <f t="shared" si="3"/>
        <v>2.25</v>
      </c>
      <c r="L13" s="9">
        <f t="shared" si="0"/>
        <v>1.5</v>
      </c>
      <c r="M13" s="9">
        <f t="shared" si="4"/>
        <v>5.0625</v>
      </c>
      <c r="N13" s="9">
        <f t="shared" si="4"/>
        <v>2.25</v>
      </c>
      <c r="O13" s="9">
        <f t="shared" si="1"/>
        <v>3.375</v>
      </c>
      <c r="P13" s="11">
        <f t="shared" si="5"/>
        <v>70</v>
      </c>
      <c r="Q13" s="27"/>
      <c r="R13" s="17"/>
    </row>
    <row r="14" spans="1:18" x14ac:dyDescent="0.6">
      <c r="A14" s="16"/>
      <c r="B14" s="27"/>
      <c r="C14" s="5">
        <v>5</v>
      </c>
      <c r="D14" s="5">
        <v>1</v>
      </c>
      <c r="E14" s="29">
        <f>-1.5-0.75</f>
        <v>-2.25</v>
      </c>
      <c r="F14" s="29">
        <v>0</v>
      </c>
      <c r="G14" s="34">
        <v>0</v>
      </c>
      <c r="H14" s="34">
        <v>0</v>
      </c>
      <c r="I14" s="5">
        <f t="shared" si="2"/>
        <v>-2.25</v>
      </c>
      <c r="J14" s="5">
        <f t="shared" si="2"/>
        <v>0</v>
      </c>
      <c r="K14" s="9">
        <f t="shared" si="3"/>
        <v>-2.25</v>
      </c>
      <c r="L14" s="9">
        <f t="shared" si="0"/>
        <v>0</v>
      </c>
      <c r="M14" s="9">
        <f t="shared" si="4"/>
        <v>5.0625</v>
      </c>
      <c r="N14" s="9">
        <f t="shared" si="4"/>
        <v>0</v>
      </c>
      <c r="O14" s="9">
        <f t="shared" si="1"/>
        <v>0</v>
      </c>
      <c r="P14" s="11">
        <f t="shared" si="5"/>
        <v>70</v>
      </c>
      <c r="Q14" s="27"/>
      <c r="R14" s="17"/>
    </row>
    <row r="15" spans="1:18" x14ac:dyDescent="0.6">
      <c r="A15" s="16"/>
      <c r="B15" s="27"/>
      <c r="C15" s="5">
        <v>6</v>
      </c>
      <c r="D15" s="5">
        <v>1</v>
      </c>
      <c r="E15" s="29">
        <v>-0.75</v>
      </c>
      <c r="F15" s="29">
        <v>0</v>
      </c>
      <c r="G15" s="34">
        <v>0</v>
      </c>
      <c r="H15" s="34">
        <v>0</v>
      </c>
      <c r="I15" s="5">
        <f t="shared" si="2"/>
        <v>-0.75</v>
      </c>
      <c r="J15" s="5">
        <f t="shared" si="2"/>
        <v>0</v>
      </c>
      <c r="K15" s="9">
        <f t="shared" si="3"/>
        <v>-0.75</v>
      </c>
      <c r="L15" s="9">
        <f t="shared" si="0"/>
        <v>0</v>
      </c>
      <c r="M15" s="9">
        <f t="shared" si="4"/>
        <v>0.5625</v>
      </c>
      <c r="N15" s="9">
        <f t="shared" si="4"/>
        <v>0</v>
      </c>
      <c r="O15" s="9">
        <f t="shared" si="1"/>
        <v>0</v>
      </c>
      <c r="P15" s="11">
        <f t="shared" si="5"/>
        <v>70</v>
      </c>
      <c r="Q15" s="27"/>
      <c r="R15" s="17"/>
    </row>
    <row r="16" spans="1:18" x14ac:dyDescent="0.6">
      <c r="A16" s="16"/>
      <c r="B16" s="27"/>
      <c r="C16" s="5">
        <v>7</v>
      </c>
      <c r="D16" s="5">
        <v>1</v>
      </c>
      <c r="E16" s="29">
        <v>0.75</v>
      </c>
      <c r="F16" s="29">
        <v>0</v>
      </c>
      <c r="G16" s="34">
        <v>0</v>
      </c>
      <c r="H16" s="34">
        <v>0</v>
      </c>
      <c r="I16" s="5">
        <f t="shared" si="2"/>
        <v>0.75</v>
      </c>
      <c r="J16" s="5">
        <f t="shared" si="2"/>
        <v>0</v>
      </c>
      <c r="K16" s="9">
        <f t="shared" si="3"/>
        <v>0.75</v>
      </c>
      <c r="L16" s="9">
        <f t="shared" si="0"/>
        <v>0</v>
      </c>
      <c r="M16" s="9">
        <f t="shared" si="4"/>
        <v>0.5625</v>
      </c>
      <c r="N16" s="9">
        <f t="shared" si="4"/>
        <v>0</v>
      </c>
      <c r="O16" s="9">
        <f t="shared" si="1"/>
        <v>0</v>
      </c>
      <c r="P16" s="11">
        <f t="shared" si="5"/>
        <v>70</v>
      </c>
      <c r="Q16" s="27"/>
      <c r="R16" s="17"/>
    </row>
    <row r="17" spans="1:18" x14ac:dyDescent="0.6">
      <c r="A17" s="16"/>
      <c r="B17" s="27"/>
      <c r="C17" s="5">
        <v>8</v>
      </c>
      <c r="D17" s="5">
        <v>1</v>
      </c>
      <c r="E17" s="29">
        <v>2.25</v>
      </c>
      <c r="F17" s="29">
        <v>0</v>
      </c>
      <c r="G17" s="34">
        <v>0</v>
      </c>
      <c r="H17" s="34">
        <v>0</v>
      </c>
      <c r="I17" s="5">
        <f t="shared" si="2"/>
        <v>2.25</v>
      </c>
      <c r="J17" s="5">
        <f t="shared" si="2"/>
        <v>0</v>
      </c>
      <c r="K17" s="9">
        <f t="shared" si="0"/>
        <v>2.25</v>
      </c>
      <c r="L17" s="9">
        <f t="shared" si="0"/>
        <v>0</v>
      </c>
      <c r="M17" s="9">
        <f t="shared" si="4"/>
        <v>5.0625</v>
      </c>
      <c r="N17" s="9">
        <f t="shared" si="4"/>
        <v>0</v>
      </c>
      <c r="O17" s="9">
        <f t="shared" si="1"/>
        <v>0</v>
      </c>
      <c r="P17" s="11">
        <f t="shared" si="5"/>
        <v>70</v>
      </c>
      <c r="Q17" s="27"/>
      <c r="R17" s="17"/>
    </row>
    <row r="18" spans="1:18" x14ac:dyDescent="0.6">
      <c r="A18" s="16"/>
      <c r="B18" s="27"/>
      <c r="C18" s="5">
        <v>9</v>
      </c>
      <c r="D18" s="5">
        <v>1</v>
      </c>
      <c r="E18" s="29">
        <f>-1.5-0.75</f>
        <v>-2.25</v>
      </c>
      <c r="F18" s="29">
        <v>-1.5</v>
      </c>
      <c r="G18" s="34">
        <v>0</v>
      </c>
      <c r="H18" s="34">
        <v>0</v>
      </c>
      <c r="I18" s="5">
        <f>E18+G18</f>
        <v>-2.25</v>
      </c>
      <c r="J18" s="5">
        <f>F18+H18</f>
        <v>-1.5</v>
      </c>
      <c r="K18" s="9">
        <f t="shared" si="0"/>
        <v>-2.25</v>
      </c>
      <c r="L18" s="9">
        <f t="shared" si="0"/>
        <v>-1.5</v>
      </c>
      <c r="M18" s="9">
        <f>K18^2</f>
        <v>5.0625</v>
      </c>
      <c r="N18" s="9">
        <f>L18^2</f>
        <v>2.25</v>
      </c>
      <c r="O18" s="9">
        <f t="shared" si="1"/>
        <v>3.375</v>
      </c>
      <c r="P18" s="11">
        <f t="shared" si="5"/>
        <v>70</v>
      </c>
      <c r="Q18" s="27"/>
      <c r="R18" s="17"/>
    </row>
    <row r="19" spans="1:18" x14ac:dyDescent="0.6">
      <c r="A19" s="16"/>
      <c r="B19" s="27"/>
      <c r="C19" s="5">
        <v>10</v>
      </c>
      <c r="D19" s="5">
        <v>1</v>
      </c>
      <c r="E19" s="29">
        <v>-0.75</v>
      </c>
      <c r="F19" s="29">
        <v>-1.5</v>
      </c>
      <c r="G19" s="34">
        <v>0</v>
      </c>
      <c r="H19" s="34">
        <v>0</v>
      </c>
      <c r="I19" s="5">
        <f>E19+G19</f>
        <v>-0.75</v>
      </c>
      <c r="J19" s="5">
        <f>F19+H19</f>
        <v>-1.5</v>
      </c>
      <c r="K19" s="9">
        <f t="shared" si="0"/>
        <v>-0.75</v>
      </c>
      <c r="L19" s="9">
        <f t="shared" si="0"/>
        <v>-1.5</v>
      </c>
      <c r="M19" s="9">
        <f>K19^2</f>
        <v>0.5625</v>
      </c>
      <c r="N19" s="9">
        <f>L19^2</f>
        <v>2.25</v>
      </c>
      <c r="O19" s="9">
        <f t="shared" si="1"/>
        <v>1.125</v>
      </c>
      <c r="P19" s="11">
        <f t="shared" si="5"/>
        <v>70</v>
      </c>
      <c r="Q19" s="27"/>
      <c r="R19" s="17"/>
    </row>
    <row r="20" spans="1:18" x14ac:dyDescent="0.6">
      <c r="A20" s="16"/>
      <c r="B20" s="27"/>
      <c r="C20" s="5">
        <v>11</v>
      </c>
      <c r="D20" s="5">
        <v>1</v>
      </c>
      <c r="E20" s="29">
        <v>0.75</v>
      </c>
      <c r="F20" s="29">
        <v>-1.5</v>
      </c>
      <c r="G20" s="34">
        <v>0</v>
      </c>
      <c r="H20" s="34">
        <v>0</v>
      </c>
      <c r="I20" s="5">
        <f t="shared" ref="I20:J21" si="6">E20+G20</f>
        <v>0.75</v>
      </c>
      <c r="J20" s="5">
        <f t="shared" si="6"/>
        <v>-1.5</v>
      </c>
      <c r="K20" s="9">
        <f t="shared" si="0"/>
        <v>0.75</v>
      </c>
      <c r="L20" s="9">
        <f t="shared" si="0"/>
        <v>-1.5</v>
      </c>
      <c r="M20" s="9">
        <f t="shared" ref="M20:N23" si="7">K20^2</f>
        <v>0.5625</v>
      </c>
      <c r="N20" s="9">
        <f t="shared" si="7"/>
        <v>2.25</v>
      </c>
      <c r="O20" s="9">
        <f t="shared" si="1"/>
        <v>-1.125</v>
      </c>
      <c r="P20" s="11">
        <f t="shared" si="5"/>
        <v>70</v>
      </c>
      <c r="Q20" s="27"/>
      <c r="R20" s="17"/>
    </row>
    <row r="21" spans="1:18" x14ac:dyDescent="0.6">
      <c r="A21" s="16"/>
      <c r="B21" s="27"/>
      <c r="C21" s="5">
        <v>12</v>
      </c>
      <c r="D21" s="5">
        <v>1</v>
      </c>
      <c r="E21" s="29">
        <v>2.25</v>
      </c>
      <c r="F21" s="29">
        <v>-1.5</v>
      </c>
      <c r="G21" s="34">
        <v>0</v>
      </c>
      <c r="H21" s="34">
        <v>0</v>
      </c>
      <c r="I21" s="5">
        <f t="shared" si="6"/>
        <v>2.25</v>
      </c>
      <c r="J21" s="5">
        <f t="shared" si="6"/>
        <v>-1.5</v>
      </c>
      <c r="K21" s="9">
        <f t="shared" si="0"/>
        <v>2.25</v>
      </c>
      <c r="L21" s="9">
        <f t="shared" si="0"/>
        <v>-1.5</v>
      </c>
      <c r="M21" s="9">
        <f t="shared" si="7"/>
        <v>5.0625</v>
      </c>
      <c r="N21" s="9">
        <f t="shared" si="7"/>
        <v>2.25</v>
      </c>
      <c r="O21" s="9">
        <f t="shared" si="1"/>
        <v>-3.375</v>
      </c>
      <c r="P21" s="11">
        <f t="shared" si="5"/>
        <v>70</v>
      </c>
      <c r="Q21" s="27"/>
      <c r="R21" s="17"/>
    </row>
    <row r="22" spans="1:18" x14ac:dyDescent="0.6">
      <c r="A22" s="16"/>
      <c r="B22" s="27"/>
      <c r="C22" s="5"/>
      <c r="D22" s="5"/>
      <c r="E22" s="29"/>
      <c r="F22" s="29"/>
      <c r="G22" s="34"/>
      <c r="H22" s="34"/>
      <c r="I22" s="5"/>
      <c r="J22" s="5"/>
      <c r="K22" s="9"/>
      <c r="L22" s="9"/>
      <c r="M22" s="9"/>
      <c r="N22" s="9"/>
      <c r="O22" s="9"/>
      <c r="P22" s="11"/>
      <c r="Q22" s="27"/>
      <c r="R22" s="17"/>
    </row>
    <row r="23" spans="1:18" x14ac:dyDescent="0.6">
      <c r="A23" s="16"/>
      <c r="B23" s="27"/>
      <c r="C23" s="5"/>
      <c r="D23" s="5"/>
      <c r="E23" s="29"/>
      <c r="F23" s="29"/>
      <c r="G23" s="34"/>
      <c r="H23" s="34"/>
      <c r="I23" s="5"/>
      <c r="J23" s="5"/>
      <c r="K23" s="9"/>
      <c r="L23" s="9"/>
      <c r="M23" s="9"/>
      <c r="N23" s="9"/>
      <c r="O23" s="9"/>
      <c r="P23" s="11"/>
      <c r="Q23" s="27"/>
      <c r="R23" s="17"/>
    </row>
    <row r="24" spans="1:18" x14ac:dyDescent="0.6">
      <c r="A24" s="16"/>
      <c r="B24" s="27"/>
      <c r="C24" s="5" t="s">
        <v>7</v>
      </c>
      <c r="D24" s="5">
        <f>SUM(D10:D23)</f>
        <v>12</v>
      </c>
      <c r="E24" s="5"/>
      <c r="F24" s="5"/>
      <c r="G24" s="5"/>
      <c r="H24" s="5"/>
      <c r="I24" s="9">
        <f>SUM(I10:I23)</f>
        <v>0</v>
      </c>
      <c r="J24" s="9">
        <f>SUM(J10:J23)</f>
        <v>0</v>
      </c>
      <c r="K24" s="5"/>
      <c r="L24" s="5"/>
      <c r="M24" s="9">
        <f>SUM(M10:M23)</f>
        <v>33.75</v>
      </c>
      <c r="N24" s="9">
        <f>SUM(N10:N23)</f>
        <v>18</v>
      </c>
      <c r="O24" s="9">
        <f>SUM(O10:O23)</f>
        <v>0</v>
      </c>
      <c r="P24" s="23">
        <f>SUM(P10:P23)</f>
        <v>840</v>
      </c>
      <c r="Q24" s="30" t="str">
        <f>IF(P24=D4," OK.","NOK")</f>
        <v xml:space="preserve"> OK.</v>
      </c>
      <c r="R24" s="17"/>
    </row>
    <row r="25" spans="1:18" x14ac:dyDescent="0.6">
      <c r="A25" s="16"/>
      <c r="B25" s="27"/>
      <c r="C25" s="27"/>
      <c r="D25" s="27"/>
      <c r="E25" s="27"/>
      <c r="F25" s="27"/>
      <c r="G25" s="27"/>
      <c r="H25" s="31" t="s">
        <v>33</v>
      </c>
      <c r="I25" s="10">
        <f>I24/D24</f>
        <v>0</v>
      </c>
      <c r="J25" s="10">
        <f>J24/D24</f>
        <v>0</v>
      </c>
      <c r="K25" s="27"/>
      <c r="L25" s="27"/>
      <c r="M25" s="27"/>
      <c r="N25" s="27"/>
      <c r="O25" s="27"/>
      <c r="P25" s="27"/>
      <c r="Q25" s="27"/>
      <c r="R25" s="17"/>
    </row>
    <row r="26" spans="1:18" x14ac:dyDescent="0.6">
      <c r="A26" s="1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7"/>
    </row>
    <row r="27" spans="1:18" x14ac:dyDescent="0.6">
      <c r="A27" s="1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17"/>
    </row>
    <row r="28" spans="1:18" x14ac:dyDescent="0.6">
      <c r="A28" s="16"/>
      <c r="B28" s="27"/>
      <c r="C28" s="27"/>
      <c r="D28" s="32" t="s">
        <v>16</v>
      </c>
      <c r="E28" s="32" t="s">
        <v>17</v>
      </c>
      <c r="F28" s="32" t="s">
        <v>18</v>
      </c>
      <c r="G28" s="32" t="s">
        <v>20</v>
      </c>
      <c r="H28" s="32" t="s">
        <v>25</v>
      </c>
      <c r="I28" s="27"/>
      <c r="J28" s="27"/>
      <c r="K28" s="27"/>
      <c r="L28" s="27"/>
      <c r="M28" s="27"/>
      <c r="N28" s="27"/>
      <c r="O28" s="27"/>
      <c r="P28" s="27"/>
      <c r="Q28" s="27"/>
      <c r="R28" s="17"/>
    </row>
    <row r="29" spans="1:18" x14ac:dyDescent="0.6">
      <c r="A29" s="16"/>
      <c r="B29" s="27"/>
      <c r="C29" s="31" t="s">
        <v>14</v>
      </c>
      <c r="D29" s="32">
        <f>D5</f>
        <v>0</v>
      </c>
      <c r="E29" s="32" t="s">
        <v>17</v>
      </c>
      <c r="F29" s="32">
        <f>D4*(J25)</f>
        <v>0</v>
      </c>
      <c r="G29" s="32" t="s">
        <v>20</v>
      </c>
      <c r="H29" s="32">
        <f>D29+F29</f>
        <v>0</v>
      </c>
      <c r="I29" s="27" t="s">
        <v>34</v>
      </c>
      <c r="J29" s="31" t="s">
        <v>21</v>
      </c>
      <c r="K29" s="27">
        <f>(H30*N24-H29*O24)/(N24*M24-O24^2)</f>
        <v>0</v>
      </c>
      <c r="L29" s="27"/>
      <c r="M29" s="31" t="s">
        <v>22</v>
      </c>
      <c r="N29" s="30">
        <f>(H29*M24-H30*O24)/(N24*M24-O24^2)</f>
        <v>0</v>
      </c>
      <c r="O29" s="27"/>
      <c r="P29" t="s">
        <v>35</v>
      </c>
      <c r="Q29" s="27"/>
      <c r="R29" s="17"/>
    </row>
    <row r="30" spans="1:18" ht="24" thickBot="1" x14ac:dyDescent="0.65">
      <c r="A30" s="18"/>
      <c r="B30" s="19"/>
      <c r="C30" s="20" t="s">
        <v>15</v>
      </c>
      <c r="D30" s="21">
        <f>D6</f>
        <v>0</v>
      </c>
      <c r="E30" s="21" t="s">
        <v>17</v>
      </c>
      <c r="F30" s="21">
        <f>-D4*(I25)</f>
        <v>0</v>
      </c>
      <c r="G30" s="21" t="s">
        <v>20</v>
      </c>
      <c r="H30" s="21">
        <f>D30+F30</f>
        <v>0</v>
      </c>
      <c r="I30" s="19" t="s">
        <v>34</v>
      </c>
      <c r="J30" s="19"/>
      <c r="K30" s="19"/>
      <c r="L30" s="19"/>
      <c r="M30" s="19"/>
      <c r="N30" s="19"/>
      <c r="O30" s="19"/>
      <c r="P30" s="19"/>
      <c r="Q30" s="19"/>
      <c r="R30" s="22"/>
    </row>
  </sheetData>
  <mergeCells count="3">
    <mergeCell ref="E8:F8"/>
    <mergeCell ref="G8:H8"/>
    <mergeCell ref="I8:J8"/>
  </mergeCells>
  <pageMargins left="1.21" right="0.35" top="0.39" bottom="0.23" header="0.31496062992125984" footer="0.16"/>
  <pageSetup paperSize="9" scale="80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86017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86017" r:id="rId4"/>
      </mc:Fallback>
    </mc:AlternateContent>
    <mc:AlternateContent xmlns:mc="http://schemas.openxmlformats.org/markup-compatibility/2006">
      <mc:Choice Requires="x14">
        <oleObject progId="Equation.3" shapeId="86018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86018" r:id="rId6"/>
      </mc:Fallback>
    </mc:AlternateContent>
    <mc:AlternateContent xmlns:mc="http://schemas.openxmlformats.org/markup-compatibility/2006">
      <mc:Choice Requires="x14">
        <oleObject progId="Equation.3" shapeId="86019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86019" r:id="rId8"/>
      </mc:Fallback>
    </mc:AlternateContent>
    <mc:AlternateContent xmlns:mc="http://schemas.openxmlformats.org/markup-compatibility/2006">
      <mc:Choice Requires="x14">
        <oleObject progId="Equation.3" shapeId="86020" r:id="rId10">
          <objectPr defaultSize="0" autoPict="0" r:id="rId11">
            <anchor moveWithCells="1" sizeWithCells="1">
              <from>
                <xdr:col>3</xdr:col>
                <xdr:colOff>0</xdr:colOff>
                <xdr:row>25</xdr:row>
                <xdr:rowOff>266700</xdr:rowOff>
              </from>
              <to>
                <xdr:col>5</xdr:col>
                <xdr:colOff>243840</xdr:colOff>
                <xdr:row>26</xdr:row>
                <xdr:rowOff>289560</xdr:rowOff>
              </to>
            </anchor>
          </objectPr>
        </oleObject>
      </mc:Choice>
      <mc:Fallback>
        <oleObject progId="Equation.3" shapeId="86020" r:id="rId10"/>
      </mc:Fallback>
    </mc:AlternateContent>
    <mc:AlternateContent xmlns:mc="http://schemas.openxmlformats.org/markup-compatibility/2006">
      <mc:Choice Requires="x14">
        <oleObject progId="Equation.3" shapeId="86021" r:id="rId12">
          <objectPr defaultSize="0" autoPict="0" r:id="rId13">
            <anchor moveWithCells="1" sizeWithCells="1">
              <from>
                <xdr:col>5</xdr:col>
                <xdr:colOff>457200</xdr:colOff>
                <xdr:row>25</xdr:row>
                <xdr:rowOff>281940</xdr:rowOff>
              </from>
              <to>
                <xdr:col>8</xdr:col>
                <xdr:colOff>320040</xdr:colOff>
                <xdr:row>27</xdr:row>
                <xdr:rowOff>0</xdr:rowOff>
              </to>
            </anchor>
          </objectPr>
        </oleObject>
      </mc:Choice>
      <mc:Fallback>
        <oleObject progId="Equation.3" shapeId="86021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A603-76E8-4C0E-84BC-81F215174686}">
  <sheetPr>
    <tabColor rgb="FFFF0000"/>
    <pageSetUpPr fitToPage="1"/>
  </sheetPr>
  <dimension ref="A1:R30"/>
  <sheetViews>
    <sheetView showGridLines="0" tabSelected="1" zoomScaleNormal="100" workbookViewId="0">
      <selection activeCell="S2" sqref="S2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  <col min="18" max="18" width="10.332031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7"/>
    </row>
    <row r="3" spans="1:18" x14ac:dyDescent="0.6">
      <c r="A3" s="16"/>
      <c r="B3" s="27"/>
      <c r="C3" s="27" t="s">
        <v>28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</row>
    <row r="4" spans="1:18" x14ac:dyDescent="0.6">
      <c r="A4" s="16"/>
      <c r="B4" s="27"/>
      <c r="C4" s="27" t="s">
        <v>19</v>
      </c>
      <c r="D4" s="4">
        <v>840</v>
      </c>
      <c r="E4" s="27" t="s">
        <v>24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7"/>
    </row>
    <row r="5" spans="1:18" x14ac:dyDescent="0.6">
      <c r="A5" s="16"/>
      <c r="B5" s="27"/>
      <c r="C5" s="27" t="s">
        <v>14</v>
      </c>
      <c r="D5" s="4">
        <v>0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/>
    </row>
    <row r="6" spans="1:18" x14ac:dyDescent="0.6">
      <c r="A6" s="16"/>
      <c r="B6" s="27"/>
      <c r="C6" s="27" t="s">
        <v>15</v>
      </c>
      <c r="D6" s="4">
        <v>0</v>
      </c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7"/>
    </row>
    <row r="7" spans="1:18" x14ac:dyDescent="0.6">
      <c r="A7" s="16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7"/>
    </row>
    <row r="8" spans="1:18" x14ac:dyDescent="0.6">
      <c r="A8" s="16"/>
      <c r="B8" s="27"/>
      <c r="C8" s="27"/>
      <c r="D8" s="27"/>
      <c r="E8" s="38" t="s">
        <v>5</v>
      </c>
      <c r="F8" s="38"/>
      <c r="G8" s="38" t="s">
        <v>6</v>
      </c>
      <c r="H8" s="38"/>
      <c r="I8" s="38" t="s">
        <v>31</v>
      </c>
      <c r="J8" s="38"/>
      <c r="K8" s="27"/>
      <c r="L8" s="27"/>
      <c r="M8" s="5"/>
      <c r="N8" s="5"/>
      <c r="O8" s="5"/>
      <c r="P8" s="27"/>
      <c r="Q8" s="27"/>
      <c r="R8" s="17"/>
    </row>
    <row r="9" spans="1:18" ht="27.6" x14ac:dyDescent="0.7">
      <c r="A9" s="16"/>
      <c r="B9" s="27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Q9" s="27"/>
      <c r="R9" s="17"/>
    </row>
    <row r="10" spans="1:18" x14ac:dyDescent="0.6">
      <c r="A10" s="16"/>
      <c r="B10" s="27"/>
      <c r="C10" s="5">
        <v>1</v>
      </c>
      <c r="D10" s="5">
        <v>1</v>
      </c>
      <c r="E10" s="29">
        <f>-1.5-0.75</f>
        <v>-2.25</v>
      </c>
      <c r="F10" s="29">
        <v>1.5</v>
      </c>
      <c r="G10" s="39">
        <v>0.1</v>
      </c>
      <c r="H10" s="39">
        <v>-0.25</v>
      </c>
      <c r="I10" s="5">
        <f>E10+G10</f>
        <v>-2.15</v>
      </c>
      <c r="J10" s="5">
        <f>F10+H10</f>
        <v>1.25</v>
      </c>
      <c r="K10" s="9">
        <f>I10-I$25</f>
        <v>-2.2541666666666664</v>
      </c>
      <c r="L10" s="9">
        <f t="shared" ref="K10:L23" si="0">J10-J$25</f>
        <v>1.3658333333333332</v>
      </c>
      <c r="M10" s="9">
        <f>K10^2</f>
        <v>5.0812673611111103</v>
      </c>
      <c r="N10" s="9">
        <f>L10^2</f>
        <v>1.8655006944444441</v>
      </c>
      <c r="O10" s="9">
        <f t="shared" ref="O10:O23" si="1">K10*L10</f>
        <v>-3.0788159722222215</v>
      </c>
      <c r="P10" s="11">
        <f>$D$4/$D$24+$K$29*K10+$N$29*L10</f>
        <v>82.01187302136789</v>
      </c>
      <c r="Q10" s="27"/>
      <c r="R10" s="17"/>
    </row>
    <row r="11" spans="1:18" x14ac:dyDescent="0.6">
      <c r="A11" s="16"/>
      <c r="B11" s="27"/>
      <c r="C11" s="5">
        <v>2</v>
      </c>
      <c r="D11" s="5">
        <v>1</v>
      </c>
      <c r="E11" s="29">
        <v>-0.75</v>
      </c>
      <c r="F11" s="29">
        <v>1.5</v>
      </c>
      <c r="G11" s="39">
        <v>-0.22</v>
      </c>
      <c r="H11" s="39">
        <v>0.12</v>
      </c>
      <c r="I11" s="5">
        <f t="shared" ref="I11:J23" si="2">E11+G11</f>
        <v>-0.97</v>
      </c>
      <c r="J11" s="5">
        <f t="shared" si="2"/>
        <v>1.62</v>
      </c>
      <c r="K11" s="9">
        <f t="shared" ref="K11:K16" si="3">I11-I$25</f>
        <v>-1.0741666666666667</v>
      </c>
      <c r="L11" s="9">
        <f t="shared" si="0"/>
        <v>1.7358333333333333</v>
      </c>
      <c r="M11" s="9">
        <f t="shared" ref="M11:N17" si="4">K11^2</f>
        <v>1.1538340277777779</v>
      </c>
      <c r="N11" s="9">
        <f t="shared" si="4"/>
        <v>3.0131173611111111</v>
      </c>
      <c r="O11" s="9">
        <f t="shared" si="1"/>
        <v>-1.8645743055555557</v>
      </c>
      <c r="P11" s="11">
        <f t="shared" ref="P11:P23" si="5">$D$4/$D$24+$K$29*K11+$N$29*L11</f>
        <v>81.25096992141512</v>
      </c>
      <c r="Q11" s="27"/>
      <c r="R11" s="17"/>
    </row>
    <row r="12" spans="1:18" x14ac:dyDescent="0.6">
      <c r="A12" s="16"/>
      <c r="B12" s="27"/>
      <c r="C12" s="5">
        <v>3</v>
      </c>
      <c r="D12" s="5">
        <v>1</v>
      </c>
      <c r="E12" s="29">
        <v>0.75</v>
      </c>
      <c r="F12" s="29">
        <v>1.5</v>
      </c>
      <c r="G12" s="39">
        <v>0.25</v>
      </c>
      <c r="H12" s="39">
        <v>-0.15</v>
      </c>
      <c r="I12" s="5">
        <f t="shared" si="2"/>
        <v>1</v>
      </c>
      <c r="J12" s="5">
        <f t="shared" si="2"/>
        <v>1.35</v>
      </c>
      <c r="K12" s="9">
        <f t="shared" si="3"/>
        <v>0.89583333333333337</v>
      </c>
      <c r="L12" s="9">
        <f t="shared" si="0"/>
        <v>1.4658333333333333</v>
      </c>
      <c r="M12" s="9">
        <f t="shared" si="4"/>
        <v>0.80251736111111116</v>
      </c>
      <c r="N12" s="9">
        <f t="shared" si="4"/>
        <v>2.1486673611111109</v>
      </c>
      <c r="O12" s="9">
        <f t="shared" si="1"/>
        <v>1.313142361111111</v>
      </c>
      <c r="P12" s="11">
        <f t="shared" si="5"/>
        <v>75.458541103433575</v>
      </c>
      <c r="Q12" s="27"/>
      <c r="R12" s="17"/>
    </row>
    <row r="13" spans="1:18" x14ac:dyDescent="0.6">
      <c r="A13" s="16"/>
      <c r="B13" s="27"/>
      <c r="C13" s="5">
        <v>4</v>
      </c>
      <c r="D13" s="5">
        <v>1</v>
      </c>
      <c r="E13" s="29">
        <v>2.25</v>
      </c>
      <c r="F13" s="29">
        <v>1.5</v>
      </c>
      <c r="G13" s="39">
        <v>0</v>
      </c>
      <c r="H13" s="39">
        <v>-0.12</v>
      </c>
      <c r="I13" s="5">
        <f t="shared" si="2"/>
        <v>2.25</v>
      </c>
      <c r="J13" s="5">
        <f t="shared" si="2"/>
        <v>1.38</v>
      </c>
      <c r="K13" s="9">
        <f t="shared" si="3"/>
        <v>2.1458333333333335</v>
      </c>
      <c r="L13" s="9">
        <f t="shared" si="0"/>
        <v>1.4958333333333331</v>
      </c>
      <c r="M13" s="9">
        <f t="shared" si="4"/>
        <v>4.6046006944444446</v>
      </c>
      <c r="N13" s="9">
        <f t="shared" si="4"/>
        <v>2.2375173611111103</v>
      </c>
      <c r="O13" s="9">
        <f t="shared" si="1"/>
        <v>3.2098090277777778</v>
      </c>
      <c r="P13" s="11">
        <f t="shared" si="5"/>
        <v>72.80868858066394</v>
      </c>
      <c r="Q13" s="27"/>
      <c r="R13" s="17"/>
    </row>
    <row r="14" spans="1:18" x14ac:dyDescent="0.6">
      <c r="A14" s="16"/>
      <c r="B14" s="27"/>
      <c r="C14" s="5">
        <v>5</v>
      </c>
      <c r="D14" s="5">
        <v>1</v>
      </c>
      <c r="E14" s="29">
        <f>-1.5-0.75</f>
        <v>-2.25</v>
      </c>
      <c r="F14" s="29">
        <v>0</v>
      </c>
      <c r="G14" s="39">
        <v>0.11</v>
      </c>
      <c r="H14" s="39">
        <v>0</v>
      </c>
      <c r="I14" s="5">
        <f t="shared" si="2"/>
        <v>-2.14</v>
      </c>
      <c r="J14" s="5">
        <f t="shared" si="2"/>
        <v>0</v>
      </c>
      <c r="K14" s="9">
        <f t="shared" si="3"/>
        <v>-2.2441666666666666</v>
      </c>
      <c r="L14" s="9">
        <f t="shared" si="0"/>
        <v>0.1158333333333333</v>
      </c>
      <c r="M14" s="9">
        <f t="shared" si="4"/>
        <v>5.0362840277777776</v>
      </c>
      <c r="N14" s="9">
        <f t="shared" si="4"/>
        <v>1.3417361111111104E-2</v>
      </c>
      <c r="O14" s="9">
        <f t="shared" si="1"/>
        <v>-0.25994930555555551</v>
      </c>
      <c r="P14" s="11">
        <f t="shared" si="5"/>
        <v>75.621806149878211</v>
      </c>
      <c r="Q14" s="27"/>
      <c r="R14" s="17"/>
    </row>
    <row r="15" spans="1:18" x14ac:dyDescent="0.6">
      <c r="A15" s="16"/>
      <c r="B15" s="27"/>
      <c r="C15" s="5">
        <v>6</v>
      </c>
      <c r="D15" s="5">
        <v>1</v>
      </c>
      <c r="E15" s="29">
        <v>-0.75</v>
      </c>
      <c r="F15" s="29">
        <v>0</v>
      </c>
      <c r="G15" s="39">
        <v>0.2</v>
      </c>
      <c r="H15" s="39">
        <v>-0.2</v>
      </c>
      <c r="I15" s="5">
        <f t="shared" si="2"/>
        <v>-0.55000000000000004</v>
      </c>
      <c r="J15" s="5">
        <f t="shared" si="2"/>
        <v>-0.2</v>
      </c>
      <c r="K15" s="9">
        <f t="shared" si="3"/>
        <v>-0.65416666666666667</v>
      </c>
      <c r="L15" s="9">
        <f t="shared" si="0"/>
        <v>-8.4166666666666709E-2</v>
      </c>
      <c r="M15" s="9">
        <f t="shared" si="4"/>
        <v>0.42793402777777778</v>
      </c>
      <c r="N15" s="9">
        <f t="shared" si="4"/>
        <v>7.0840277777777846E-3</v>
      </c>
      <c r="O15" s="9">
        <f t="shared" si="1"/>
        <v>5.5059027777777804E-2</v>
      </c>
      <c r="P15" s="11">
        <f t="shared" si="5"/>
        <v>71.037978986068651</v>
      </c>
      <c r="Q15" s="27"/>
      <c r="R15" s="17"/>
    </row>
    <row r="16" spans="1:18" x14ac:dyDescent="0.6">
      <c r="A16" s="16"/>
      <c r="B16" s="27"/>
      <c r="C16" s="5">
        <v>7</v>
      </c>
      <c r="D16" s="5">
        <v>1</v>
      </c>
      <c r="E16" s="29">
        <v>0.75</v>
      </c>
      <c r="F16" s="29">
        <v>0</v>
      </c>
      <c r="G16" s="39">
        <v>0.15</v>
      </c>
      <c r="H16" s="39">
        <v>-0.16</v>
      </c>
      <c r="I16" s="5">
        <f t="shared" si="2"/>
        <v>0.9</v>
      </c>
      <c r="J16" s="5">
        <f t="shared" si="2"/>
        <v>-0.16</v>
      </c>
      <c r="K16" s="9">
        <f t="shared" si="3"/>
        <v>0.79583333333333339</v>
      </c>
      <c r="L16" s="9">
        <f t="shared" si="0"/>
        <v>-4.4166666666666701E-2</v>
      </c>
      <c r="M16" s="9">
        <f t="shared" si="4"/>
        <v>0.63335069444444458</v>
      </c>
      <c r="N16" s="9">
        <f t="shared" si="4"/>
        <v>1.9506944444444476E-3</v>
      </c>
      <c r="O16" s="9">
        <f t="shared" si="1"/>
        <v>-3.5149305555555586E-2</v>
      </c>
      <c r="P16" s="11">
        <f t="shared" si="5"/>
        <v>67.990639464783541</v>
      </c>
      <c r="Q16" s="27"/>
      <c r="R16" s="17"/>
    </row>
    <row r="17" spans="1:18" x14ac:dyDescent="0.6">
      <c r="A17" s="16"/>
      <c r="B17" s="27"/>
      <c r="C17" s="5">
        <v>8</v>
      </c>
      <c r="D17" s="5">
        <v>1</v>
      </c>
      <c r="E17" s="29">
        <v>2.25</v>
      </c>
      <c r="F17" s="29">
        <v>0</v>
      </c>
      <c r="G17" s="39">
        <v>0.14000000000000001</v>
      </c>
      <c r="H17" s="39">
        <v>-0.2</v>
      </c>
      <c r="I17" s="5">
        <f t="shared" si="2"/>
        <v>2.39</v>
      </c>
      <c r="J17" s="5">
        <f t="shared" si="2"/>
        <v>-0.2</v>
      </c>
      <c r="K17" s="9">
        <f t="shared" si="0"/>
        <v>2.2858333333333336</v>
      </c>
      <c r="L17" s="9">
        <f t="shared" si="0"/>
        <v>-8.4166666666666709E-2</v>
      </c>
      <c r="M17" s="9">
        <f t="shared" si="4"/>
        <v>5.2250340277777791</v>
      </c>
      <c r="N17" s="9">
        <f t="shared" si="4"/>
        <v>7.0840277777777846E-3</v>
      </c>
      <c r="O17" s="9">
        <f t="shared" si="1"/>
        <v>-0.19239097222222235</v>
      </c>
      <c r="P17" s="11">
        <f t="shared" si="5"/>
        <v>64.446085001397691</v>
      </c>
      <c r="Q17" s="27"/>
      <c r="R17" s="17"/>
    </row>
    <row r="18" spans="1:18" x14ac:dyDescent="0.6">
      <c r="A18" s="16"/>
      <c r="B18" s="27"/>
      <c r="C18" s="5">
        <v>9</v>
      </c>
      <c r="D18" s="5">
        <v>1</v>
      </c>
      <c r="E18" s="29">
        <f>-1.5-0.75</f>
        <v>-2.25</v>
      </c>
      <c r="F18" s="29">
        <v>-1.5</v>
      </c>
      <c r="G18" s="39">
        <v>0</v>
      </c>
      <c r="H18" s="39">
        <v>0.14000000000000001</v>
      </c>
      <c r="I18" s="5">
        <f>E18+G18</f>
        <v>-2.25</v>
      </c>
      <c r="J18" s="5">
        <f>F18+H18</f>
        <v>-1.3599999999999999</v>
      </c>
      <c r="K18" s="9">
        <f t="shared" si="0"/>
        <v>-2.3541666666666665</v>
      </c>
      <c r="L18" s="9">
        <f t="shared" si="0"/>
        <v>-1.2441666666666666</v>
      </c>
      <c r="M18" s="9">
        <f>K18^2</f>
        <v>5.5421006944444438</v>
      </c>
      <c r="N18" s="9">
        <f>L18^2</f>
        <v>1.5479506944444443</v>
      </c>
      <c r="O18" s="9">
        <f t="shared" si="1"/>
        <v>2.9289756944444441</v>
      </c>
      <c r="P18" s="11">
        <f t="shared" si="5"/>
        <v>68.940443374944721</v>
      </c>
      <c r="Q18" s="27"/>
      <c r="R18" s="17"/>
    </row>
    <row r="19" spans="1:18" x14ac:dyDescent="0.6">
      <c r="A19" s="16"/>
      <c r="B19" s="27"/>
      <c r="C19" s="5">
        <v>10</v>
      </c>
      <c r="D19" s="5">
        <v>1</v>
      </c>
      <c r="E19" s="29">
        <v>-0.75</v>
      </c>
      <c r="F19" s="29">
        <v>-1.5</v>
      </c>
      <c r="G19" s="39">
        <v>0.2</v>
      </c>
      <c r="H19" s="39">
        <v>-0.15</v>
      </c>
      <c r="I19" s="5">
        <f>E19+G19</f>
        <v>-0.55000000000000004</v>
      </c>
      <c r="J19" s="5">
        <f>F19+H19</f>
        <v>-1.65</v>
      </c>
      <c r="K19" s="9">
        <f>I19-I$25</f>
        <v>-0.65416666666666667</v>
      </c>
      <c r="L19" s="9">
        <f t="shared" si="0"/>
        <v>-1.5341666666666667</v>
      </c>
      <c r="M19" s="9">
        <f>K19^2</f>
        <v>0.42793402777777778</v>
      </c>
      <c r="N19" s="9">
        <f>L19^2</f>
        <v>2.353667361111111</v>
      </c>
      <c r="O19" s="9">
        <f t="shared" si="1"/>
        <v>1.0036006944444444</v>
      </c>
      <c r="P19" s="11">
        <f t="shared" si="5"/>
        <v>63.651510248549528</v>
      </c>
      <c r="Q19" s="27"/>
      <c r="R19" s="17"/>
    </row>
    <row r="20" spans="1:18" x14ac:dyDescent="0.6">
      <c r="A20" s="16"/>
      <c r="B20" s="27"/>
      <c r="C20" s="5">
        <v>11</v>
      </c>
      <c r="D20" s="5">
        <v>1</v>
      </c>
      <c r="E20" s="29">
        <v>0.75</v>
      </c>
      <c r="F20" s="29">
        <v>-1.5</v>
      </c>
      <c r="G20" s="39">
        <v>0.2</v>
      </c>
      <c r="H20" s="39">
        <v>-0.22</v>
      </c>
      <c r="I20" s="5">
        <f t="shared" ref="I20:J21" si="6">E20+G20</f>
        <v>0.95</v>
      </c>
      <c r="J20" s="5">
        <f t="shared" si="6"/>
        <v>-1.72</v>
      </c>
      <c r="K20" s="9">
        <f t="shared" si="0"/>
        <v>0.84583333333333333</v>
      </c>
      <c r="L20" s="9">
        <f t="shared" si="0"/>
        <v>-1.6041666666666667</v>
      </c>
      <c r="M20" s="9">
        <f t="shared" ref="M20:N23" si="7">K20^2</f>
        <v>0.71543402777777776</v>
      </c>
      <c r="N20" s="9">
        <f t="shared" si="7"/>
        <v>2.5733506944444446</v>
      </c>
      <c r="O20" s="9">
        <f t="shared" si="1"/>
        <v>-1.3568576388888889</v>
      </c>
      <c r="P20" s="11">
        <f t="shared" si="5"/>
        <v>59.931710885931466</v>
      </c>
      <c r="Q20" s="27"/>
      <c r="R20" s="17"/>
    </row>
    <row r="21" spans="1:18" x14ac:dyDescent="0.6">
      <c r="A21" s="16"/>
      <c r="B21" s="27"/>
      <c r="C21" s="5">
        <v>12</v>
      </c>
      <c r="D21" s="5">
        <v>1</v>
      </c>
      <c r="E21" s="29">
        <v>2.25</v>
      </c>
      <c r="F21" s="29">
        <v>-1.5</v>
      </c>
      <c r="G21" s="39">
        <v>0.12</v>
      </c>
      <c r="H21" s="39">
        <v>-0.2</v>
      </c>
      <c r="I21" s="5">
        <f t="shared" si="6"/>
        <v>2.37</v>
      </c>
      <c r="J21" s="5">
        <f t="shared" si="6"/>
        <v>-1.7</v>
      </c>
      <c r="K21" s="9">
        <f t="shared" si="0"/>
        <v>2.2658333333333336</v>
      </c>
      <c r="L21" s="9">
        <f t="shared" si="0"/>
        <v>-1.5841666666666667</v>
      </c>
      <c r="M21" s="9">
        <f t="shared" si="7"/>
        <v>5.1340006944444454</v>
      </c>
      <c r="N21" s="9">
        <f t="shared" si="7"/>
        <v>2.5095840277777781</v>
      </c>
      <c r="O21" s="9">
        <f t="shared" si="1"/>
        <v>-3.5894576388888892</v>
      </c>
      <c r="P21" s="11">
        <f t="shared" si="5"/>
        <v>56.849753261565667</v>
      </c>
      <c r="Q21" s="27"/>
      <c r="R21" s="17"/>
    </row>
    <row r="22" spans="1:18" x14ac:dyDescent="0.6">
      <c r="A22" s="16"/>
      <c r="B22" s="27"/>
      <c r="C22" s="5"/>
      <c r="D22" s="5"/>
      <c r="E22" s="29"/>
      <c r="F22" s="29"/>
      <c r="G22" s="34"/>
      <c r="H22" s="34"/>
      <c r="I22" s="5"/>
      <c r="J22" s="5"/>
      <c r="K22" s="9"/>
      <c r="L22" s="9"/>
      <c r="M22" s="9"/>
      <c r="N22" s="9"/>
      <c r="O22" s="9"/>
      <c r="P22" s="11"/>
      <c r="Q22" s="27"/>
      <c r="R22" s="17"/>
    </row>
    <row r="23" spans="1:18" x14ac:dyDescent="0.6">
      <c r="A23" s="16"/>
      <c r="B23" s="27"/>
      <c r="C23" s="5"/>
      <c r="D23" s="5"/>
      <c r="E23" s="29"/>
      <c r="F23" s="29"/>
      <c r="G23" s="34"/>
      <c r="H23" s="34"/>
      <c r="I23" s="5"/>
      <c r="J23" s="5"/>
      <c r="K23" s="9"/>
      <c r="L23" s="9"/>
      <c r="M23" s="9"/>
      <c r="N23" s="9"/>
      <c r="O23" s="9"/>
      <c r="P23" s="11"/>
      <c r="Q23" s="27"/>
      <c r="R23" s="17"/>
    </row>
    <row r="24" spans="1:18" x14ac:dyDescent="0.6">
      <c r="A24" s="16"/>
      <c r="B24" s="27"/>
      <c r="C24" s="5" t="s">
        <v>7</v>
      </c>
      <c r="D24" s="5">
        <f>SUM(D10:D23)</f>
        <v>12</v>
      </c>
      <c r="E24" s="5"/>
      <c r="F24" s="5"/>
      <c r="G24" s="5"/>
      <c r="H24" s="5"/>
      <c r="I24" s="9">
        <f>SUM(I10:I23)</f>
        <v>1.2499999999999998</v>
      </c>
      <c r="J24" s="9">
        <f>SUM(J10:J23)</f>
        <v>-1.3899999999999997</v>
      </c>
      <c r="K24" s="5"/>
      <c r="L24" s="5"/>
      <c r="M24" s="9">
        <f>SUM(M10:M23)</f>
        <v>34.784291666666668</v>
      </c>
      <c r="N24" s="9">
        <f>SUM(N10:N23)</f>
        <v>18.278891666666667</v>
      </c>
      <c r="O24" s="9">
        <f>SUM(O10:O23)</f>
        <v>-1.866608333333333</v>
      </c>
      <c r="P24" s="23">
        <f>SUM(P10:P23)</f>
        <v>839.99999999999989</v>
      </c>
      <c r="Q24" s="30" t="str">
        <f>IF(P24=D4," OK.","NOK")</f>
        <v xml:space="preserve"> OK.</v>
      </c>
      <c r="R24" s="17"/>
    </row>
    <row r="25" spans="1:18" x14ac:dyDescent="0.6">
      <c r="A25" s="16"/>
      <c r="B25" s="27"/>
      <c r="C25" s="27"/>
      <c r="D25" s="27"/>
      <c r="E25" s="27"/>
      <c r="F25" s="27"/>
      <c r="G25" s="27"/>
      <c r="H25" s="31" t="s">
        <v>33</v>
      </c>
      <c r="I25" s="10">
        <f>I24/D24</f>
        <v>0.10416666666666664</v>
      </c>
      <c r="J25" s="10">
        <f>J24/D24</f>
        <v>-0.1158333333333333</v>
      </c>
      <c r="K25" s="27"/>
      <c r="L25" s="27"/>
      <c r="M25" s="27"/>
      <c r="N25" s="27"/>
      <c r="O25" s="27"/>
      <c r="P25" s="27"/>
      <c r="Q25" s="27"/>
      <c r="R25" s="17"/>
    </row>
    <row r="26" spans="1:18" x14ac:dyDescent="0.6">
      <c r="A26" s="1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7"/>
    </row>
    <row r="27" spans="1:18" x14ac:dyDescent="0.6">
      <c r="A27" s="1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t="s">
        <v>35</v>
      </c>
      <c r="Q27" s="27"/>
      <c r="R27" s="17"/>
    </row>
    <row r="28" spans="1:18" x14ac:dyDescent="0.6">
      <c r="A28" s="16"/>
      <c r="B28" s="27"/>
      <c r="C28" s="27"/>
      <c r="D28" s="32" t="s">
        <v>16</v>
      </c>
      <c r="E28" s="32" t="s">
        <v>17</v>
      </c>
      <c r="F28" s="32" t="s">
        <v>18</v>
      </c>
      <c r="G28" s="32" t="s">
        <v>20</v>
      </c>
      <c r="H28" s="32" t="s">
        <v>25</v>
      </c>
      <c r="I28" s="27"/>
      <c r="J28" s="27"/>
      <c r="K28" s="27"/>
      <c r="L28" s="27"/>
      <c r="M28" s="27"/>
      <c r="N28" s="27"/>
      <c r="O28" s="27"/>
      <c r="P28" s="27"/>
      <c r="Q28" s="27"/>
      <c r="R28" s="17"/>
    </row>
    <row r="29" spans="1:18" x14ac:dyDescent="0.6">
      <c r="A29" s="16"/>
      <c r="B29" s="27"/>
      <c r="C29" s="31" t="s">
        <v>14</v>
      </c>
      <c r="D29" s="32">
        <f>D5</f>
        <v>0</v>
      </c>
      <c r="E29" s="32" t="s">
        <v>17</v>
      </c>
      <c r="F29" s="32">
        <f>D4*J25</f>
        <v>-97.299999999999969</v>
      </c>
      <c r="G29" s="32" t="s">
        <v>20</v>
      </c>
      <c r="H29" s="32">
        <f>D29-F29</f>
        <v>97.299999999999969</v>
      </c>
      <c r="I29" s="27" t="s">
        <v>32</v>
      </c>
      <c r="J29" s="31" t="s">
        <v>21</v>
      </c>
      <c r="K29" s="27">
        <f>(H30*N24-H29*O24)/(N24*M24-(O24^2))</f>
        <v>-2.2421408111125727</v>
      </c>
      <c r="L29" s="27"/>
      <c r="M29" s="31" t="s">
        <v>22</v>
      </c>
      <c r="N29" s="30">
        <f>(H29*M24-H30*O24)/(N24*M24-(O24^2))</f>
        <v>5.0941163707028458</v>
      </c>
      <c r="O29" s="27"/>
      <c r="P29" t="s">
        <v>54</v>
      </c>
      <c r="Q29" s="27"/>
      <c r="R29" s="17"/>
    </row>
    <row r="30" spans="1:18" ht="24" thickBot="1" x14ac:dyDescent="0.65">
      <c r="A30" s="18"/>
      <c r="B30" s="19"/>
      <c r="C30" s="20" t="s">
        <v>15</v>
      </c>
      <c r="D30" s="21">
        <f>D6</f>
        <v>0</v>
      </c>
      <c r="E30" s="21" t="s">
        <v>17</v>
      </c>
      <c r="F30" s="21">
        <f>-D4*I25</f>
        <v>-87.499999999999986</v>
      </c>
      <c r="G30" s="21" t="s">
        <v>20</v>
      </c>
      <c r="H30" s="21">
        <f>D30+F30</f>
        <v>-87.499999999999986</v>
      </c>
      <c r="I30" s="19" t="s">
        <v>32</v>
      </c>
      <c r="J30" s="42" t="s">
        <v>53</v>
      </c>
      <c r="K30" s="19"/>
      <c r="L30" s="19"/>
      <c r="M30" s="19"/>
      <c r="N30" s="19"/>
      <c r="O30" s="19"/>
      <c r="P30" s="19"/>
      <c r="Q30" s="19"/>
      <c r="R30" s="22"/>
    </row>
  </sheetData>
  <mergeCells count="3">
    <mergeCell ref="E8:F8"/>
    <mergeCell ref="G8:H8"/>
    <mergeCell ref="I8:J8"/>
  </mergeCells>
  <hyperlinks>
    <hyperlink ref="J30" r:id="rId1" xr:uid="{DFE403FB-7046-468C-A922-4360CE52731C}"/>
  </hyperlinks>
  <pageMargins left="1.21" right="0.35" top="0.39" bottom="0.23" header="0.31496062992125984" footer="0.16"/>
  <pageSetup paperSize="9" scale="80" orientation="landscape" verticalDpi="1200" r:id="rId2"/>
  <drawing r:id="rId3"/>
  <legacyDrawing r:id="rId4"/>
  <oleObjects>
    <mc:AlternateContent xmlns:mc="http://schemas.openxmlformats.org/markup-compatibility/2006">
      <mc:Choice Requires="x14">
        <oleObject progId="Equation.3" shapeId="87041" r:id="rId5">
          <objectPr defaultSize="0" autoPict="0" r:id="rId6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87041" r:id="rId5"/>
      </mc:Fallback>
    </mc:AlternateContent>
    <mc:AlternateContent xmlns:mc="http://schemas.openxmlformats.org/markup-compatibility/2006">
      <mc:Choice Requires="x14">
        <oleObject progId="Equation.3" shapeId="87042" r:id="rId7">
          <objectPr defaultSize="0" autoPict="0" r:id="rId8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87042" r:id="rId7"/>
      </mc:Fallback>
    </mc:AlternateContent>
    <mc:AlternateContent xmlns:mc="http://schemas.openxmlformats.org/markup-compatibility/2006">
      <mc:Choice Requires="x14">
        <oleObject progId="Equation.3" shapeId="87043" r:id="rId9">
          <objectPr defaultSize="0" autoPict="0" r:id="rId10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87043" r:id="rId9"/>
      </mc:Fallback>
    </mc:AlternateContent>
    <mc:AlternateContent xmlns:mc="http://schemas.openxmlformats.org/markup-compatibility/2006">
      <mc:Choice Requires="x14">
        <oleObject progId="Equation.3" shapeId="87044" r:id="rId11">
          <objectPr defaultSize="0" autoPict="0" r:id="rId12">
            <anchor moveWithCells="1" sizeWithCells="1">
              <from>
                <xdr:col>3</xdr:col>
                <xdr:colOff>0</xdr:colOff>
                <xdr:row>25</xdr:row>
                <xdr:rowOff>266700</xdr:rowOff>
              </from>
              <to>
                <xdr:col>5</xdr:col>
                <xdr:colOff>243840</xdr:colOff>
                <xdr:row>26</xdr:row>
                <xdr:rowOff>289560</xdr:rowOff>
              </to>
            </anchor>
          </objectPr>
        </oleObject>
      </mc:Choice>
      <mc:Fallback>
        <oleObject progId="Equation.3" shapeId="87044" r:id="rId11"/>
      </mc:Fallback>
    </mc:AlternateContent>
    <mc:AlternateContent xmlns:mc="http://schemas.openxmlformats.org/markup-compatibility/2006">
      <mc:Choice Requires="x14">
        <oleObject progId="Equation.3" shapeId="87045" r:id="rId13">
          <objectPr defaultSize="0" autoPict="0" r:id="rId14">
            <anchor moveWithCells="1" sizeWithCells="1">
              <from>
                <xdr:col>5</xdr:col>
                <xdr:colOff>457200</xdr:colOff>
                <xdr:row>25</xdr:row>
                <xdr:rowOff>281940</xdr:rowOff>
              </from>
              <to>
                <xdr:col>8</xdr:col>
                <xdr:colOff>320040</xdr:colOff>
                <xdr:row>27</xdr:row>
                <xdr:rowOff>0</xdr:rowOff>
              </to>
            </anchor>
          </objectPr>
        </oleObject>
      </mc:Choice>
      <mc:Fallback>
        <oleObject progId="Equation.3" shapeId="87045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1CF3D-CA57-47A5-A73F-FF7AECD776D8}">
  <sheetPr>
    <tabColor rgb="FF00B0F0"/>
    <pageSetUpPr fitToPage="1"/>
  </sheetPr>
  <dimension ref="A1:R30"/>
  <sheetViews>
    <sheetView showGridLines="0" zoomScaleNormal="100" workbookViewId="0">
      <selection activeCell="S1" sqref="S1"/>
    </sheetView>
  </sheetViews>
  <sheetFormatPr defaultRowHeight="23.4" x14ac:dyDescent="0.6"/>
  <cols>
    <col min="5" max="12" width="7.77734375" customWidth="1"/>
    <col min="13" max="13" width="8.21875" customWidth="1"/>
    <col min="15" max="15" width="8.44140625" customWidth="1"/>
  </cols>
  <sheetData>
    <row r="1" spans="1:18" ht="28.8" x14ac:dyDescent="0.75">
      <c r="A1" s="12"/>
      <c r="B1" s="13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x14ac:dyDescent="0.6">
      <c r="A2" s="16"/>
      <c r="B2" t="s">
        <v>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7"/>
    </row>
    <row r="3" spans="1:18" x14ac:dyDescent="0.6">
      <c r="A3" s="16"/>
      <c r="B3" s="27"/>
      <c r="C3" s="27" t="s">
        <v>28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</row>
    <row r="4" spans="1:18" x14ac:dyDescent="0.6">
      <c r="A4" s="16"/>
      <c r="B4" s="27"/>
      <c r="C4" s="27" t="s">
        <v>19</v>
      </c>
      <c r="D4" s="4">
        <v>400</v>
      </c>
      <c r="E4" s="27" t="s">
        <v>24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7"/>
    </row>
    <row r="5" spans="1:18" x14ac:dyDescent="0.6">
      <c r="A5" s="16"/>
      <c r="B5" s="27"/>
      <c r="C5" s="27" t="s">
        <v>14</v>
      </c>
      <c r="D5" s="4">
        <v>100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/>
    </row>
    <row r="6" spans="1:18" x14ac:dyDescent="0.6">
      <c r="A6" s="16"/>
      <c r="B6" s="27"/>
      <c r="C6" s="27" t="s">
        <v>15</v>
      </c>
      <c r="D6" s="4">
        <v>0</v>
      </c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7"/>
    </row>
    <row r="7" spans="1:18" x14ac:dyDescent="0.6">
      <c r="A7" s="16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7"/>
    </row>
    <row r="8" spans="1:18" x14ac:dyDescent="0.6">
      <c r="A8" s="16"/>
      <c r="B8" s="27"/>
      <c r="C8" s="27"/>
      <c r="D8" s="27"/>
      <c r="E8" s="38" t="s">
        <v>5</v>
      </c>
      <c r="F8" s="38"/>
      <c r="G8" s="38" t="s">
        <v>6</v>
      </c>
      <c r="H8" s="38"/>
      <c r="I8" s="38" t="s">
        <v>31</v>
      </c>
      <c r="J8" s="38"/>
      <c r="K8" s="27"/>
      <c r="L8" s="27"/>
      <c r="M8" s="5"/>
      <c r="N8" s="5"/>
      <c r="O8" s="5"/>
      <c r="P8" s="27"/>
      <c r="Q8" s="27"/>
      <c r="R8" s="17"/>
    </row>
    <row r="9" spans="1:18" ht="27.6" x14ac:dyDescent="0.7">
      <c r="A9" s="16"/>
      <c r="B9" s="27"/>
      <c r="C9" s="6" t="s">
        <v>0</v>
      </c>
      <c r="D9" s="6" t="s">
        <v>8</v>
      </c>
      <c r="E9" s="6" t="s">
        <v>1</v>
      </c>
      <c r="F9" s="6" t="s">
        <v>2</v>
      </c>
      <c r="G9" s="6" t="s">
        <v>29</v>
      </c>
      <c r="H9" s="6" t="s">
        <v>30</v>
      </c>
      <c r="I9" s="6" t="s">
        <v>3</v>
      </c>
      <c r="J9" s="6" t="s">
        <v>4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  <c r="P9" s="7" t="s">
        <v>23</v>
      </c>
      <c r="Q9" s="27"/>
      <c r="R9" s="17"/>
    </row>
    <row r="10" spans="1:18" x14ac:dyDescent="0.6">
      <c r="A10" s="16"/>
      <c r="B10" s="27"/>
      <c r="C10" s="5">
        <v>1</v>
      </c>
      <c r="D10" s="5">
        <v>1</v>
      </c>
      <c r="E10" s="29">
        <v>-1.2</v>
      </c>
      <c r="F10" s="29">
        <v>0.8</v>
      </c>
      <c r="G10" s="34">
        <v>0</v>
      </c>
      <c r="H10" s="34">
        <v>0</v>
      </c>
      <c r="I10" s="5">
        <f>E10+G10</f>
        <v>-1.2</v>
      </c>
      <c r="J10" s="5">
        <f>F10+H10</f>
        <v>0.8</v>
      </c>
      <c r="K10" s="9">
        <f>I10-I$25</f>
        <v>-1.2</v>
      </c>
      <c r="L10" s="9">
        <f t="shared" ref="K10:L21" si="0">J10-J$25</f>
        <v>0.8</v>
      </c>
      <c r="M10" s="9">
        <f>K10^2</f>
        <v>1.44</v>
      </c>
      <c r="N10" s="9">
        <f>L10^2</f>
        <v>0.64000000000000012</v>
      </c>
      <c r="O10" s="9">
        <f t="shared" ref="O10:O21" si="1">K10*L10</f>
        <v>-0.96</v>
      </c>
      <c r="P10" s="11">
        <f>$D$4/$D$24+$K$29*K10+$N$29*L10</f>
        <v>37.420986093552465</v>
      </c>
      <c r="Q10" s="27"/>
      <c r="R10" s="17"/>
    </row>
    <row r="11" spans="1:18" x14ac:dyDescent="0.6">
      <c r="A11" s="16"/>
      <c r="B11" s="27"/>
      <c r="C11" s="5">
        <v>2</v>
      </c>
      <c r="D11" s="5">
        <v>1</v>
      </c>
      <c r="E11" s="29">
        <v>-0.4</v>
      </c>
      <c r="F11" s="29">
        <v>0.8</v>
      </c>
      <c r="G11" s="34">
        <v>0</v>
      </c>
      <c r="H11" s="34">
        <v>0</v>
      </c>
      <c r="I11" s="5">
        <f t="shared" ref="I11:J23" si="2">E11+G11</f>
        <v>-0.4</v>
      </c>
      <c r="J11" s="5">
        <f t="shared" si="2"/>
        <v>0.8</v>
      </c>
      <c r="K11" s="9">
        <f t="shared" ref="K11:K16" si="3">I11-I$25</f>
        <v>-0.4</v>
      </c>
      <c r="L11" s="9">
        <f t="shared" si="0"/>
        <v>0.8</v>
      </c>
      <c r="M11" s="9">
        <f t="shared" ref="M11:N17" si="4">K11^2</f>
        <v>0.16000000000000003</v>
      </c>
      <c r="N11" s="9">
        <f t="shared" si="4"/>
        <v>0.64000000000000012</v>
      </c>
      <c r="O11" s="9">
        <f t="shared" si="1"/>
        <v>-0.32000000000000006</v>
      </c>
      <c r="P11" s="11">
        <f t="shared" ref="P11:P23" si="5">$D$4/$D$24+$K$29*K11+$N$29*L11</f>
        <v>37.420986093552465</v>
      </c>
      <c r="Q11" s="27"/>
      <c r="R11" s="17"/>
    </row>
    <row r="12" spans="1:18" x14ac:dyDescent="0.6">
      <c r="A12" s="16"/>
      <c r="B12" s="27"/>
      <c r="C12" s="5">
        <v>3</v>
      </c>
      <c r="D12" s="5">
        <v>1</v>
      </c>
      <c r="E12" s="29">
        <v>0.4</v>
      </c>
      <c r="F12" s="29">
        <v>0.8</v>
      </c>
      <c r="G12" s="34">
        <v>0</v>
      </c>
      <c r="H12" s="34">
        <v>0</v>
      </c>
      <c r="I12" s="5">
        <f t="shared" si="2"/>
        <v>0.4</v>
      </c>
      <c r="J12" s="5">
        <f t="shared" si="2"/>
        <v>0.8</v>
      </c>
      <c r="K12" s="9">
        <f t="shared" si="3"/>
        <v>0.4</v>
      </c>
      <c r="L12" s="9">
        <f t="shared" si="0"/>
        <v>0.8</v>
      </c>
      <c r="M12" s="9">
        <f t="shared" si="4"/>
        <v>0.16000000000000003</v>
      </c>
      <c r="N12" s="9">
        <f t="shared" si="4"/>
        <v>0.64000000000000012</v>
      </c>
      <c r="O12" s="9">
        <f t="shared" si="1"/>
        <v>0.32000000000000006</v>
      </c>
      <c r="P12" s="11">
        <f t="shared" si="5"/>
        <v>37.420986093552465</v>
      </c>
      <c r="Q12" s="27"/>
      <c r="R12" s="17"/>
    </row>
    <row r="13" spans="1:18" x14ac:dyDescent="0.6">
      <c r="A13" s="16"/>
      <c r="B13" s="27"/>
      <c r="C13" s="5">
        <v>4</v>
      </c>
      <c r="D13" s="5">
        <v>1</v>
      </c>
      <c r="E13" s="29">
        <v>1.2</v>
      </c>
      <c r="F13" s="29">
        <v>0.8</v>
      </c>
      <c r="G13" s="34">
        <v>0</v>
      </c>
      <c r="H13" s="34">
        <v>0</v>
      </c>
      <c r="I13" s="5">
        <f t="shared" si="2"/>
        <v>1.2</v>
      </c>
      <c r="J13" s="5">
        <f t="shared" si="2"/>
        <v>0.8</v>
      </c>
      <c r="K13" s="9">
        <f t="shared" si="3"/>
        <v>1.2</v>
      </c>
      <c r="L13" s="9">
        <f t="shared" si="0"/>
        <v>0.8</v>
      </c>
      <c r="M13" s="9">
        <f t="shared" si="4"/>
        <v>1.44</v>
      </c>
      <c r="N13" s="9">
        <f t="shared" si="4"/>
        <v>0.64000000000000012</v>
      </c>
      <c r="O13" s="9">
        <f t="shared" si="1"/>
        <v>0.96</v>
      </c>
      <c r="P13" s="11">
        <f t="shared" si="5"/>
        <v>37.420986093552465</v>
      </c>
      <c r="Q13" s="27"/>
      <c r="R13" s="17"/>
    </row>
    <row r="14" spans="1:18" x14ac:dyDescent="0.6">
      <c r="A14" s="16"/>
      <c r="B14" s="27"/>
      <c r="C14" s="5">
        <v>5</v>
      </c>
      <c r="D14" s="5">
        <v>1</v>
      </c>
      <c r="E14" s="29">
        <v>-1.2</v>
      </c>
      <c r="F14" s="29">
        <v>0</v>
      </c>
      <c r="G14" s="34">
        <v>0</v>
      </c>
      <c r="H14" s="34">
        <v>0</v>
      </c>
      <c r="I14" s="5">
        <f t="shared" si="2"/>
        <v>-1.2</v>
      </c>
      <c r="J14" s="5">
        <f t="shared" si="2"/>
        <v>0</v>
      </c>
      <c r="K14" s="9">
        <f t="shared" si="3"/>
        <v>-1.2</v>
      </c>
      <c r="L14" s="9">
        <f t="shared" si="0"/>
        <v>0</v>
      </c>
      <c r="M14" s="9">
        <f t="shared" si="4"/>
        <v>1.44</v>
      </c>
      <c r="N14" s="9">
        <f t="shared" si="4"/>
        <v>0</v>
      </c>
      <c r="O14" s="9">
        <f t="shared" si="1"/>
        <v>0</v>
      </c>
      <c r="P14" s="11">
        <f t="shared" si="5"/>
        <v>28.571428571428573</v>
      </c>
      <c r="Q14" s="27"/>
      <c r="R14" s="17"/>
    </row>
    <row r="15" spans="1:18" x14ac:dyDescent="0.6">
      <c r="A15" s="16"/>
      <c r="B15" s="27"/>
      <c r="C15" s="5">
        <v>6</v>
      </c>
      <c r="D15" s="5">
        <v>1</v>
      </c>
      <c r="E15" s="29">
        <v>-0.4</v>
      </c>
      <c r="F15" s="29">
        <v>0</v>
      </c>
      <c r="G15" s="34">
        <v>0</v>
      </c>
      <c r="H15" s="34">
        <v>0</v>
      </c>
      <c r="I15" s="5">
        <f t="shared" si="2"/>
        <v>-0.4</v>
      </c>
      <c r="J15" s="5">
        <f t="shared" si="2"/>
        <v>0</v>
      </c>
      <c r="K15" s="9">
        <f t="shared" si="3"/>
        <v>-0.4</v>
      </c>
      <c r="L15" s="9">
        <f t="shared" si="0"/>
        <v>0</v>
      </c>
      <c r="M15" s="9">
        <f t="shared" si="4"/>
        <v>0.16000000000000003</v>
      </c>
      <c r="N15" s="9">
        <f t="shared" si="4"/>
        <v>0</v>
      </c>
      <c r="O15" s="9">
        <f t="shared" si="1"/>
        <v>0</v>
      </c>
      <c r="P15" s="11">
        <f t="shared" si="5"/>
        <v>28.571428571428573</v>
      </c>
      <c r="Q15" s="27"/>
      <c r="R15" s="17"/>
    </row>
    <row r="16" spans="1:18" x14ac:dyDescent="0.6">
      <c r="A16" s="16"/>
      <c r="B16" s="27"/>
      <c r="C16" s="5">
        <v>7</v>
      </c>
      <c r="D16" s="5">
        <v>1</v>
      </c>
      <c r="E16" s="29">
        <v>0.4</v>
      </c>
      <c r="F16" s="29">
        <v>0</v>
      </c>
      <c r="G16" s="34">
        <v>0</v>
      </c>
      <c r="H16" s="34">
        <v>0</v>
      </c>
      <c r="I16" s="5">
        <f t="shared" si="2"/>
        <v>0.4</v>
      </c>
      <c r="J16" s="5">
        <f t="shared" si="2"/>
        <v>0</v>
      </c>
      <c r="K16" s="9">
        <f t="shared" si="3"/>
        <v>0.4</v>
      </c>
      <c r="L16" s="9">
        <f t="shared" si="0"/>
        <v>0</v>
      </c>
      <c r="M16" s="9">
        <f t="shared" si="4"/>
        <v>0.16000000000000003</v>
      </c>
      <c r="N16" s="9">
        <f t="shared" si="4"/>
        <v>0</v>
      </c>
      <c r="O16" s="9">
        <f t="shared" si="1"/>
        <v>0</v>
      </c>
      <c r="P16" s="11">
        <f t="shared" si="5"/>
        <v>28.571428571428573</v>
      </c>
      <c r="Q16" s="27"/>
      <c r="R16" s="17"/>
    </row>
    <row r="17" spans="1:18" x14ac:dyDescent="0.6">
      <c r="A17" s="16"/>
      <c r="B17" s="27"/>
      <c r="C17" s="5">
        <v>8</v>
      </c>
      <c r="D17" s="5">
        <v>1</v>
      </c>
      <c r="E17" s="29">
        <v>1.2</v>
      </c>
      <c r="F17" s="29">
        <v>0</v>
      </c>
      <c r="G17" s="34">
        <v>0</v>
      </c>
      <c r="H17" s="34">
        <v>0</v>
      </c>
      <c r="I17" s="5">
        <f t="shared" si="2"/>
        <v>1.2</v>
      </c>
      <c r="J17" s="5">
        <f t="shared" si="2"/>
        <v>0</v>
      </c>
      <c r="K17" s="9">
        <f t="shared" si="0"/>
        <v>1.2</v>
      </c>
      <c r="L17" s="9">
        <f t="shared" si="0"/>
        <v>0</v>
      </c>
      <c r="M17" s="9">
        <f t="shared" si="4"/>
        <v>1.44</v>
      </c>
      <c r="N17" s="9">
        <f t="shared" si="4"/>
        <v>0</v>
      </c>
      <c r="O17" s="9">
        <f t="shared" si="1"/>
        <v>0</v>
      </c>
      <c r="P17" s="11">
        <f t="shared" si="5"/>
        <v>28.571428571428573</v>
      </c>
      <c r="Q17" s="27"/>
      <c r="R17" s="17"/>
    </row>
    <row r="18" spans="1:18" x14ac:dyDescent="0.6">
      <c r="A18" s="16"/>
      <c r="B18" s="27"/>
      <c r="C18" s="5">
        <v>9</v>
      </c>
      <c r="D18" s="5">
        <v>1</v>
      </c>
      <c r="E18" s="29">
        <v>-1.2</v>
      </c>
      <c r="F18" s="29">
        <v>-0.8</v>
      </c>
      <c r="G18" s="34">
        <v>0</v>
      </c>
      <c r="H18" s="34">
        <v>0</v>
      </c>
      <c r="I18" s="5">
        <f>E18+G18</f>
        <v>-1.2</v>
      </c>
      <c r="J18" s="5">
        <f>F18+H18</f>
        <v>-0.8</v>
      </c>
      <c r="K18" s="9">
        <f t="shared" si="0"/>
        <v>-1.2</v>
      </c>
      <c r="L18" s="9">
        <f t="shared" si="0"/>
        <v>-0.8</v>
      </c>
      <c r="M18" s="9">
        <f>K18^2</f>
        <v>1.44</v>
      </c>
      <c r="N18" s="9">
        <f>L18^2</f>
        <v>0.64000000000000012</v>
      </c>
      <c r="O18" s="9">
        <f t="shared" si="1"/>
        <v>0.96</v>
      </c>
      <c r="P18" s="11">
        <f t="shared" si="5"/>
        <v>19.721871049304681</v>
      </c>
      <c r="Q18" s="27"/>
      <c r="R18" s="17"/>
    </row>
    <row r="19" spans="1:18" x14ac:dyDescent="0.6">
      <c r="A19" s="16"/>
      <c r="B19" s="27"/>
      <c r="C19" s="5">
        <v>10</v>
      </c>
      <c r="D19" s="5">
        <v>1</v>
      </c>
      <c r="E19" s="29">
        <v>-0.4</v>
      </c>
      <c r="F19" s="29">
        <v>-0.8</v>
      </c>
      <c r="G19" s="34">
        <v>0</v>
      </c>
      <c r="H19" s="34">
        <v>0</v>
      </c>
      <c r="I19" s="5">
        <f>E19+G19</f>
        <v>-0.4</v>
      </c>
      <c r="J19" s="5">
        <f>F19+H19</f>
        <v>-0.8</v>
      </c>
      <c r="K19" s="9">
        <f t="shared" si="0"/>
        <v>-0.4</v>
      </c>
      <c r="L19" s="9">
        <f t="shared" si="0"/>
        <v>-0.8</v>
      </c>
      <c r="M19" s="9">
        <f>K19^2</f>
        <v>0.16000000000000003</v>
      </c>
      <c r="N19" s="9">
        <f>L19^2</f>
        <v>0.64000000000000012</v>
      </c>
      <c r="O19" s="9">
        <f t="shared" si="1"/>
        <v>0.32000000000000006</v>
      </c>
      <c r="P19" s="11">
        <f t="shared" si="5"/>
        <v>19.721871049304681</v>
      </c>
      <c r="Q19" s="27"/>
      <c r="R19" s="17"/>
    </row>
    <row r="20" spans="1:18" x14ac:dyDescent="0.6">
      <c r="A20" s="16"/>
      <c r="B20" s="27"/>
      <c r="C20" s="5">
        <v>11</v>
      </c>
      <c r="D20" s="5">
        <v>1</v>
      </c>
      <c r="E20" s="29">
        <v>0.4</v>
      </c>
      <c r="F20" s="29">
        <v>-0.8</v>
      </c>
      <c r="G20" s="34">
        <v>0</v>
      </c>
      <c r="H20" s="34">
        <v>0</v>
      </c>
      <c r="I20" s="5">
        <f t="shared" ref="I20:J21" si="6">E20+G20</f>
        <v>0.4</v>
      </c>
      <c r="J20" s="5">
        <f t="shared" si="6"/>
        <v>-0.8</v>
      </c>
      <c r="K20" s="9">
        <f t="shared" si="0"/>
        <v>0.4</v>
      </c>
      <c r="L20" s="9">
        <f t="shared" si="0"/>
        <v>-0.8</v>
      </c>
      <c r="M20" s="9">
        <f t="shared" ref="M20:N21" si="7">K20^2</f>
        <v>0.16000000000000003</v>
      </c>
      <c r="N20" s="9">
        <f t="shared" si="7"/>
        <v>0.64000000000000012</v>
      </c>
      <c r="O20" s="9">
        <f t="shared" si="1"/>
        <v>-0.32000000000000006</v>
      </c>
      <c r="P20" s="11">
        <f t="shared" si="5"/>
        <v>19.721871049304681</v>
      </c>
      <c r="Q20" s="27"/>
      <c r="R20" s="17"/>
    </row>
    <row r="21" spans="1:18" x14ac:dyDescent="0.6">
      <c r="A21" s="16"/>
      <c r="B21" s="27"/>
      <c r="C21" s="5">
        <v>12</v>
      </c>
      <c r="D21" s="5">
        <v>1</v>
      </c>
      <c r="E21" s="29">
        <v>1.2</v>
      </c>
      <c r="F21" s="29">
        <v>-0.8</v>
      </c>
      <c r="G21" s="34">
        <v>0</v>
      </c>
      <c r="H21" s="34">
        <v>0</v>
      </c>
      <c r="I21" s="5">
        <f t="shared" si="6"/>
        <v>1.2</v>
      </c>
      <c r="J21" s="5">
        <f t="shared" si="6"/>
        <v>-0.8</v>
      </c>
      <c r="K21" s="9">
        <f t="shared" si="0"/>
        <v>1.2</v>
      </c>
      <c r="L21" s="9">
        <f t="shared" si="0"/>
        <v>-0.8</v>
      </c>
      <c r="M21" s="9">
        <f t="shared" si="7"/>
        <v>1.44</v>
      </c>
      <c r="N21" s="9">
        <f t="shared" si="7"/>
        <v>0.64000000000000012</v>
      </c>
      <c r="O21" s="9">
        <f t="shared" si="1"/>
        <v>-0.96</v>
      </c>
      <c r="P21" s="11">
        <f t="shared" si="5"/>
        <v>19.721871049304681</v>
      </c>
      <c r="Q21" s="27"/>
      <c r="R21" s="17"/>
    </row>
    <row r="22" spans="1:18" x14ac:dyDescent="0.6">
      <c r="A22" s="16"/>
      <c r="B22" s="27"/>
      <c r="C22" s="5">
        <v>13</v>
      </c>
      <c r="D22" s="5">
        <v>1</v>
      </c>
      <c r="E22" s="29">
        <v>0</v>
      </c>
      <c r="F22" s="29">
        <v>1.4</v>
      </c>
      <c r="G22" s="34">
        <v>0</v>
      </c>
      <c r="H22" s="34">
        <v>0</v>
      </c>
      <c r="I22" s="5">
        <f t="shared" si="2"/>
        <v>0</v>
      </c>
      <c r="J22" s="5">
        <f t="shared" si="2"/>
        <v>1.4</v>
      </c>
      <c r="K22" s="9">
        <f t="shared" ref="K22:K23" si="8">I22-I$25</f>
        <v>1.5860328923216521E-17</v>
      </c>
      <c r="L22" s="9">
        <f t="shared" ref="L22:L23" si="9">J22-J$25</f>
        <v>1.4</v>
      </c>
      <c r="M22" s="9">
        <f t="shared" ref="M22:M23" si="10">K22^2</f>
        <v>2.5155003355261854E-34</v>
      </c>
      <c r="N22" s="9">
        <f t="shared" ref="N22:N23" si="11">L22^2</f>
        <v>1.9599999999999997</v>
      </c>
      <c r="O22" s="9">
        <f t="shared" ref="O22:O23" si="12">K22*L22</f>
        <v>2.2204460492503129E-17</v>
      </c>
      <c r="P22" s="11">
        <f t="shared" si="5"/>
        <v>44.058154235145388</v>
      </c>
      <c r="Q22" s="27"/>
      <c r="R22" s="17"/>
    </row>
    <row r="23" spans="1:18" x14ac:dyDescent="0.6">
      <c r="A23" s="16"/>
      <c r="B23" s="27"/>
      <c r="C23" s="5">
        <v>14</v>
      </c>
      <c r="D23" s="5">
        <v>1</v>
      </c>
      <c r="E23" s="29">
        <v>0</v>
      </c>
      <c r="F23" s="29">
        <v>-1.4</v>
      </c>
      <c r="G23" s="34">
        <v>0</v>
      </c>
      <c r="H23" s="34">
        <v>0</v>
      </c>
      <c r="I23" s="5">
        <f t="shared" si="2"/>
        <v>0</v>
      </c>
      <c r="J23" s="5">
        <f t="shared" si="2"/>
        <v>-1.4</v>
      </c>
      <c r="K23" s="9">
        <f t="shared" si="8"/>
        <v>1.5860328923216521E-17</v>
      </c>
      <c r="L23" s="9">
        <f t="shared" si="9"/>
        <v>-1.4</v>
      </c>
      <c r="M23" s="9">
        <f t="shared" si="10"/>
        <v>2.5155003355261854E-34</v>
      </c>
      <c r="N23" s="9">
        <f t="shared" si="11"/>
        <v>1.9599999999999997</v>
      </c>
      <c r="O23" s="9">
        <f t="shared" si="12"/>
        <v>-2.2204460492503129E-17</v>
      </c>
      <c r="P23" s="11">
        <f t="shared" si="5"/>
        <v>13.08470290771176</v>
      </c>
      <c r="Q23" s="27"/>
      <c r="R23" s="17"/>
    </row>
    <row r="24" spans="1:18" x14ac:dyDescent="0.6">
      <c r="A24" s="16"/>
      <c r="B24" s="27"/>
      <c r="C24" s="5" t="s">
        <v>7</v>
      </c>
      <c r="D24" s="5">
        <f>SUM(D10:D23)</f>
        <v>14</v>
      </c>
      <c r="E24" s="5"/>
      <c r="F24" s="5"/>
      <c r="G24" s="5"/>
      <c r="H24" s="5"/>
      <c r="I24" s="9">
        <f>SUM(I10:I23)</f>
        <v>-2.2204460492503131E-16</v>
      </c>
      <c r="J24" s="9">
        <f>SUM(J10:J23)</f>
        <v>0</v>
      </c>
      <c r="K24" s="5"/>
      <c r="L24" s="5"/>
      <c r="M24" s="9">
        <f>SUM(M10:M23)</f>
        <v>9.6</v>
      </c>
      <c r="N24" s="9">
        <f>SUM(N10:N23)</f>
        <v>9.0400000000000009</v>
      </c>
      <c r="O24" s="9">
        <f>SUM(O10:O23)</f>
        <v>0</v>
      </c>
      <c r="P24" s="23">
        <f>SUM(P10:P23)</f>
        <v>400.00000000000006</v>
      </c>
      <c r="Q24" s="30" t="str">
        <f>IF(P24=D4," OK.","NOK")</f>
        <v xml:space="preserve"> OK.</v>
      </c>
      <c r="R24" s="17"/>
    </row>
    <row r="25" spans="1:18" x14ac:dyDescent="0.6">
      <c r="A25" s="16"/>
      <c r="B25" s="27"/>
      <c r="C25" s="27"/>
      <c r="D25" s="27"/>
      <c r="E25" s="27"/>
      <c r="F25" s="27"/>
      <c r="G25" s="27"/>
      <c r="H25" s="31" t="s">
        <v>33</v>
      </c>
      <c r="I25" s="10">
        <f>I24/D24</f>
        <v>-1.5860328923216521E-17</v>
      </c>
      <c r="J25" s="10">
        <f>J24/D24</f>
        <v>0</v>
      </c>
      <c r="K25" s="27"/>
      <c r="L25" s="27"/>
      <c r="M25" s="27"/>
      <c r="N25" s="27"/>
      <c r="O25" s="27"/>
      <c r="P25" s="27"/>
      <c r="Q25" s="27"/>
      <c r="R25" s="17"/>
    </row>
    <row r="26" spans="1:18" x14ac:dyDescent="0.6">
      <c r="A26" s="1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7"/>
    </row>
    <row r="27" spans="1:18" x14ac:dyDescent="0.6">
      <c r="A27" s="1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17"/>
    </row>
    <row r="28" spans="1:18" x14ac:dyDescent="0.6">
      <c r="A28" s="16"/>
      <c r="B28" s="27"/>
      <c r="C28" s="27"/>
      <c r="D28" s="32" t="s">
        <v>16</v>
      </c>
      <c r="E28" s="32" t="s">
        <v>17</v>
      </c>
      <c r="F28" s="32" t="s">
        <v>18</v>
      </c>
      <c r="G28" s="32" t="s">
        <v>20</v>
      </c>
      <c r="H28" s="32" t="s">
        <v>25</v>
      </c>
      <c r="I28" s="27"/>
      <c r="J28" s="27"/>
      <c r="K28" s="27"/>
      <c r="L28" s="27"/>
      <c r="M28" s="27"/>
      <c r="N28" s="27"/>
      <c r="O28" s="27"/>
      <c r="P28" s="27"/>
      <c r="Q28" s="27"/>
      <c r="R28" s="17"/>
    </row>
    <row r="29" spans="1:18" x14ac:dyDescent="0.6">
      <c r="A29" s="16"/>
      <c r="B29" s="27"/>
      <c r="C29" s="31" t="s">
        <v>14</v>
      </c>
      <c r="D29" s="32">
        <f>D5</f>
        <v>100</v>
      </c>
      <c r="E29" s="32" t="s">
        <v>17</v>
      </c>
      <c r="F29" s="40">
        <f>-D4*(J25)</f>
        <v>0</v>
      </c>
      <c r="G29" s="32" t="s">
        <v>20</v>
      </c>
      <c r="H29" s="40">
        <f>D29+F29</f>
        <v>100</v>
      </c>
      <c r="I29" s="27" t="s">
        <v>34</v>
      </c>
      <c r="J29" s="31" t="s">
        <v>21</v>
      </c>
      <c r="K29" s="30">
        <f>(H30*N24-H29*O24)/(N24*M24-O24^2)</f>
        <v>6.60847038467355E-16</v>
      </c>
      <c r="L29" s="27"/>
      <c r="M29" s="31" t="s">
        <v>22</v>
      </c>
      <c r="N29" s="30">
        <f>(H29*M24-H30*O24)/(N24*M24-O24^2)</f>
        <v>11.061946902654867</v>
      </c>
      <c r="O29" s="27"/>
      <c r="P29" t="s">
        <v>35</v>
      </c>
      <c r="Q29" s="27"/>
      <c r="R29" s="17"/>
    </row>
    <row r="30" spans="1:18" ht="24" thickBot="1" x14ac:dyDescent="0.65">
      <c r="A30" s="18"/>
      <c r="B30" s="19"/>
      <c r="C30" s="20" t="s">
        <v>15</v>
      </c>
      <c r="D30" s="21">
        <f>D6</f>
        <v>0</v>
      </c>
      <c r="E30" s="21" t="s">
        <v>17</v>
      </c>
      <c r="F30" s="41">
        <f>-D4*(I25)</f>
        <v>6.3441315692866084E-15</v>
      </c>
      <c r="G30" s="21" t="s">
        <v>20</v>
      </c>
      <c r="H30" s="41">
        <f>D30+F30</f>
        <v>6.3441315692866084E-15</v>
      </c>
      <c r="I30" s="19" t="s">
        <v>34</v>
      </c>
      <c r="J30" s="19"/>
      <c r="K30" s="19"/>
      <c r="L30" s="19"/>
      <c r="M30" s="19"/>
      <c r="N30" s="19"/>
      <c r="O30" s="19"/>
      <c r="P30" s="19"/>
      <c r="Q30" s="19"/>
      <c r="R30" s="22"/>
    </row>
  </sheetData>
  <mergeCells count="3">
    <mergeCell ref="E8:F8"/>
    <mergeCell ref="G8:H8"/>
    <mergeCell ref="I8:J8"/>
  </mergeCells>
  <pageMargins left="1.02" right="0.35" top="0.39" bottom="0.23" header="0.31496062992125984" footer="0.16"/>
  <pageSetup paperSize="9" scale="80" orientation="landscape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82945" r:id="rId4">
          <objectPr defaultSize="0" autoPict="0" r:id="rId5">
            <anchor moveWithCells="1" sizeWithCells="1">
              <from>
                <xdr:col>12</xdr:col>
                <xdr:colOff>22860</xdr:colOff>
                <xdr:row>7</xdr:row>
                <xdr:rowOff>68580</xdr:rowOff>
              </from>
              <to>
                <xdr:col>12</xdr:col>
                <xdr:colOff>525780</xdr:colOff>
                <xdr:row>7</xdr:row>
                <xdr:rowOff>259080</xdr:rowOff>
              </to>
            </anchor>
          </objectPr>
        </oleObject>
      </mc:Choice>
      <mc:Fallback>
        <oleObject progId="Equation.3" shapeId="82945" r:id="rId4"/>
      </mc:Fallback>
    </mc:AlternateContent>
    <mc:AlternateContent xmlns:mc="http://schemas.openxmlformats.org/markup-compatibility/2006">
      <mc:Choice Requires="x14">
        <oleObject progId="Equation.3" shapeId="82946" r:id="rId6">
          <objectPr defaultSize="0" autoPict="0" r:id="rId7">
            <anchor moveWithCells="1" sizeWithCells="1">
              <from>
                <xdr:col>13</xdr:col>
                <xdr:colOff>91440</xdr:colOff>
                <xdr:row>7</xdr:row>
                <xdr:rowOff>68580</xdr:rowOff>
              </from>
              <to>
                <xdr:col>13</xdr:col>
                <xdr:colOff>601980</xdr:colOff>
                <xdr:row>7</xdr:row>
                <xdr:rowOff>266700</xdr:rowOff>
              </to>
            </anchor>
          </objectPr>
        </oleObject>
      </mc:Choice>
      <mc:Fallback>
        <oleObject progId="Equation.3" shapeId="82946" r:id="rId6"/>
      </mc:Fallback>
    </mc:AlternateContent>
    <mc:AlternateContent xmlns:mc="http://schemas.openxmlformats.org/markup-compatibility/2006">
      <mc:Choice Requires="x14">
        <oleObject progId="Equation.3" shapeId="82947" r:id="rId8">
          <objectPr defaultSize="0" autoPict="0" r:id="rId9">
            <anchor moveWithCells="1" sizeWithCells="1">
              <from>
                <xdr:col>14</xdr:col>
                <xdr:colOff>30480</xdr:colOff>
                <xdr:row>7</xdr:row>
                <xdr:rowOff>76200</xdr:rowOff>
              </from>
              <to>
                <xdr:col>14</xdr:col>
                <xdr:colOff>518160</xdr:colOff>
                <xdr:row>7</xdr:row>
                <xdr:rowOff>251460</xdr:rowOff>
              </to>
            </anchor>
          </objectPr>
        </oleObject>
      </mc:Choice>
      <mc:Fallback>
        <oleObject progId="Equation.3" shapeId="82947" r:id="rId8"/>
      </mc:Fallback>
    </mc:AlternateContent>
    <mc:AlternateContent xmlns:mc="http://schemas.openxmlformats.org/markup-compatibility/2006">
      <mc:Choice Requires="x14">
        <oleObject progId="Equation.3" shapeId="82948" r:id="rId10">
          <objectPr defaultSize="0" autoPict="0" r:id="rId11">
            <anchor moveWithCells="1" sizeWithCells="1">
              <from>
                <xdr:col>3</xdr:col>
                <xdr:colOff>0</xdr:colOff>
                <xdr:row>25</xdr:row>
                <xdr:rowOff>266700</xdr:rowOff>
              </from>
              <to>
                <xdr:col>5</xdr:col>
                <xdr:colOff>243840</xdr:colOff>
                <xdr:row>26</xdr:row>
                <xdr:rowOff>289560</xdr:rowOff>
              </to>
            </anchor>
          </objectPr>
        </oleObject>
      </mc:Choice>
      <mc:Fallback>
        <oleObject progId="Equation.3" shapeId="82948" r:id="rId10"/>
      </mc:Fallback>
    </mc:AlternateContent>
    <mc:AlternateContent xmlns:mc="http://schemas.openxmlformats.org/markup-compatibility/2006">
      <mc:Choice Requires="x14">
        <oleObject progId="Equation.3" shapeId="82949" r:id="rId12">
          <objectPr defaultSize="0" autoPict="0" r:id="rId13">
            <anchor moveWithCells="1" sizeWithCells="1">
              <from>
                <xdr:col>5</xdr:col>
                <xdr:colOff>457200</xdr:colOff>
                <xdr:row>25</xdr:row>
                <xdr:rowOff>281940</xdr:rowOff>
              </from>
              <to>
                <xdr:col>8</xdr:col>
                <xdr:colOff>320040</xdr:colOff>
                <xdr:row>27</xdr:row>
                <xdr:rowOff>0</xdr:rowOff>
              </to>
            </anchor>
          </objectPr>
        </oleObject>
      </mc:Choice>
      <mc:Fallback>
        <oleObject progId="Equation.3" shapeId="8294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</vt:lpstr>
      <vt:lpstr>4 ต้น</vt:lpstr>
      <vt:lpstr>5 ต้น</vt:lpstr>
      <vt:lpstr>6 ต้น</vt:lpstr>
      <vt:lpstr>8 ต้น</vt:lpstr>
      <vt:lpstr>9</vt:lpstr>
      <vt:lpstr>12 อ.ธเนศ</vt:lpstr>
      <vt:lpstr>12 อ.ธเนศ (2)</vt:lpstr>
      <vt:lpstr>14 ต้น</vt:lpstr>
    </vt:vector>
  </TitlesOfParts>
  <Company>Area 51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inkspa</dc:creator>
  <cp:lastModifiedBy>Lenovo</cp:lastModifiedBy>
  <cp:lastPrinted>2021-04-21T14:06:04Z</cp:lastPrinted>
  <dcterms:created xsi:type="dcterms:W3CDTF">2015-12-16T11:17:18Z</dcterms:created>
  <dcterms:modified xsi:type="dcterms:W3CDTF">2021-04-21T14:09:21Z</dcterms:modified>
</cp:coreProperties>
</file>