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80" windowHeight="5715" tabRatio="897" firstSheet="1" activeTab="1"/>
  </bookViews>
  <sheets>
    <sheet name="XXXXXX" sheetId="1" state="veryHidden" r:id="rId1"/>
    <sheet name="1" sheetId="2" r:id="rId2"/>
    <sheet name="2" sheetId="3" r:id="rId3"/>
    <sheet name="3.1" sheetId="4" r:id="rId4"/>
    <sheet name="3.2" sheetId="5" r:id="rId5"/>
    <sheet name="3.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.1" sheetId="12" r:id="rId12"/>
    <sheet name="9.2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</sheets>
  <definedNames>
    <definedName name="_xlnm.Print_Area" localSheetId="1">'1'!$B$1:$H$27</definedName>
    <definedName name="_xlnm.Print_Area" localSheetId="13">'10'!$B$1:$F$32</definedName>
    <definedName name="_xlnm.Print_Area" localSheetId="20">'17'!$B$1:$H$25</definedName>
    <definedName name="_xlnm.Print_Area" localSheetId="22">'19'!$B$1:$G$22</definedName>
    <definedName name="_xlnm.Print_Area" localSheetId="2">'2'!$B$1:$H$23</definedName>
    <definedName name="_xlnm.Print_Area" localSheetId="23">'20'!$B$1:$G$38</definedName>
    <definedName name="_xlnm.Print_Area" localSheetId="4">'3.2'!$B$1:$H$33</definedName>
    <definedName name="_xlnm.Print_Area" localSheetId="5">'3.3'!$B$1:$G$23</definedName>
    <definedName name="_xlnm.Print_Area" localSheetId="6">'4'!$B$1:$H$23</definedName>
    <definedName name="_xlnm.Print_Area" localSheetId="7">'5'!$B$1:$G$47</definedName>
    <definedName name="_xlnm.Print_Area" localSheetId="9">'7'!$B$1:$H$24</definedName>
    <definedName name="_xlnm.Print_Area" localSheetId="10">'8'!$B$1:$H$33</definedName>
    <definedName name="_xlnm.Print_Area" localSheetId="11">'9.1'!$B$1:$G$16</definedName>
  </definedNames>
  <calcPr fullCalcOnLoad="1"/>
</workbook>
</file>

<file path=xl/comments13.xml><?xml version="1.0" encoding="utf-8"?>
<comments xmlns="http://schemas.openxmlformats.org/spreadsheetml/2006/main">
  <authors>
    <author>CE Faculty</author>
  </authors>
  <commentList>
    <comment ref="B16" authorId="0">
      <text>
        <r>
          <rPr>
            <b/>
            <sz val="8"/>
            <rFont val="Tahoma"/>
            <family val="0"/>
          </rPr>
          <t>CE Faculty:</t>
        </r>
        <r>
          <rPr>
            <sz val="8"/>
            <rFont val="Tahoma"/>
            <family val="0"/>
          </rPr>
          <t xml:space="preserve">
NOT LESS THAN  80% </t>
        </r>
      </text>
    </comment>
  </commentList>
</comments>
</file>

<file path=xl/sharedStrings.xml><?xml version="1.0" encoding="utf-8"?>
<sst xmlns="http://schemas.openxmlformats.org/spreadsheetml/2006/main" count="888" uniqueCount="352">
  <si>
    <t>REMARK</t>
  </si>
  <si>
    <t xml:space="preserve"> </t>
  </si>
  <si>
    <t>WT. OF CEMENT</t>
  </si>
  <si>
    <t>(gm.)</t>
  </si>
  <si>
    <t>%</t>
  </si>
  <si>
    <t xml:space="preserve">SAMPLE  </t>
  </si>
  <si>
    <t>TYPE OF</t>
  </si>
  <si>
    <t>NO.</t>
  </si>
  <si>
    <t>CEMENT</t>
  </si>
  <si>
    <t>SAMPLE</t>
  </si>
  <si>
    <t>TYPE    OF</t>
  </si>
  <si>
    <t xml:space="preserve">WT. OF  CEMENT </t>
  </si>
  <si>
    <t xml:space="preserve">SIEVE </t>
  </si>
  <si>
    <t>% FINENESS</t>
  </si>
  <si>
    <t xml:space="preserve">SAMPLE </t>
  </si>
  <si>
    <t>(cc.)</t>
  </si>
  <si>
    <t>WEIGHT</t>
  </si>
  <si>
    <t>AGE</t>
  </si>
  <si>
    <t>(days)</t>
  </si>
  <si>
    <t>(ksc.)</t>
  </si>
  <si>
    <t>DETERMINATION  NO.</t>
  </si>
  <si>
    <t>MEASURING CYLINDER (1000 CC.) NO.</t>
  </si>
  <si>
    <t>HEIGHT OF SAND (mm.)</t>
  </si>
  <si>
    <t>METHOD  1</t>
  </si>
  <si>
    <t>DETERMINATION</t>
  </si>
  <si>
    <t xml:space="preserve">HEIGHT OF WET </t>
  </si>
  <si>
    <t xml:space="preserve">HEIGHT  OF  </t>
  </si>
  <si>
    <t xml:space="preserve">PERCENTAGE </t>
  </si>
  <si>
    <t>OF BULKING</t>
  </si>
  <si>
    <t>METHOD  2</t>
  </si>
  <si>
    <t xml:space="preserve">DETERMINATION </t>
  </si>
  <si>
    <t>OF  BULKING</t>
  </si>
  <si>
    <t>WT. SIEVE</t>
  </si>
  <si>
    <t xml:space="preserve">WT. SIEVE + </t>
  </si>
  <si>
    <t>WT. SAMPLE</t>
  </si>
  <si>
    <t>PERCENT</t>
  </si>
  <si>
    <t>CUMULATIVE</t>
  </si>
  <si>
    <t>(mm.)</t>
  </si>
  <si>
    <t>RETAINED</t>
  </si>
  <si>
    <t>OR PASSING</t>
  </si>
  <si>
    <t>1 1/2"</t>
  </si>
  <si>
    <t>1"</t>
  </si>
  <si>
    <t>3/4"</t>
  </si>
  <si>
    <t>1/2"</t>
  </si>
  <si>
    <t>3/8"</t>
  </si>
  <si>
    <t>No.4</t>
  </si>
  <si>
    <t>No.8</t>
  </si>
  <si>
    <t>No.16</t>
  </si>
  <si>
    <t>No.30</t>
  </si>
  <si>
    <t>No.50</t>
  </si>
  <si>
    <t>No.100</t>
  </si>
  <si>
    <t>Pan</t>
  </si>
  <si>
    <t xml:space="preserve">     </t>
  </si>
  <si>
    <t>WT. BOWL + DRY SAND , gm.</t>
  </si>
  <si>
    <t>WT. FLASK + WATER (W) , gm.</t>
  </si>
  <si>
    <t>BULK SPECIFIC GRAVITY , A/(B + W - WC)</t>
  </si>
  <si>
    <t>BULK SPECIFIC GRAVITY , (SAT.SURF.DRY) , B/(B + W - WC)</t>
  </si>
  <si>
    <t>APPARENT SPECIFIC GRAVITY , A/(W + A - WC)</t>
  </si>
  <si>
    <t>PERCENT ABSORPTION (%) , (B - A) x 100/A</t>
  </si>
  <si>
    <t>CONCRETE  TECHNOLOGY  LABORATORY</t>
  </si>
  <si>
    <t>NO</t>
  </si>
  <si>
    <t>SPECIMEN  NO.</t>
  </si>
  <si>
    <t>SKETCH  TYPE  OF  FRACTURE</t>
  </si>
  <si>
    <t>lbs</t>
  </si>
  <si>
    <t>kg</t>
  </si>
  <si>
    <t>psi</t>
  </si>
  <si>
    <t>ksc</t>
  </si>
  <si>
    <t>SIEVE  NO. PASSING</t>
  </si>
  <si>
    <t>SIEVE  NO. RETAINED</t>
  </si>
  <si>
    <t>WT.RETAINED (gm)</t>
  </si>
  <si>
    <t>WEIGHT USED (gm).</t>
  </si>
  <si>
    <t>3’’</t>
  </si>
  <si>
    <t>2 1/2’’</t>
  </si>
  <si>
    <t>2’’</t>
  </si>
  <si>
    <t>1 1/2’’</t>
  </si>
  <si>
    <t>1’’</t>
  </si>
  <si>
    <t>3/4’’</t>
  </si>
  <si>
    <t>1/2’’</t>
  </si>
  <si>
    <t>3/8’’</t>
  </si>
  <si>
    <t>1/4’’</t>
  </si>
  <si>
    <t>No. 4</t>
  </si>
  <si>
    <t xml:space="preserve">                            TOTAL  WT.  (gm.)</t>
  </si>
  <si>
    <t>TIME</t>
  </si>
  <si>
    <t xml:space="preserve">    TOTAL     </t>
  </si>
  <si>
    <r>
      <t>in</t>
    </r>
    <r>
      <rPr>
        <vertAlign val="superscript"/>
        <sz val="14"/>
        <rFont val="CordiaUPC"/>
        <family val="2"/>
      </rPr>
      <t>2</t>
    </r>
  </si>
  <si>
    <r>
      <t>cm</t>
    </r>
    <r>
      <rPr>
        <vertAlign val="superscript"/>
        <sz val="14"/>
        <rFont val="CordiaUPC"/>
        <family val="2"/>
      </rPr>
      <t>2</t>
    </r>
  </si>
  <si>
    <t xml:space="preserve">PENETRATION </t>
  </si>
  <si>
    <t xml:space="preserve"> TIME</t>
  </si>
  <si>
    <t>WT. OF</t>
  </si>
  <si>
    <t>VOLUME  OF</t>
  </si>
  <si>
    <t>SPECIMEN</t>
  </si>
  <si>
    <t xml:space="preserve">TYPE OF </t>
  </si>
  <si>
    <t>SPECIFIC  GRAVITY</t>
  </si>
  <si>
    <t xml:space="preserve"> OF CEMENT</t>
  </si>
  <si>
    <t xml:space="preserve">TRIAL </t>
  </si>
  <si>
    <t>MIXING</t>
  </si>
  <si>
    <t>TESTING</t>
  </si>
  <si>
    <t>TIME  AT</t>
  </si>
  <si>
    <t>MIXING  (MINUTES)</t>
  </si>
  <si>
    <t xml:space="preserve">TOTAL  TIME  AFTER  </t>
  </si>
  <si>
    <r>
      <t>IN 30 SEC.</t>
    </r>
    <r>
      <rPr>
        <sz val="14"/>
        <rFont val="CordiaUPC"/>
        <family val="2"/>
      </rPr>
      <t>(mm.)</t>
    </r>
  </si>
  <si>
    <t xml:space="preserve">TIME  OF  </t>
  </si>
  <si>
    <t xml:space="preserve">INITIAL PENETRATION </t>
  </si>
  <si>
    <t xml:space="preserve">FINAL  PENETRATION </t>
  </si>
  <si>
    <t>PENETRATION</t>
  </si>
  <si>
    <t xml:space="preserve">      </t>
  </si>
  <si>
    <t>(%)</t>
  </si>
  <si>
    <r>
      <t xml:space="preserve">       BOILED </t>
    </r>
    <r>
      <rPr>
        <sz val="14"/>
        <rFont val="CordiaUPC"/>
        <family val="2"/>
      </rPr>
      <t>(cm.)</t>
    </r>
  </si>
  <si>
    <r>
      <t xml:space="preserve">         BOILED </t>
    </r>
    <r>
      <rPr>
        <sz val="14"/>
        <rFont val="CordiaUPC"/>
        <family val="2"/>
      </rPr>
      <t>(cm.)</t>
    </r>
  </si>
  <si>
    <t>SAMPLE  NO.</t>
  </si>
  <si>
    <t>SAMPLE  DESCRIPTION(Type , Source  ect.)</t>
  </si>
  <si>
    <t>TIME  AT  START OF  TEST</t>
  </si>
  <si>
    <t xml:space="preserve">TIME AT END OF TEST </t>
  </si>
  <si>
    <t>TEST PERIOD</t>
  </si>
  <si>
    <t>SPECIFIC  GRAVITY OF HYDRAULIC CEMENT</t>
  </si>
  <si>
    <t xml:space="preserve">PROJECT : </t>
  </si>
  <si>
    <t>SAMPLE   TYPE</t>
  </si>
  <si>
    <t>…………………………………………..</t>
  </si>
  <si>
    <t>………………………………………………….</t>
  </si>
  <si>
    <t>DESCRIPTION :</t>
  </si>
  <si>
    <t xml:space="preserve">TESTED BY : </t>
  </si>
  <si>
    <t xml:space="preserve">TEST   DATE </t>
  </si>
  <si>
    <t>WT. OF CEMENT USED</t>
  </si>
  <si>
    <r>
      <t xml:space="preserve"> </t>
    </r>
    <r>
      <rPr>
        <sz val="14"/>
        <rFont val="CordiaUPC"/>
        <family val="2"/>
      </rPr>
      <t>(gm.)</t>
    </r>
  </si>
  <si>
    <t>LEVEL READING</t>
  </si>
  <si>
    <r>
      <t>n</t>
    </r>
    <r>
      <rPr>
        <b/>
        <vertAlign val="subscript"/>
        <sz val="14"/>
        <rFont val="CordiaUPC"/>
        <family val="2"/>
      </rPr>
      <t>1</t>
    </r>
  </si>
  <si>
    <r>
      <t>n</t>
    </r>
    <r>
      <rPr>
        <b/>
        <vertAlign val="subscript"/>
        <sz val="14"/>
        <rFont val="CordiaUPC"/>
        <family val="2"/>
      </rPr>
      <t>2</t>
    </r>
  </si>
  <si>
    <t>………………………………………………………………………………………………………………………………..</t>
  </si>
  <si>
    <t>Print</t>
  </si>
  <si>
    <t>NORMAL CONSISTENCY  OF HYDRAULIC CEMENT</t>
  </si>
  <si>
    <t>cc.</t>
  </si>
  <si>
    <t xml:space="preserve">WATER </t>
  </si>
  <si>
    <t>WATER CONTENT</t>
  </si>
  <si>
    <t>PENETRATION  (mm.)</t>
  </si>
  <si>
    <t>BY  VICAT  APPARATUS</t>
  </si>
  <si>
    <t>……………………………</t>
  </si>
  <si>
    <t>……..</t>
  </si>
  <si>
    <t xml:space="preserve">ROOM   TEMPERATURE </t>
  </si>
  <si>
    <r>
      <t xml:space="preserve"> </t>
    </r>
    <r>
      <rPr>
        <vertAlign val="superscript"/>
        <sz val="14"/>
        <rFont val="CordiaUPC"/>
        <family val="2"/>
      </rPr>
      <t>O</t>
    </r>
    <r>
      <rPr>
        <sz val="14"/>
        <rFont val="CordiaUPC"/>
        <family val="0"/>
      </rPr>
      <t xml:space="preserve"> C       CONSISTENCY</t>
    </r>
  </si>
  <si>
    <t>TEST   DATE …………………</t>
  </si>
  <si>
    <t>SAMPLE   TYPE …………….</t>
  </si>
  <si>
    <t>…………………………………</t>
  </si>
  <si>
    <t>……………………………………………………………………………………………………………………………</t>
  </si>
  <si>
    <t>TIME (min.)</t>
  </si>
  <si>
    <t>PRINT</t>
  </si>
  <si>
    <t>BY  GILLMORE  APPARATUS</t>
  </si>
  <si>
    <t>FALSE  SET  OF  PORTLAND  CEMENT</t>
  </si>
  <si>
    <r>
      <t xml:space="preserve">VOLUME OF WATER FOR PENETRATION   32 </t>
    </r>
    <r>
      <rPr>
        <u val="single"/>
        <sz val="14"/>
        <rFont val="CordiaUPC"/>
        <family val="2"/>
      </rPr>
      <t>+</t>
    </r>
    <r>
      <rPr>
        <sz val="14"/>
        <rFont val="CordiaUPC"/>
        <family val="2"/>
      </rPr>
      <t xml:space="preserve"> 4  mm. </t>
    </r>
  </si>
  <si>
    <t>…………………………….</t>
  </si>
  <si>
    <t xml:space="preserve">ROOM  TEMPERATURE </t>
  </si>
  <si>
    <t>.ํ C</t>
  </si>
  <si>
    <t xml:space="preserve"> INITIAL/FINAL </t>
  </si>
  <si>
    <t>SOUNDNESS   OF  CEMENT   PASTE</t>
  </si>
  <si>
    <t>……………………………………….</t>
  </si>
  <si>
    <t>……………………………………………………………………………………………………………</t>
  </si>
  <si>
    <t xml:space="preserve">SAMPLE   TYPE </t>
  </si>
  <si>
    <t xml:space="preserve">      SAMPLE   TYPE </t>
  </si>
  <si>
    <t xml:space="preserve">      TEST   DATE </t>
  </si>
  <si>
    <t xml:space="preserve">      LENGTH   BEFORE </t>
  </si>
  <si>
    <t xml:space="preserve">    LENGTH   AFTER  </t>
  </si>
  <si>
    <r>
      <t>D</t>
    </r>
    <r>
      <rPr>
        <b/>
        <sz val="14"/>
        <rFont val="CordiaUPC"/>
        <family val="2"/>
      </rPr>
      <t>L</t>
    </r>
  </si>
  <si>
    <t xml:space="preserve">TEST    DATE </t>
  </si>
  <si>
    <t xml:space="preserve">WT.OFCEMENT  </t>
  </si>
  <si>
    <r>
      <t xml:space="preserve"> </t>
    </r>
    <r>
      <rPr>
        <b/>
        <sz val="14"/>
        <rFont val="CordiaUPC"/>
        <family val="2"/>
      </rPr>
      <t>RETAINED</t>
    </r>
    <r>
      <rPr>
        <sz val="14"/>
        <rFont val="CordiaUPC"/>
        <family val="2"/>
      </rPr>
      <t>(gm.)</t>
    </r>
  </si>
  <si>
    <r>
      <t xml:space="preserve"> </t>
    </r>
    <r>
      <rPr>
        <b/>
        <sz val="14"/>
        <rFont val="CordiaUPC"/>
        <family val="2"/>
      </rPr>
      <t>USED</t>
    </r>
    <r>
      <rPr>
        <sz val="14"/>
        <rFont val="CordiaUPC"/>
        <family val="2"/>
      </rPr>
      <t>(gm.)</t>
    </r>
  </si>
  <si>
    <t>(USING  SIEVES No. 100  or  No. 200)</t>
  </si>
  <si>
    <t>(USING  SIEVES No. 325)</t>
  </si>
  <si>
    <t>FLOW TEST FOR  CONSISTENCY  OF CEMENT MORTAR</t>
  </si>
  <si>
    <r>
      <t xml:space="preserve"> </t>
    </r>
    <r>
      <rPr>
        <vertAlign val="superscript"/>
        <sz val="14"/>
        <rFont val="CordiaUPC"/>
        <family val="2"/>
      </rPr>
      <t>O</t>
    </r>
    <r>
      <rPr>
        <sz val="14"/>
        <rFont val="CordiaUPC"/>
        <family val="0"/>
      </rPr>
      <t xml:space="preserve"> C       </t>
    </r>
  </si>
  <si>
    <t>……………………</t>
  </si>
  <si>
    <t>MIXING TIME</t>
  </si>
  <si>
    <t>TESTING TIME</t>
  </si>
  <si>
    <t xml:space="preserve">VOL. OF WATER </t>
  </si>
  <si>
    <r>
      <t xml:space="preserve">DIAMETER </t>
    </r>
    <r>
      <rPr>
        <sz val="14"/>
        <rFont val="CordiaUPC"/>
        <family val="2"/>
      </rPr>
      <t>(cm.)</t>
    </r>
  </si>
  <si>
    <r>
      <t>D</t>
    </r>
    <r>
      <rPr>
        <vertAlign val="subscript"/>
        <sz val="14"/>
        <rFont val="CordiaUPC"/>
        <family val="2"/>
      </rPr>
      <t>O</t>
    </r>
  </si>
  <si>
    <r>
      <t>D</t>
    </r>
    <r>
      <rPr>
        <vertAlign val="subscript"/>
        <sz val="14"/>
        <rFont val="CordiaUPC"/>
        <family val="2"/>
      </rPr>
      <t>1</t>
    </r>
  </si>
  <si>
    <t>FLOW  RATE</t>
  </si>
  <si>
    <t>WATER CONTENT (%)</t>
  </si>
  <si>
    <t>FLOW RATE</t>
  </si>
  <si>
    <t xml:space="preserve"> TEST FOR TENSILE  STRENGTH  OF CEMENT MORTAR</t>
  </si>
  <si>
    <t>CASTED DATE</t>
  </si>
  <si>
    <t>ULTIMATE LOADS</t>
  </si>
  <si>
    <t>TENSILE STRENGTH</t>
  </si>
  <si>
    <t>………………………..</t>
  </si>
  <si>
    <t xml:space="preserve">                        TEST   DATE </t>
  </si>
  <si>
    <t xml:space="preserve">                        CASTED TIME</t>
  </si>
  <si>
    <t>…………………………………………………………………………………………………………………</t>
  </si>
  <si>
    <t>(kgs.)</t>
  </si>
  <si>
    <t>CROSS-SECTIONAL</t>
  </si>
  <si>
    <r>
      <t xml:space="preserve"> AREA </t>
    </r>
    <r>
      <rPr>
        <sz val="14"/>
        <rFont val="CordiaUPC"/>
        <family val="2"/>
      </rPr>
      <t>(cm</t>
    </r>
    <r>
      <rPr>
        <vertAlign val="superscript"/>
        <sz val="14"/>
        <rFont val="CordiaUPC"/>
        <family val="2"/>
      </rPr>
      <t>2</t>
    </r>
    <r>
      <rPr>
        <sz val="14"/>
        <rFont val="CordiaUPC"/>
        <family val="2"/>
      </rPr>
      <t>.)</t>
    </r>
  </si>
  <si>
    <t xml:space="preserve"> TEST FOR COMPRESSIVE  STRENGTH  OF CEMENT MORTAR</t>
  </si>
  <si>
    <t xml:space="preserve">COMPRESSIVE </t>
  </si>
  <si>
    <r>
      <t>STRENGTH</t>
    </r>
    <r>
      <rPr>
        <sz val="14"/>
        <rFont val="CordiaUPC"/>
        <family val="2"/>
      </rPr>
      <t xml:space="preserve"> (ksc.)</t>
    </r>
  </si>
  <si>
    <t>SKETCH OF CRACKS</t>
  </si>
  <si>
    <t xml:space="preserve">ORGANIC  IMPURITIES  IN  SAND          </t>
  </si>
  <si>
    <t xml:space="preserve">COLOUR  OF  SODIUM  HYDROXIDE  </t>
  </si>
  <si>
    <t>AS SHOWN ON  STANDARD  ORGANIC PLATE</t>
  </si>
  <si>
    <t>BY COLORIMETER TEST</t>
  </si>
  <si>
    <t>……………………………………………………………………………………………..</t>
  </si>
  <si>
    <t>SEDIMENTATION  TEST  OF  SAND</t>
  </si>
  <si>
    <t>HEIGHT OF CLAY + SAND (mm.)</t>
  </si>
  <si>
    <t>HEIGHT OF CLAY AND SILT (mm.)</t>
  </si>
  <si>
    <t>PERCENT  OF  SILT  IN  SAND (%)</t>
  </si>
  <si>
    <t>SAND  EQUIVALENT  VALUE (%)</t>
  </si>
  <si>
    <t xml:space="preserve">WT. OF DRY SAND :  </t>
  </si>
  <si>
    <t>…………………………</t>
  </si>
  <si>
    <t>…………………………………….</t>
  </si>
  <si>
    <t>CC.</t>
  </si>
  <si>
    <t xml:space="preserve">gm.   VOL. OF DRY SAND </t>
  </si>
  <si>
    <r>
      <t xml:space="preserve">MOIST  SAND , </t>
    </r>
    <r>
      <rPr>
        <sz val="14"/>
        <rFont val="CordiaUPC"/>
        <family val="2"/>
      </rPr>
      <t>cm.</t>
    </r>
  </si>
  <si>
    <r>
      <t xml:space="preserve">DRY SAND , </t>
    </r>
    <r>
      <rPr>
        <sz val="14"/>
        <rFont val="CordiaUPC"/>
        <family val="2"/>
      </rPr>
      <t xml:space="preserve">cm. </t>
    </r>
  </si>
  <si>
    <t xml:space="preserve">VOLUME  OF  WET  SAND </t>
  </si>
  <si>
    <t>VOL. OF DRY SAND</t>
  </si>
  <si>
    <t>%  OF WATER</t>
  </si>
  <si>
    <t>TEST FOR BULKING  OF  SAND</t>
  </si>
  <si>
    <t>gms.</t>
  </si>
  <si>
    <t>…………………</t>
  </si>
  <si>
    <t xml:space="preserve">SIEVE  </t>
  </si>
  <si>
    <t>No.</t>
  </si>
  <si>
    <t>SIEVE OPENING</t>
  </si>
  <si>
    <t>FINER</t>
  </si>
  <si>
    <t>DRY  WT.  OF  ORIGINAL  SAMPLE</t>
  </si>
  <si>
    <t>TEST FOR SPECIFIC GRAVITY AND ABSORPTION OF SAND</t>
  </si>
  <si>
    <t>TEST FOR SPECIFIC GRAVITY AND ABSORPTION OF COARSE AGGREGATE</t>
  </si>
  <si>
    <t>CONTAINER  NO.</t>
  </si>
  <si>
    <t>BULK SPECIFIC GRAVITY , (OVEN DRY BASIS) , A/(B - C)</t>
  </si>
  <si>
    <t>APPARENT SPECIFIC GRAVITY , A/(A - C)</t>
  </si>
  <si>
    <t>BULK SPECIFIC GRAVITY , (SAT. SURF. DRY BASIS) , B/(B - C)</t>
  </si>
  <si>
    <r>
      <t>VOLUME OF CONTAINER,(m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0"/>
      </rPr>
      <t>)  ,V</t>
    </r>
  </si>
  <si>
    <r>
      <t>WT. OF SAMPLE , (kg. ). W - W</t>
    </r>
    <r>
      <rPr>
        <vertAlign val="subscript"/>
        <sz val="14"/>
        <rFont val="CordiaUPC"/>
        <family val="2"/>
      </rPr>
      <t>1</t>
    </r>
  </si>
  <si>
    <r>
      <t>WT. OF CONTAINER , (kg. ). W</t>
    </r>
    <r>
      <rPr>
        <vertAlign val="subscript"/>
        <sz val="14"/>
        <rFont val="CordiaUPC"/>
        <family val="2"/>
      </rPr>
      <t>1</t>
    </r>
  </si>
  <si>
    <t>WT. OF CONTAINER +  SAMPLE , (kg. ). W</t>
  </si>
  <si>
    <r>
      <t>AVERAGE  UNIT WEIGHT ,(kg/m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0"/>
      </rPr>
      <t xml:space="preserve">) </t>
    </r>
  </si>
  <si>
    <t>VOID CONTENT , %</t>
  </si>
  <si>
    <t>AVERAGE  VOID CONTENT , %</t>
  </si>
  <si>
    <t xml:space="preserve"> ABRASION RESISTANCE OF COARSE AGGREGATE  </t>
  </si>
  <si>
    <t>BY  LOS  ANGELES  MACHINE</t>
  </si>
  <si>
    <t xml:space="preserve">PROJECT    </t>
  </si>
  <si>
    <t>………………………………..</t>
  </si>
  <si>
    <t>SAMPLE  TYPE</t>
  </si>
  <si>
    <t>DESCRIPTION : ...................................................................................................................………………………………………….</t>
  </si>
  <si>
    <t>TESTED BY :</t>
  </si>
  <si>
    <t>TESTED  DATE :</t>
  </si>
  <si>
    <t>WT. OF ABRASIVE CHARGES</t>
  </si>
  <si>
    <t>gm.                             AMOUNT  OF  ABRASIVE  CHARGES</t>
  </si>
  <si>
    <t>……………..</t>
  </si>
  <si>
    <t>AMOUNT  OF  REVOLUTIONS</t>
  </si>
  <si>
    <t>……………………………..</t>
  </si>
  <si>
    <t>PERCENTAGE  OF  WEAR ,%</t>
  </si>
  <si>
    <t>TOTAL MOISTURE CONTENT OF AGGREGATE</t>
  </si>
  <si>
    <t>BY DRYING</t>
  </si>
  <si>
    <t>MOISTURE CONTENT , %</t>
  </si>
  <si>
    <t>AVERAGE MOISTURE CONTENT , %</t>
  </si>
  <si>
    <t xml:space="preserve">              TEST    DATE </t>
  </si>
  <si>
    <t xml:space="preserve">              SAMPLE   TYPE </t>
  </si>
  <si>
    <t>…………………………………………………………………………………………………………….</t>
  </si>
  <si>
    <t>WT. OF SAMPLE  BEFORE  DRYING, Kg.</t>
  </si>
  <si>
    <t>WT. OF SAMPLE  AFTER   DRYING, Kg.</t>
  </si>
  <si>
    <t>SLUMP  TEST</t>
  </si>
  <si>
    <t>…………….</t>
  </si>
  <si>
    <r>
      <t xml:space="preserve"> </t>
    </r>
    <r>
      <rPr>
        <vertAlign val="superscript"/>
        <sz val="14"/>
        <rFont val="CordiaUPC"/>
        <family val="2"/>
      </rPr>
      <t>O</t>
    </r>
    <r>
      <rPr>
        <sz val="14"/>
        <rFont val="CordiaUPC"/>
        <family val="0"/>
      </rPr>
      <t xml:space="preserve"> C             INGREDIENT OF CONCRETE</t>
    </r>
  </si>
  <si>
    <t>MIXING  TIME , min.</t>
  </si>
  <si>
    <t>TESTING  TIME , min.</t>
  </si>
  <si>
    <t>TOTAL  TIME , min.</t>
  </si>
  <si>
    <t>HEIGHT OF CONE , cm.</t>
  </si>
  <si>
    <t>SLUMP , cm.</t>
  </si>
  <si>
    <t>SKETCH  TYPE  OF  SLUMP</t>
  </si>
  <si>
    <t>………….</t>
  </si>
  <si>
    <t xml:space="preserve">UNIT WEIGHT  OF CONCRETE </t>
  </si>
  <si>
    <t>………………</t>
  </si>
  <si>
    <t>cm.</t>
  </si>
  <si>
    <t>(min.)</t>
  </si>
  <si>
    <t xml:space="preserve">MIXING  </t>
  </si>
  <si>
    <t>WITHIN  10 SECONDS (P)</t>
  </si>
  <si>
    <t xml:space="preserve"> FORCE FOR  1" PENETRATION </t>
  </si>
  <si>
    <r>
      <t xml:space="preserve"> </t>
    </r>
    <r>
      <rPr>
        <vertAlign val="superscript"/>
        <sz val="14"/>
        <rFont val="CordiaUPC"/>
        <family val="2"/>
      </rPr>
      <t>O</t>
    </r>
    <r>
      <rPr>
        <sz val="14"/>
        <rFont val="CordiaUPC"/>
        <family val="0"/>
      </rPr>
      <t xml:space="preserve"> C                                        SLUMP</t>
    </r>
  </si>
  <si>
    <t xml:space="preserve">kg./m3.  CONCRETE ADMIXTURES </t>
  </si>
  <si>
    <t xml:space="preserve">AREA  OF  </t>
  </si>
  <si>
    <t xml:space="preserve">PLUNGER    </t>
  </si>
  <si>
    <t>RESISTANCE</t>
  </si>
  <si>
    <t>UNIT  WEIGHT  OF  CONCRETE</t>
  </si>
  <si>
    <r>
      <t>O</t>
    </r>
    <r>
      <rPr>
        <sz val="14"/>
        <rFont val="CordiaUPC"/>
        <family val="2"/>
      </rPr>
      <t xml:space="preserve"> C</t>
    </r>
  </si>
  <si>
    <t>CONTAINER</t>
  </si>
  <si>
    <t>(kg.)</t>
  </si>
  <si>
    <t>WT. OF CONCRETE</t>
  </si>
  <si>
    <t>+ CONTAINER</t>
  </si>
  <si>
    <t>UNIT WEIGHT</t>
  </si>
  <si>
    <r>
      <t>(m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2"/>
      </rPr>
      <t>.)</t>
    </r>
  </si>
  <si>
    <r>
      <t>(kg./m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2"/>
      </rPr>
      <t>.)</t>
    </r>
  </si>
  <si>
    <t>BLEEDING  OF  FRESH  CONCRETE</t>
  </si>
  <si>
    <t xml:space="preserve">WT. OF CONT. :  </t>
  </si>
  <si>
    <t>kg.   WT. OF CONCRETE + CONT.</t>
  </si>
  <si>
    <t>kg.</t>
  </si>
  <si>
    <t xml:space="preserve">WT. OF WATER :  </t>
  </si>
  <si>
    <t xml:space="preserve">kg.   WT. OF CONCRETE </t>
  </si>
  <si>
    <t>MIN.</t>
  </si>
  <si>
    <t>BLEEDING WATER</t>
  </si>
  <si>
    <t>SURFACE AREA</t>
  </si>
  <si>
    <r>
      <t>(cm.</t>
    </r>
    <r>
      <rPr>
        <vertAlign val="superscript"/>
        <sz val="14"/>
        <rFont val="CordiaUPC"/>
        <family val="2"/>
      </rPr>
      <t>2</t>
    </r>
    <r>
      <rPr>
        <sz val="14"/>
        <rFont val="CordiaUPC"/>
        <family val="2"/>
      </rPr>
      <t xml:space="preserve"> )</t>
    </r>
  </si>
  <si>
    <t>BLEEDING</t>
  </si>
  <si>
    <t>……………………………………………………………………………………………………………….</t>
  </si>
  <si>
    <t>COMPRESSIVE STRENGTH OF CONCRETE</t>
  </si>
  <si>
    <r>
      <t xml:space="preserve"> </t>
    </r>
    <r>
      <rPr>
        <vertAlign val="superscript"/>
        <sz val="14"/>
        <rFont val="CordiaUPC"/>
        <family val="2"/>
      </rPr>
      <t>O</t>
    </r>
    <r>
      <rPr>
        <sz val="14"/>
        <rFont val="CordiaUPC"/>
        <family val="0"/>
      </rPr>
      <t xml:space="preserve"> C            </t>
    </r>
  </si>
  <si>
    <t>DIAMETER ,cm.</t>
  </si>
  <si>
    <t>HEIGHT , cm.</t>
  </si>
  <si>
    <t>WEIGHT , kg.</t>
  </si>
  <si>
    <r>
      <t>DENSITY , Kg./m</t>
    </r>
    <r>
      <rPr>
        <vertAlign val="superscript"/>
        <sz val="14"/>
        <rFont val="CordiaUPC"/>
        <family val="2"/>
      </rPr>
      <t>3</t>
    </r>
  </si>
  <si>
    <t>AGE , days</t>
  </si>
  <si>
    <t>ULTIMATE  LOAD ,kg.</t>
  </si>
  <si>
    <t>COMPRESSIVE  STRENGTH , ksc.</t>
  </si>
  <si>
    <t xml:space="preserve"> TYPE OF FRACTURE</t>
  </si>
  <si>
    <t>FAILURE  TYPE</t>
  </si>
  <si>
    <t xml:space="preserve">              Cone and Split</t>
  </si>
  <si>
    <t>Shear</t>
  </si>
  <si>
    <t>Columnar</t>
  </si>
  <si>
    <t xml:space="preserve">                     Cone and Shear</t>
  </si>
  <si>
    <t xml:space="preserve">     Cone</t>
  </si>
  <si>
    <t>TENSILE  STRENGTH OF CONCRETE</t>
  </si>
  <si>
    <t>TENSILE  STRENGTH , ksc.</t>
  </si>
  <si>
    <t>FLEXURAL  STRENGTH  OF  CONCRETE</t>
  </si>
  <si>
    <t>(THIRD - POINT  LOADING)</t>
  </si>
  <si>
    <t>LENGTH , cm.</t>
  </si>
  <si>
    <t>MODULUS OF RUPTURE , ksc.</t>
  </si>
  <si>
    <t>(CENTER - POINT  LOADING)</t>
  </si>
  <si>
    <t>WT.OF  SAND (SAT. SURF.DRY) (B), gm.</t>
  </si>
  <si>
    <t>WT. OF FLASK + SAND (SAT. SURF.DRY) + WATER (WC), gm.</t>
  </si>
  <si>
    <t>WT. OF BOWL , gm.</t>
  </si>
  <si>
    <t xml:space="preserve">AVERG. BULK SPECIFIC GRAVITY </t>
  </si>
  <si>
    <t xml:space="preserve">AVERG. BULK SPECIFIC GRAVITY , (SAT.SURF.DRY) </t>
  </si>
  <si>
    <t xml:space="preserve">AVERG. APPARENT SPECIFIC GRAVITY </t>
  </si>
  <si>
    <t>AVERG.  ABSORPTION (%)</t>
  </si>
  <si>
    <t>WT. OF OVEN-DRY SAND (A) , gm.</t>
  </si>
  <si>
    <t xml:space="preserve">WT.OF  CONTAINER + SAT. SURF. DRY AGGREGATE , gm. </t>
  </si>
  <si>
    <t xml:space="preserve">WT.OF  CONTAINER +  DRY AGGREGATE , gm. </t>
  </si>
  <si>
    <t>WT.OF   CONTAINER  IN  WATER ,gm.</t>
  </si>
  <si>
    <t xml:space="preserve">WT. OF SAT. SURF. DRY AGGREGATE(B) , gm. </t>
  </si>
  <si>
    <t xml:space="preserve">WT.OF  DRY AGGREGATE(A) , gm. </t>
  </si>
  <si>
    <t xml:space="preserve">WT.OF  SAT. AGGREGATE IN WATER (C) , gm. </t>
  </si>
  <si>
    <t>UNIT WEIGHT AND VOID OF AGGREGATE</t>
  </si>
  <si>
    <r>
      <t>UNIT WEIGHT (OVEN-DRY),(kg/m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0"/>
      </rPr>
      <t>) , W</t>
    </r>
    <r>
      <rPr>
        <vertAlign val="subscript"/>
        <sz val="14"/>
        <rFont val="CordiaUPC"/>
        <family val="2"/>
      </rPr>
      <t>1</t>
    </r>
    <r>
      <rPr>
        <sz val="14"/>
        <rFont val="CordiaUPC"/>
        <family val="0"/>
      </rPr>
      <t xml:space="preserve"> / V</t>
    </r>
  </si>
  <si>
    <r>
      <t>UNIT WEIGHT(SSD) ,(kg/m</t>
    </r>
    <r>
      <rPr>
        <vertAlign val="superscript"/>
        <sz val="14"/>
        <rFont val="CordiaUPC"/>
        <family val="2"/>
      </rPr>
      <t>3</t>
    </r>
    <r>
      <rPr>
        <sz val="14"/>
        <rFont val="CordiaUPC"/>
        <family val="0"/>
      </rPr>
      <t>) , W</t>
    </r>
    <r>
      <rPr>
        <vertAlign val="subscript"/>
        <sz val="14"/>
        <rFont val="CordiaUPC"/>
        <family val="2"/>
      </rPr>
      <t>1</t>
    </r>
    <r>
      <rPr>
        <sz val="14"/>
        <rFont val="CordiaUPC"/>
        <family val="0"/>
      </rPr>
      <t xml:space="preserve"> / V</t>
    </r>
  </si>
  <si>
    <t>%          BULK SP. GR. =</t>
  </si>
  <si>
    <t>ABSORBTION PERCENTAGE   =</t>
  </si>
  <si>
    <t>TOTAL</t>
  </si>
  <si>
    <t>F.M.</t>
  </si>
  <si>
    <t xml:space="preserve">SIEVE  ANALYSIS  FOR  FINE AND COARSE AGGREGATE </t>
  </si>
  <si>
    <t xml:space="preserve">                                 SETTING  TIME  OF CONCRETE  BY  PENETRATION  RESISTANCE                           </t>
  </si>
  <si>
    <t>VOL. OF BLEEDING/</t>
  </si>
  <si>
    <r>
      <t>CROSS - SECTION ,cm</t>
    </r>
    <r>
      <rPr>
        <vertAlign val="superscript"/>
        <sz val="14"/>
        <rFont val="CordiaUPC"/>
        <family val="2"/>
      </rPr>
      <t>2</t>
    </r>
  </si>
  <si>
    <t>print</t>
  </si>
  <si>
    <t>WIDTH , cm.</t>
  </si>
  <si>
    <t>DEPTH , cm.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</si>
</sst>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00"/>
    <numFmt numFmtId="203" formatCode="0.0000000"/>
    <numFmt numFmtId="204" formatCode="0.000000"/>
    <numFmt numFmtId="205" formatCode="0.00000000"/>
    <numFmt numFmtId="206" formatCode="0.0"/>
  </numFmts>
  <fonts count="2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0"/>
      <name val="CordiaUPC"/>
      <family val="2"/>
    </font>
    <font>
      <b/>
      <vertAlign val="subscript"/>
      <sz val="14"/>
      <name val="CordiaUPC"/>
      <family val="2"/>
    </font>
    <font>
      <vertAlign val="superscript"/>
      <sz val="14"/>
      <name val="CordiaUPC"/>
      <family val="2"/>
    </font>
    <font>
      <b/>
      <sz val="18"/>
      <name val="CordiaUPC"/>
      <family val="2"/>
    </font>
    <font>
      <vertAlign val="subscript"/>
      <sz val="14"/>
      <name val="CordiaUPC"/>
      <family val="2"/>
    </font>
    <font>
      <b/>
      <sz val="22"/>
      <name val="CordiaUPC"/>
      <family val="2"/>
    </font>
    <font>
      <u val="single"/>
      <sz val="14"/>
      <color indexed="12"/>
      <name val="CordiaUPC"/>
      <family val="0"/>
    </font>
    <font>
      <u val="single"/>
      <sz val="14"/>
      <color indexed="36"/>
      <name val="CordiaUPC"/>
      <family val="0"/>
    </font>
    <font>
      <sz val="14"/>
      <color indexed="10"/>
      <name val="CordiaUPC"/>
      <family val="0"/>
    </font>
    <font>
      <i/>
      <sz val="12"/>
      <name val="CordiaUPC"/>
      <family val="2"/>
    </font>
    <font>
      <b/>
      <i/>
      <sz val="18"/>
      <name val="CordiaUPC"/>
      <family val="2"/>
    </font>
    <font>
      <u val="single"/>
      <sz val="14"/>
      <name val="CordiaUPC"/>
      <family val="2"/>
    </font>
    <font>
      <b/>
      <sz val="14"/>
      <name val="Symbol"/>
      <family val="1"/>
    </font>
    <font>
      <i/>
      <sz val="18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name val="CordiaUPC"/>
      <family val="2"/>
    </font>
    <font>
      <sz val="14"/>
      <color indexed="12"/>
      <name val="CordiaUPC"/>
      <family val="0"/>
    </font>
    <font>
      <b/>
      <sz val="8"/>
      <name val="CordiaUPC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3" borderId="0" xfId="20" applyFont="1" applyFill="1" applyAlignment="1">
      <alignment horizontal="center"/>
    </xf>
    <xf numFmtId="0" fontId="12" fillId="3" borderId="0" xfId="20" applyFont="1" applyFill="1" applyAlignment="1">
      <alignment horizont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2" borderId="0" xfId="20" applyFont="1" applyFill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left"/>
    </xf>
    <xf numFmtId="0" fontId="1" fillId="4" borderId="47" xfId="0" applyFont="1" applyFill="1" applyBorder="1" applyAlignment="1">
      <alignment/>
    </xf>
    <xf numFmtId="0" fontId="1" fillId="4" borderId="2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16" fillId="4" borderId="32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35" xfId="0" applyNumberForma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5" borderId="0" xfId="20" applyFont="1" applyFill="1" applyAlignment="1">
      <alignment horizontal="center"/>
    </xf>
    <xf numFmtId="0" fontId="12" fillId="6" borderId="0" xfId="20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1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2" fillId="7" borderId="0" xfId="20" applyFont="1" applyFill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" borderId="1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2" borderId="3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ont="1" applyAlignment="1">
      <alignment/>
    </xf>
    <xf numFmtId="0" fontId="1" fillId="3" borderId="31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56" xfId="0" applyFont="1" applyFill="1" applyBorder="1" applyAlignment="1">
      <alignment vertical="top"/>
    </xf>
    <xf numFmtId="0" fontId="1" fillId="3" borderId="2" xfId="0" applyFont="1" applyFill="1" applyBorder="1" applyAlignment="1">
      <alignment/>
    </xf>
    <xf numFmtId="0" fontId="1" fillId="3" borderId="55" xfId="0" applyFont="1" applyFill="1" applyBorder="1" applyAlignment="1">
      <alignment horizontal="center" vertical="top"/>
    </xf>
    <xf numFmtId="0" fontId="1" fillId="3" borderId="58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2" borderId="50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65" xfId="0" applyFill="1" applyBorder="1" applyAlignment="1">
      <alignment/>
    </xf>
    <xf numFmtId="0" fontId="0" fillId="2" borderId="50" xfId="0" applyFill="1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6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02" fontId="0" fillId="0" borderId="20" xfId="0" applyNumberFormat="1" applyFill="1" applyBorder="1" applyAlignment="1">
      <alignment horizontal="center"/>
    </xf>
    <xf numFmtId="202" fontId="0" fillId="0" borderId="21" xfId="0" applyNumberFormat="1" applyFill="1" applyBorder="1" applyAlignment="1">
      <alignment horizontal="center"/>
    </xf>
    <xf numFmtId="202" fontId="0" fillId="0" borderId="54" xfId="0" applyNumberFormat="1" applyFill="1" applyBorder="1" applyAlignment="1">
      <alignment horizontal="center"/>
    </xf>
    <xf numFmtId="202" fontId="0" fillId="0" borderId="2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02" fontId="0" fillId="0" borderId="41" xfId="0" applyNumberFormat="1" applyFill="1" applyBorder="1" applyAlignment="1">
      <alignment horizontal="center"/>
    </xf>
    <xf numFmtId="202" fontId="0" fillId="0" borderId="43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7" xfId="0" applyFill="1" applyBorder="1" applyAlignment="1">
      <alignment horizontal="center"/>
    </xf>
    <xf numFmtId="20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71" xfId="0" applyFill="1" applyBorder="1" applyAlignment="1">
      <alignment horizontal="left"/>
    </xf>
    <xf numFmtId="0" fontId="0" fillId="0" borderId="7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54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3" borderId="73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0" fontId="21" fillId="3" borderId="0" xfId="2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2" borderId="32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2" fontId="0" fillId="0" borderId="6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1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6" xfId="0" applyFill="1" applyBorder="1" applyAlignment="1">
      <alignment horizontal="left" vertical="center" shrinkToFit="1"/>
    </xf>
    <xf numFmtId="0" fontId="0" fillId="2" borderId="43" xfId="0" applyFill="1" applyBorder="1" applyAlignment="1">
      <alignment horizontal="left" vertical="center" shrinkToFit="1"/>
    </xf>
    <xf numFmtId="0" fontId="0" fillId="2" borderId="41" xfId="0" applyFill="1" applyBorder="1" applyAlignment="1">
      <alignment horizontal="left" vertical="center" shrinkToFit="1"/>
    </xf>
    <xf numFmtId="0" fontId="0" fillId="2" borderId="39" xfId="0" applyFill="1" applyBorder="1" applyAlignment="1">
      <alignment horizontal="left" vertical="center" shrinkToFit="1"/>
    </xf>
    <xf numFmtId="0" fontId="0" fillId="2" borderId="75" xfId="0" applyFill="1" applyBorder="1" applyAlignment="1">
      <alignment horizontal="left" vertical="center" shrinkToFit="1"/>
    </xf>
    <xf numFmtId="0" fontId="0" fillId="2" borderId="76" xfId="0" applyFill="1" applyBorder="1" applyAlignment="1">
      <alignment horizontal="left" vertical="center" shrinkToFit="1"/>
    </xf>
    <xf numFmtId="0" fontId="0" fillId="2" borderId="28" xfId="0" applyFill="1" applyBorder="1" applyAlignment="1">
      <alignment horizontal="left" vertical="center" shrinkToFit="1"/>
    </xf>
    <xf numFmtId="0" fontId="0" fillId="2" borderId="77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63" xfId="0" applyFill="1" applyBorder="1" applyAlignment="1">
      <alignment horizontal="left" vertical="center" shrinkToFi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79" xfId="0" applyFill="1" applyBorder="1" applyAlignment="1">
      <alignment horizontal="left"/>
    </xf>
    <xf numFmtId="0" fontId="0" fillId="0" borderId="79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81" xfId="0" applyNumberFormat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63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82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77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63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82" xfId="0" applyFill="1" applyBorder="1" applyAlignment="1">
      <alignment horizontal="left"/>
    </xf>
    <xf numFmtId="0" fontId="0" fillId="8" borderId="57" xfId="0" applyFill="1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75" xfId="0" applyFill="1" applyBorder="1" applyAlignment="1">
      <alignment horizontal="left"/>
    </xf>
    <xf numFmtId="0" fontId="0" fillId="3" borderId="76" xfId="0" applyFill="1" applyBorder="1" applyAlignment="1">
      <alignment horizontal="left"/>
    </xf>
    <xf numFmtId="0" fontId="0" fillId="3" borderId="78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2" fontId="0" fillId="0" borderId="40" xfId="0" applyNumberFormat="1" applyFill="1" applyBorder="1" applyAlignment="1">
      <alignment horizontal="center"/>
    </xf>
    <xf numFmtId="202" fontId="0" fillId="0" borderId="15" xfId="0" applyNumberFormat="1" applyFill="1" applyBorder="1" applyAlignment="1">
      <alignment horizontal="center"/>
    </xf>
    <xf numFmtId="202" fontId="0" fillId="0" borderId="16" xfId="0" applyNumberForma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71" xfId="0" applyFill="1" applyBorder="1" applyAlignment="1">
      <alignment horizontal="left"/>
    </xf>
    <xf numFmtId="0" fontId="0" fillId="3" borderId="84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02" fontId="0" fillId="0" borderId="14" xfId="0" applyNumberFormat="1" applyFill="1" applyBorder="1" applyAlignment="1">
      <alignment horizontal="center"/>
    </xf>
    <xf numFmtId="202" fontId="0" fillId="0" borderId="6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65" xfId="0" applyFill="1" applyBorder="1" applyAlignment="1">
      <alignment horizontal="left"/>
    </xf>
    <xf numFmtId="0" fontId="0" fillId="3" borderId="81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32</xdr:row>
      <xdr:rowOff>209550</xdr:rowOff>
    </xdr:from>
    <xdr:to>
      <xdr:col>6</xdr:col>
      <xdr:colOff>419100</xdr:colOff>
      <xdr:row>32</xdr:row>
      <xdr:rowOff>209550</xdr:rowOff>
    </xdr:to>
    <xdr:sp>
      <xdr:nvSpPr>
        <xdr:cNvPr id="1" name="Line 2"/>
        <xdr:cNvSpPr>
          <a:spLocks/>
        </xdr:cNvSpPr>
      </xdr:nvSpPr>
      <xdr:spPr>
        <a:xfrm>
          <a:off x="1476375" y="89820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28</xdr:row>
      <xdr:rowOff>95250</xdr:rowOff>
    </xdr:from>
    <xdr:to>
      <xdr:col>6</xdr:col>
      <xdr:colOff>990600</xdr:colOff>
      <xdr:row>30</xdr:row>
      <xdr:rowOff>266700</xdr:rowOff>
    </xdr:to>
    <xdr:sp>
      <xdr:nvSpPr>
        <xdr:cNvPr id="1" name="Rectangle 4"/>
        <xdr:cNvSpPr>
          <a:spLocks/>
        </xdr:cNvSpPr>
      </xdr:nvSpPr>
      <xdr:spPr>
        <a:xfrm>
          <a:off x="5467350" y="8115300"/>
          <a:ext cx="723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95250</xdr:rowOff>
    </xdr:from>
    <xdr:to>
      <xdr:col>5</xdr:col>
      <xdr:colOff>171450</xdr:colOff>
      <xdr:row>30</xdr:row>
      <xdr:rowOff>266700</xdr:rowOff>
    </xdr:to>
    <xdr:sp>
      <xdr:nvSpPr>
        <xdr:cNvPr id="2" name="Rectangle 5"/>
        <xdr:cNvSpPr>
          <a:spLocks/>
        </xdr:cNvSpPr>
      </xdr:nvSpPr>
      <xdr:spPr>
        <a:xfrm>
          <a:off x="3562350" y="8115300"/>
          <a:ext cx="723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3</xdr:col>
      <xdr:colOff>9525</xdr:colOff>
      <xdr:row>30</xdr:row>
      <xdr:rowOff>266700</xdr:rowOff>
    </xdr:to>
    <xdr:sp>
      <xdr:nvSpPr>
        <xdr:cNvPr id="3" name="Rectangle 6"/>
        <xdr:cNvSpPr>
          <a:spLocks/>
        </xdr:cNvSpPr>
      </xdr:nvSpPr>
      <xdr:spPr>
        <a:xfrm>
          <a:off x="1914525" y="8115300"/>
          <a:ext cx="723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19</xdr:row>
      <xdr:rowOff>28575</xdr:rowOff>
    </xdr:from>
    <xdr:to>
      <xdr:col>2</xdr:col>
      <xdr:colOff>428625</xdr:colOff>
      <xdr:row>23</xdr:row>
      <xdr:rowOff>47625</xdr:rowOff>
    </xdr:to>
    <xdr:sp>
      <xdr:nvSpPr>
        <xdr:cNvPr id="1" name="AutoShape 1"/>
        <xdr:cNvSpPr>
          <a:spLocks/>
        </xdr:cNvSpPr>
      </xdr:nvSpPr>
      <xdr:spPr>
        <a:xfrm flipV="1">
          <a:off x="1143000" y="5524500"/>
          <a:ext cx="742950" cy="1123950"/>
        </a:xfrm>
        <a:prstGeom prst="trapezoid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1133475</xdr:colOff>
      <xdr:row>19</xdr:row>
      <xdr:rowOff>28575</xdr:rowOff>
    </xdr:from>
    <xdr:to>
      <xdr:col>3</xdr:col>
      <xdr:colOff>619125</xdr:colOff>
      <xdr:row>23</xdr:row>
      <xdr:rowOff>47625</xdr:rowOff>
    </xdr:to>
    <xdr:sp>
      <xdr:nvSpPr>
        <xdr:cNvPr id="2" name="AutoShape 2"/>
        <xdr:cNvSpPr>
          <a:spLocks/>
        </xdr:cNvSpPr>
      </xdr:nvSpPr>
      <xdr:spPr>
        <a:xfrm flipV="1">
          <a:off x="2590800" y="5524500"/>
          <a:ext cx="742950" cy="1123950"/>
        </a:xfrm>
        <a:prstGeom prst="trapezoid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352425</xdr:colOff>
      <xdr:row>19</xdr:row>
      <xdr:rowOff>28575</xdr:rowOff>
    </xdr:from>
    <xdr:to>
      <xdr:col>5</xdr:col>
      <xdr:colOff>314325</xdr:colOff>
      <xdr:row>23</xdr:row>
      <xdr:rowOff>47625</xdr:rowOff>
    </xdr:to>
    <xdr:sp>
      <xdr:nvSpPr>
        <xdr:cNvPr id="3" name="AutoShape 3"/>
        <xdr:cNvSpPr>
          <a:spLocks/>
        </xdr:cNvSpPr>
      </xdr:nvSpPr>
      <xdr:spPr>
        <a:xfrm flipV="1">
          <a:off x="3981450" y="5524500"/>
          <a:ext cx="742950" cy="1123950"/>
        </a:xfrm>
        <a:prstGeom prst="trapezoid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28575</xdr:rowOff>
    </xdr:from>
    <xdr:to>
      <xdr:col>7</xdr:col>
      <xdr:colOff>57150</xdr:colOff>
      <xdr:row>23</xdr:row>
      <xdr:rowOff>47625</xdr:rowOff>
    </xdr:to>
    <xdr:sp>
      <xdr:nvSpPr>
        <xdr:cNvPr id="4" name="AutoShape 4"/>
        <xdr:cNvSpPr>
          <a:spLocks/>
        </xdr:cNvSpPr>
      </xdr:nvSpPr>
      <xdr:spPr>
        <a:xfrm flipV="1">
          <a:off x="5295900" y="5524500"/>
          <a:ext cx="742950" cy="1123950"/>
        </a:xfrm>
        <a:prstGeom prst="trapezoid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23</xdr:row>
      <xdr:rowOff>266700</xdr:rowOff>
    </xdr:from>
    <xdr:to>
      <xdr:col>3</xdr:col>
      <xdr:colOff>19050</xdr:colOff>
      <xdr:row>28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105025" y="6943725"/>
          <a:ext cx="628650" cy="13049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571500</xdr:colOff>
      <xdr:row>23</xdr:row>
      <xdr:rowOff>266700</xdr:rowOff>
    </xdr:from>
    <xdr:to>
      <xdr:col>4</xdr:col>
      <xdr:colOff>285750</xdr:colOff>
      <xdr:row>28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286125" y="6943725"/>
          <a:ext cx="628650" cy="13049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95250</xdr:colOff>
      <xdr:row>23</xdr:row>
      <xdr:rowOff>266700</xdr:rowOff>
    </xdr:from>
    <xdr:to>
      <xdr:col>5</xdr:col>
      <xdr:colOff>723900</xdr:colOff>
      <xdr:row>28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505325" y="6943725"/>
          <a:ext cx="628650" cy="13049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6</xdr:col>
      <xdr:colOff>676275</xdr:colOff>
      <xdr:row>23</xdr:row>
      <xdr:rowOff>266700</xdr:rowOff>
    </xdr:from>
    <xdr:to>
      <xdr:col>7</xdr:col>
      <xdr:colOff>514350</xdr:colOff>
      <xdr:row>28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867400" y="6943725"/>
          <a:ext cx="628650" cy="13049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342900</xdr:colOff>
      <xdr:row>23</xdr:row>
      <xdr:rowOff>266700</xdr:rowOff>
    </xdr:from>
    <xdr:to>
      <xdr:col>2</xdr:col>
      <xdr:colOff>123825</xdr:colOff>
      <xdr:row>28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952500" y="6943725"/>
          <a:ext cx="628650" cy="13049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B1" sqref="B1:H24"/>
    </sheetView>
  </sheetViews>
  <sheetFormatPr defaultColWidth="9.140625" defaultRowHeight="21.75"/>
  <cols>
    <col min="2" max="2" width="12.57421875" style="0" customWidth="1"/>
    <col min="3" max="3" width="17.57421875" style="0" customWidth="1"/>
    <col min="4" max="4" width="12.140625" style="0" customWidth="1"/>
    <col min="5" max="5" width="11.140625" style="0" customWidth="1"/>
    <col min="6" max="6" width="16.00390625" style="0" customWidth="1"/>
    <col min="7" max="7" width="19.57421875" style="0" customWidth="1"/>
    <col min="8" max="8" width="15.8515625" style="0" customWidth="1"/>
  </cols>
  <sheetData>
    <row r="1" ht="21.75">
      <c r="A1" s="77" t="s">
        <v>144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179</v>
      </c>
      <c r="C3" s="295"/>
      <c r="D3" s="295"/>
      <c r="E3" s="295"/>
      <c r="F3" s="295"/>
      <c r="G3" s="295"/>
      <c r="H3" s="295"/>
    </row>
    <row r="5" spans="2:6" ht="21.75">
      <c r="B5" s="14" t="s">
        <v>115</v>
      </c>
      <c r="C5" t="s">
        <v>183</v>
      </c>
      <c r="D5" s="308" t="s">
        <v>116</v>
      </c>
      <c r="E5" s="308"/>
      <c r="F5" t="s">
        <v>118</v>
      </c>
    </row>
    <row r="6" spans="2:5" ht="21.75">
      <c r="B6" s="14" t="s">
        <v>119</v>
      </c>
      <c r="C6" t="s">
        <v>186</v>
      </c>
      <c r="D6" s="123"/>
      <c r="E6" s="123"/>
    </row>
    <row r="7" spans="2:6" ht="21.75">
      <c r="B7" s="14" t="s">
        <v>120</v>
      </c>
      <c r="C7" t="s">
        <v>183</v>
      </c>
      <c r="D7" s="307" t="s">
        <v>184</v>
      </c>
      <c r="E7" s="307"/>
      <c r="F7" t="s">
        <v>118</v>
      </c>
    </row>
    <row r="8" spans="2:6" ht="21.75">
      <c r="B8" s="14" t="s">
        <v>180</v>
      </c>
      <c r="C8" t="s">
        <v>183</v>
      </c>
      <c r="D8" s="307" t="s">
        <v>185</v>
      </c>
      <c r="E8" s="307"/>
      <c r="F8" t="s">
        <v>118</v>
      </c>
    </row>
    <row r="9" spans="2:5" ht="24.75">
      <c r="B9" t="s">
        <v>137</v>
      </c>
      <c r="D9" t="s">
        <v>169</v>
      </c>
      <c r="E9" t="s">
        <v>168</v>
      </c>
    </row>
    <row r="10" ht="22.5" thickBot="1"/>
    <row r="11" spans="2:8" ht="21.75">
      <c r="B11" s="38" t="s">
        <v>90</v>
      </c>
      <c r="C11" s="39" t="s">
        <v>188</v>
      </c>
      <c r="D11" s="39" t="s">
        <v>16</v>
      </c>
      <c r="E11" s="39" t="s">
        <v>17</v>
      </c>
      <c r="F11" s="39" t="s">
        <v>181</v>
      </c>
      <c r="G11" s="39" t="s">
        <v>182</v>
      </c>
      <c r="H11" s="40" t="s">
        <v>0</v>
      </c>
    </row>
    <row r="12" spans="2:8" ht="25.5" thickBot="1">
      <c r="B12" s="41" t="s">
        <v>7</v>
      </c>
      <c r="C12" s="42" t="s">
        <v>189</v>
      </c>
      <c r="D12" s="48" t="s">
        <v>3</v>
      </c>
      <c r="E12" s="48" t="s">
        <v>18</v>
      </c>
      <c r="F12" s="48" t="s">
        <v>187</v>
      </c>
      <c r="G12" s="48" t="s">
        <v>19</v>
      </c>
      <c r="H12" s="43"/>
    </row>
    <row r="13" spans="2:8" ht="21.75">
      <c r="B13" s="45"/>
      <c r="C13" s="44"/>
      <c r="D13" s="44"/>
      <c r="E13" s="44"/>
      <c r="F13" s="44"/>
      <c r="G13" s="44">
        <f>IF(F13=0,"",(F13/C13))</f>
      </c>
      <c r="H13" s="118"/>
    </row>
    <row r="14" spans="2:8" ht="21.75">
      <c r="B14" s="45"/>
      <c r="C14" s="44"/>
      <c r="D14" s="44"/>
      <c r="E14" s="44"/>
      <c r="F14" s="44"/>
      <c r="G14" s="44">
        <f>IF(F14=0,"",(F14/C14))</f>
      </c>
      <c r="H14" s="118"/>
    </row>
    <row r="15" spans="2:8" ht="21.75">
      <c r="B15" s="45"/>
      <c r="C15" s="44"/>
      <c r="D15" s="44"/>
      <c r="E15" s="44"/>
      <c r="F15" s="44"/>
      <c r="G15" s="44">
        <f aca="true" t="shared" si="0" ref="G15:G24">IF(F15=0,"",(F15/C15))</f>
      </c>
      <c r="H15" s="118"/>
    </row>
    <row r="16" spans="2:8" ht="21.75">
      <c r="B16" s="45"/>
      <c r="C16" s="44"/>
      <c r="D16" s="44"/>
      <c r="E16" s="44"/>
      <c r="F16" s="44"/>
      <c r="G16" s="44">
        <f t="shared" si="0"/>
      </c>
      <c r="H16" s="118"/>
    </row>
    <row r="17" spans="2:8" ht="21.75">
      <c r="B17" s="45"/>
      <c r="C17" s="44"/>
      <c r="D17" s="44"/>
      <c r="E17" s="44"/>
      <c r="F17" s="44"/>
      <c r="G17" s="44">
        <f t="shared" si="0"/>
      </c>
      <c r="H17" s="118"/>
    </row>
    <row r="18" spans="2:8" ht="21.75">
      <c r="B18" s="45"/>
      <c r="C18" s="44"/>
      <c r="D18" s="44"/>
      <c r="E18" s="44"/>
      <c r="F18" s="44"/>
      <c r="G18" s="44">
        <f t="shared" si="0"/>
      </c>
      <c r="H18" s="118"/>
    </row>
    <row r="19" spans="2:8" ht="21.75">
      <c r="B19" s="45"/>
      <c r="C19" s="44"/>
      <c r="D19" s="44"/>
      <c r="E19" s="44"/>
      <c r="F19" s="44"/>
      <c r="G19" s="44">
        <f t="shared" si="0"/>
      </c>
      <c r="H19" s="118"/>
    </row>
    <row r="20" spans="2:8" ht="21.75">
      <c r="B20" s="45" t="s">
        <v>1</v>
      </c>
      <c r="C20" s="44"/>
      <c r="D20" s="44"/>
      <c r="E20" s="44"/>
      <c r="F20" s="44"/>
      <c r="G20" s="44">
        <f t="shared" si="0"/>
      </c>
      <c r="H20" s="118"/>
    </row>
    <row r="21" spans="2:8" ht="21.75">
      <c r="B21" s="45" t="s">
        <v>1</v>
      </c>
      <c r="C21" s="44"/>
      <c r="D21" s="44"/>
      <c r="E21" s="44"/>
      <c r="F21" s="44"/>
      <c r="G21" s="44">
        <f t="shared" si="0"/>
      </c>
      <c r="H21" s="118"/>
    </row>
    <row r="22" spans="2:8" ht="21.75">
      <c r="B22" s="45" t="s">
        <v>1</v>
      </c>
      <c r="C22" s="44"/>
      <c r="D22" s="44"/>
      <c r="E22" s="44"/>
      <c r="F22" s="44"/>
      <c r="G22" s="44">
        <f t="shared" si="0"/>
      </c>
      <c r="H22" s="118"/>
    </row>
    <row r="23" spans="2:8" ht="21.75">
      <c r="B23" s="45" t="s">
        <v>1</v>
      </c>
      <c r="C23" s="44"/>
      <c r="D23" s="44"/>
      <c r="E23" s="44"/>
      <c r="F23" s="44"/>
      <c r="G23" s="44">
        <f t="shared" si="0"/>
      </c>
      <c r="H23" s="118"/>
    </row>
    <row r="24" spans="2:8" ht="22.5" thickBot="1">
      <c r="B24" s="124" t="s">
        <v>1</v>
      </c>
      <c r="C24" s="47"/>
      <c r="D24" s="47"/>
      <c r="E24" s="47"/>
      <c r="F24" s="47"/>
      <c r="G24" s="47">
        <f t="shared" si="0"/>
      </c>
      <c r="H24" s="121"/>
    </row>
    <row r="25" spans="2:8" ht="21.75">
      <c r="B25" s="15" t="s">
        <v>1</v>
      </c>
      <c r="C25" s="15"/>
      <c r="D25" s="15"/>
      <c r="E25" s="15"/>
      <c r="F25" s="15"/>
      <c r="G25" s="51"/>
      <c r="H25" s="15"/>
    </row>
    <row r="26" spans="2:8" ht="21.75">
      <c r="B26" s="54"/>
      <c r="C26" s="15"/>
      <c r="D26" s="15"/>
      <c r="E26" s="15"/>
      <c r="F26" s="15"/>
      <c r="G26" s="51">
        <f aca="true" t="shared" si="1" ref="G26:G31">IF(D26=0,"",D26/(F26-E26))</f>
      </c>
      <c r="H26" s="15"/>
    </row>
    <row r="27" spans="2:8" ht="21.75">
      <c r="B27" s="54"/>
      <c r="C27" s="15"/>
      <c r="D27" s="15"/>
      <c r="E27" s="15"/>
      <c r="F27" s="15"/>
      <c r="G27" s="51">
        <f t="shared" si="1"/>
      </c>
      <c r="H27" s="15"/>
    </row>
    <row r="28" spans="3:8" ht="21.75">
      <c r="C28" s="15"/>
      <c r="D28" s="15"/>
      <c r="E28" s="15"/>
      <c r="F28" s="15"/>
      <c r="G28" s="51">
        <f t="shared" si="1"/>
      </c>
      <c r="H28" s="15"/>
    </row>
    <row r="29" spans="2:8" ht="21.75">
      <c r="B29" s="15" t="s">
        <v>1</v>
      </c>
      <c r="C29" s="15"/>
      <c r="D29" s="15"/>
      <c r="E29" s="15"/>
      <c r="F29" s="15"/>
      <c r="G29" s="51">
        <f t="shared" si="1"/>
      </c>
      <c r="H29" s="15"/>
    </row>
    <row r="30" spans="2:8" ht="21.75">
      <c r="B30" s="15" t="s">
        <v>1</v>
      </c>
      <c r="C30" s="15"/>
      <c r="D30" s="15"/>
      <c r="E30" s="15"/>
      <c r="F30" s="15"/>
      <c r="G30" s="51">
        <f t="shared" si="1"/>
      </c>
      <c r="H30" s="15"/>
    </row>
    <row r="31" spans="2:8" ht="21.75">
      <c r="B31" s="15" t="s">
        <v>1</v>
      </c>
      <c r="C31" s="15"/>
      <c r="D31" s="15"/>
      <c r="E31" s="15"/>
      <c r="F31" s="15"/>
      <c r="G31" s="51">
        <f t="shared" si="1"/>
      </c>
      <c r="H31" s="15"/>
    </row>
    <row r="32" spans="2:8" ht="21.75">
      <c r="B32" s="15"/>
      <c r="C32" s="15"/>
      <c r="D32" s="15"/>
      <c r="E32" s="15"/>
      <c r="F32" s="15"/>
      <c r="G32" s="15"/>
      <c r="H32" s="15"/>
    </row>
    <row r="33" spans="2:8" ht="21.75">
      <c r="B33" s="15"/>
      <c r="C33" s="15"/>
      <c r="D33" s="15"/>
      <c r="E33" s="15"/>
      <c r="F33" s="15"/>
      <c r="G33" s="15"/>
      <c r="H33" s="15"/>
    </row>
    <row r="34" spans="3:7" ht="21.75">
      <c r="C34" s="15"/>
      <c r="D34" s="15"/>
      <c r="E34" s="15"/>
      <c r="F34" s="15"/>
      <c r="G34" s="15"/>
    </row>
    <row r="35" spans="3:7" ht="21.75">
      <c r="C35" s="15"/>
      <c r="D35" s="15"/>
      <c r="E35" s="15"/>
      <c r="F35" s="15"/>
      <c r="G35" s="15"/>
    </row>
    <row r="36" spans="3:7" ht="21.75">
      <c r="C36" s="15"/>
      <c r="G36" s="55"/>
    </row>
  </sheetData>
  <mergeCells count="5">
    <mergeCell ref="D8:E8"/>
    <mergeCell ref="B2:H2"/>
    <mergeCell ref="B3:H3"/>
    <mergeCell ref="D5:E5"/>
    <mergeCell ref="D7:E7"/>
  </mergeCells>
  <hyperlinks>
    <hyperlink ref="A1" location="'7'!B1:H24" display="PRINT"/>
  </hyperlinks>
  <printOptions/>
  <pageMargins left="0.48" right="0.15748031496062992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B1" sqref="B1:H33"/>
    </sheetView>
  </sheetViews>
  <sheetFormatPr defaultColWidth="9.140625" defaultRowHeight="21.75"/>
  <cols>
    <col min="2" max="2" width="12.57421875" style="0" customWidth="1"/>
    <col min="3" max="3" width="17.7109375" style="0" customWidth="1"/>
    <col min="4" max="4" width="10.8515625" style="0" customWidth="1"/>
    <col min="5" max="5" width="11.421875" style="0" customWidth="1"/>
    <col min="6" max="6" width="16.28125" style="0" customWidth="1"/>
    <col min="7" max="7" width="16.7109375" style="0" customWidth="1"/>
    <col min="8" max="8" width="14.421875" style="0" customWidth="1"/>
  </cols>
  <sheetData>
    <row r="1" ht="21.75">
      <c r="A1" s="77" t="s">
        <v>144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190</v>
      </c>
      <c r="C3" s="295"/>
      <c r="D3" s="295"/>
      <c r="E3" s="295"/>
      <c r="F3" s="295"/>
      <c r="G3" s="295"/>
      <c r="H3" s="295"/>
    </row>
    <row r="5" spans="2:6" ht="21.75">
      <c r="B5" s="14" t="s">
        <v>115</v>
      </c>
      <c r="C5" t="s">
        <v>183</v>
      </c>
      <c r="D5" s="308" t="s">
        <v>116</v>
      </c>
      <c r="E5" s="308"/>
      <c r="F5" t="s">
        <v>118</v>
      </c>
    </row>
    <row r="6" spans="2:5" ht="21.75">
      <c r="B6" s="14" t="s">
        <v>119</v>
      </c>
      <c r="C6" t="s">
        <v>186</v>
      </c>
      <c r="D6" s="123"/>
      <c r="E6" s="123"/>
    </row>
    <row r="7" spans="2:6" ht="21.75">
      <c r="B7" s="14" t="s">
        <v>120</v>
      </c>
      <c r="C7" t="s">
        <v>183</v>
      </c>
      <c r="D7" s="307" t="s">
        <v>184</v>
      </c>
      <c r="E7" s="307"/>
      <c r="F7" t="s">
        <v>118</v>
      </c>
    </row>
    <row r="8" spans="2:6" ht="21.75">
      <c r="B8" s="14" t="s">
        <v>180</v>
      </c>
      <c r="C8" t="s">
        <v>183</v>
      </c>
      <c r="D8" s="307" t="s">
        <v>185</v>
      </c>
      <c r="E8" s="307"/>
      <c r="F8" t="s">
        <v>118</v>
      </c>
    </row>
    <row r="9" spans="2:5" ht="24.75">
      <c r="B9" t="s">
        <v>137</v>
      </c>
      <c r="D9" t="s">
        <v>169</v>
      </c>
      <c r="E9" t="s">
        <v>168</v>
      </c>
    </row>
    <row r="10" ht="22.5" thickBot="1"/>
    <row r="11" spans="2:8" ht="21.75">
      <c r="B11" s="38" t="s">
        <v>90</v>
      </c>
      <c r="C11" s="39" t="s">
        <v>188</v>
      </c>
      <c r="D11" s="39" t="s">
        <v>16</v>
      </c>
      <c r="E11" s="39" t="s">
        <v>17</v>
      </c>
      <c r="F11" s="39" t="s">
        <v>181</v>
      </c>
      <c r="G11" s="39" t="s">
        <v>191</v>
      </c>
      <c r="H11" s="40" t="s">
        <v>0</v>
      </c>
    </row>
    <row r="12" spans="2:8" ht="25.5" thickBot="1">
      <c r="B12" s="41" t="s">
        <v>7</v>
      </c>
      <c r="C12" s="42" t="s">
        <v>189</v>
      </c>
      <c r="D12" s="48" t="s">
        <v>3</v>
      </c>
      <c r="E12" s="48" t="s">
        <v>18</v>
      </c>
      <c r="F12" s="48" t="s">
        <v>187</v>
      </c>
      <c r="G12" s="102" t="s">
        <v>192</v>
      </c>
      <c r="H12" s="43"/>
    </row>
    <row r="13" spans="2:8" ht="21.75">
      <c r="B13" s="45"/>
      <c r="C13" s="44"/>
      <c r="D13" s="44"/>
      <c r="E13" s="44"/>
      <c r="F13" s="44"/>
      <c r="G13" s="44">
        <f>IF(F13=0,"",(F13/C13))</f>
      </c>
      <c r="H13" s="118"/>
    </row>
    <row r="14" spans="2:8" ht="21.75">
      <c r="B14" s="45"/>
      <c r="C14" s="44"/>
      <c r="D14" s="44"/>
      <c r="E14" s="44"/>
      <c r="F14" s="44"/>
      <c r="G14" s="44">
        <f>IF(F14=0,"",(F14/C14))</f>
      </c>
      <c r="H14" s="118"/>
    </row>
    <row r="15" spans="2:8" ht="21.75">
      <c r="B15" s="45"/>
      <c r="C15" s="44"/>
      <c r="D15" s="44"/>
      <c r="E15" s="44"/>
      <c r="F15" s="44"/>
      <c r="G15" s="44">
        <f aca="true" t="shared" si="0" ref="G15:G24">IF(F15=0,"",(F15/C15))</f>
      </c>
      <c r="H15" s="118"/>
    </row>
    <row r="16" spans="2:8" ht="21.75">
      <c r="B16" s="45"/>
      <c r="C16" s="44"/>
      <c r="D16" s="44"/>
      <c r="E16" s="44"/>
      <c r="F16" s="44"/>
      <c r="G16" s="44">
        <f t="shared" si="0"/>
      </c>
      <c r="H16" s="118"/>
    </row>
    <row r="17" spans="2:8" ht="21.75">
      <c r="B17" s="45"/>
      <c r="C17" s="44"/>
      <c r="D17" s="44"/>
      <c r="E17" s="44"/>
      <c r="F17" s="44"/>
      <c r="G17" s="44">
        <f t="shared" si="0"/>
      </c>
      <c r="H17" s="118"/>
    </row>
    <row r="18" spans="2:8" ht="21.75">
      <c r="B18" s="45"/>
      <c r="C18" s="44"/>
      <c r="D18" s="44"/>
      <c r="E18" s="44"/>
      <c r="F18" s="44"/>
      <c r="G18" s="44">
        <f t="shared" si="0"/>
      </c>
      <c r="H18" s="118"/>
    </row>
    <row r="19" spans="2:8" ht="21.75">
      <c r="B19" s="45"/>
      <c r="C19" s="44"/>
      <c r="D19" s="44"/>
      <c r="E19" s="44"/>
      <c r="F19" s="44"/>
      <c r="G19" s="44">
        <f t="shared" si="0"/>
      </c>
      <c r="H19" s="118"/>
    </row>
    <row r="20" spans="2:8" ht="21.75">
      <c r="B20" s="45" t="s">
        <v>1</v>
      </c>
      <c r="C20" s="44"/>
      <c r="D20" s="44"/>
      <c r="E20" s="44"/>
      <c r="F20" s="44"/>
      <c r="G20" s="44">
        <f t="shared" si="0"/>
      </c>
      <c r="H20" s="118"/>
    </row>
    <row r="21" spans="2:8" ht="21.75">
      <c r="B21" s="45" t="s">
        <v>1</v>
      </c>
      <c r="C21" s="44"/>
      <c r="D21" s="44"/>
      <c r="E21" s="44"/>
      <c r="F21" s="44"/>
      <c r="G21" s="44">
        <f t="shared" si="0"/>
      </c>
      <c r="H21" s="118"/>
    </row>
    <row r="22" spans="2:8" ht="21.75">
      <c r="B22" s="45" t="s">
        <v>1</v>
      </c>
      <c r="C22" s="44"/>
      <c r="D22" s="44"/>
      <c r="E22" s="44"/>
      <c r="F22" s="44"/>
      <c r="G22" s="44">
        <f t="shared" si="0"/>
      </c>
      <c r="H22" s="118"/>
    </row>
    <row r="23" spans="2:8" ht="21.75">
      <c r="B23" s="45" t="s">
        <v>1</v>
      </c>
      <c r="C23" s="44"/>
      <c r="D23" s="44"/>
      <c r="E23" s="44"/>
      <c r="F23" s="44"/>
      <c r="G23" s="44">
        <f t="shared" si="0"/>
      </c>
      <c r="H23" s="118"/>
    </row>
    <row r="24" spans="2:8" ht="22.5" thickBot="1">
      <c r="B24" s="124" t="s">
        <v>1</v>
      </c>
      <c r="C24" s="47"/>
      <c r="D24" s="47"/>
      <c r="E24" s="47"/>
      <c r="F24" s="47"/>
      <c r="G24" s="47">
        <f t="shared" si="0"/>
      </c>
      <c r="H24" s="121"/>
    </row>
    <row r="26" ht="21.75">
      <c r="B26" s="125" t="s">
        <v>193</v>
      </c>
    </row>
  </sheetData>
  <mergeCells count="5">
    <mergeCell ref="D8:E8"/>
    <mergeCell ref="B2:H2"/>
    <mergeCell ref="B3:H3"/>
    <mergeCell ref="D5:E5"/>
    <mergeCell ref="D7:E7"/>
  </mergeCells>
  <hyperlinks>
    <hyperlink ref="A1" location="'8'!B1:H33" display="PRINT"/>
  </hyperlinks>
  <printOptions/>
  <pageMargins left="0.62" right="0.1968503937007874" top="0.82" bottom="0.984251968503937" header="0.5118110236220472" footer="0.5118110236220472"/>
  <pageSetup horizontalDpi="360" verticalDpi="360" orientation="portrait" paperSize="9" scale="94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B1" sqref="B1:G16"/>
    </sheetView>
  </sheetViews>
  <sheetFormatPr defaultColWidth="9.140625" defaultRowHeight="21.75"/>
  <cols>
    <col min="2" max="2" width="13.421875" style="0" customWidth="1"/>
    <col min="3" max="3" width="28.57421875" style="0" customWidth="1"/>
    <col min="4" max="4" width="14.7109375" style="0" customWidth="1"/>
    <col min="6" max="6" width="14.7109375" style="0" customWidth="1"/>
  </cols>
  <sheetData>
    <row r="1" ht="21.75">
      <c r="A1" s="130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194</v>
      </c>
      <c r="C3" s="295"/>
      <c r="D3" s="295"/>
      <c r="E3" s="295"/>
      <c r="F3" s="295"/>
      <c r="G3" s="295"/>
    </row>
    <row r="4" spans="2:7" ht="27">
      <c r="B4" s="267" t="s">
        <v>197</v>
      </c>
      <c r="C4" s="267"/>
      <c r="D4" s="267"/>
      <c r="E4" s="267"/>
      <c r="F4" s="267"/>
      <c r="G4" s="267"/>
    </row>
    <row r="6" spans="2:5" ht="21.75">
      <c r="B6" s="14" t="s">
        <v>115</v>
      </c>
      <c r="C6" t="s">
        <v>117</v>
      </c>
      <c r="D6" s="61" t="s">
        <v>155</v>
      </c>
      <c r="E6" t="s">
        <v>153</v>
      </c>
    </row>
    <row r="7" spans="2:3" ht="21.75">
      <c r="B7" s="14" t="s">
        <v>119</v>
      </c>
      <c r="C7" t="s">
        <v>154</v>
      </c>
    </row>
    <row r="8" spans="2:5" ht="21.75">
      <c r="B8" s="14" t="s">
        <v>120</v>
      </c>
      <c r="C8" t="s">
        <v>117</v>
      </c>
      <c r="D8" s="61" t="s">
        <v>161</v>
      </c>
      <c r="E8" t="s">
        <v>153</v>
      </c>
    </row>
    <row r="9" ht="22.5" thickBot="1"/>
    <row r="10" spans="2:7" ht="30" customHeight="1">
      <c r="B10" s="276" t="s">
        <v>109</v>
      </c>
      <c r="C10" s="277"/>
      <c r="D10" s="268">
        <v>1</v>
      </c>
      <c r="E10" s="269"/>
      <c r="F10" s="268">
        <v>2</v>
      </c>
      <c r="G10" s="269"/>
    </row>
    <row r="11" spans="2:7" ht="39.75" customHeight="1">
      <c r="B11" s="278" t="s">
        <v>110</v>
      </c>
      <c r="C11" s="279"/>
      <c r="D11" s="280"/>
      <c r="E11" s="281"/>
      <c r="F11" s="280"/>
      <c r="G11" s="281"/>
    </row>
    <row r="12" spans="2:7" ht="39.75" customHeight="1">
      <c r="B12" s="278" t="s">
        <v>111</v>
      </c>
      <c r="C12" s="279"/>
      <c r="D12" s="280"/>
      <c r="E12" s="281"/>
      <c r="F12" s="280"/>
      <c r="G12" s="281"/>
    </row>
    <row r="13" spans="2:7" ht="39.75" customHeight="1">
      <c r="B13" s="278" t="s">
        <v>112</v>
      </c>
      <c r="C13" s="279"/>
      <c r="D13" s="280"/>
      <c r="E13" s="281"/>
      <c r="F13" s="280"/>
      <c r="G13" s="281"/>
    </row>
    <row r="14" spans="2:7" ht="45" customHeight="1">
      <c r="B14" s="278" t="s">
        <v>113</v>
      </c>
      <c r="C14" s="279"/>
      <c r="D14" s="280"/>
      <c r="E14" s="281"/>
      <c r="F14" s="280"/>
      <c r="G14" s="281"/>
    </row>
    <row r="15" spans="2:7" ht="45" customHeight="1">
      <c r="B15" s="274" t="s">
        <v>195</v>
      </c>
      <c r="C15" s="275"/>
      <c r="D15" s="282"/>
      <c r="E15" s="283"/>
      <c r="F15" s="282"/>
      <c r="G15" s="283"/>
    </row>
    <row r="16" spans="2:7" ht="45" customHeight="1" thickBot="1">
      <c r="B16" s="265" t="s">
        <v>196</v>
      </c>
      <c r="C16" s="266"/>
      <c r="D16" s="263"/>
      <c r="E16" s="264"/>
      <c r="F16" s="263"/>
      <c r="G16" s="264"/>
    </row>
  </sheetData>
  <mergeCells count="22">
    <mergeCell ref="B14:C14"/>
    <mergeCell ref="D12:E12"/>
    <mergeCell ref="F12:G12"/>
    <mergeCell ref="B12:C12"/>
    <mergeCell ref="B13:C13"/>
    <mergeCell ref="B2:G2"/>
    <mergeCell ref="B3:G3"/>
    <mergeCell ref="B4:G4"/>
    <mergeCell ref="D11:E11"/>
    <mergeCell ref="F11:G11"/>
    <mergeCell ref="D10:E10"/>
    <mergeCell ref="F10:G10"/>
    <mergeCell ref="B15:C15"/>
    <mergeCell ref="B10:C10"/>
    <mergeCell ref="B11:C11"/>
    <mergeCell ref="F13:G13"/>
    <mergeCell ref="F14:G14"/>
    <mergeCell ref="D13:E13"/>
    <mergeCell ref="D14:E14"/>
    <mergeCell ref="D15:E16"/>
    <mergeCell ref="F15:G16"/>
    <mergeCell ref="B16:C16"/>
  </mergeCells>
  <hyperlinks>
    <hyperlink ref="A1" location="'9.1'!B1:G16" display="PRINT"/>
  </hyperlinks>
  <printOptions/>
  <pageMargins left="1" right="0.63" top="1" bottom="1" header="0.5" footer="0.5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B1" sqref="B1:F16"/>
    </sheetView>
  </sheetViews>
  <sheetFormatPr defaultColWidth="9.140625" defaultRowHeight="21.75"/>
  <cols>
    <col min="2" max="2" width="13.57421875" style="0" customWidth="1"/>
    <col min="3" max="3" width="20.8515625" style="0" customWidth="1"/>
    <col min="4" max="6" width="14.140625" style="0" customWidth="1"/>
  </cols>
  <sheetData>
    <row r="1" ht="21.75">
      <c r="A1" s="77" t="s">
        <v>144</v>
      </c>
    </row>
    <row r="2" spans="2:6" ht="31.5">
      <c r="B2" s="294" t="s">
        <v>59</v>
      </c>
      <c r="C2" s="294"/>
      <c r="D2" s="294"/>
      <c r="E2" s="294"/>
      <c r="F2" s="294"/>
    </row>
    <row r="3" spans="2:6" ht="26.25">
      <c r="B3" s="295" t="s">
        <v>199</v>
      </c>
      <c r="C3" s="295"/>
      <c r="D3" s="295"/>
      <c r="E3" s="295"/>
      <c r="F3" s="295"/>
    </row>
    <row r="4" spans="2:6" ht="27">
      <c r="B4" s="267"/>
      <c r="C4" s="267"/>
      <c r="D4" s="267"/>
      <c r="E4" s="267"/>
      <c r="F4" s="267"/>
    </row>
    <row r="6" spans="2:5" ht="21.75">
      <c r="B6" s="14" t="s">
        <v>115</v>
      </c>
      <c r="C6" t="s">
        <v>117</v>
      </c>
      <c r="D6" s="61" t="s">
        <v>155</v>
      </c>
      <c r="E6" t="s">
        <v>153</v>
      </c>
    </row>
    <row r="7" spans="2:3" ht="21.75">
      <c r="B7" s="14" t="s">
        <v>119</v>
      </c>
      <c r="C7" t="s">
        <v>198</v>
      </c>
    </row>
    <row r="8" spans="2:5" ht="21.75">
      <c r="B8" s="14" t="s">
        <v>120</v>
      </c>
      <c r="C8" t="s">
        <v>117</v>
      </c>
      <c r="D8" s="61" t="s">
        <v>161</v>
      </c>
      <c r="E8" t="s">
        <v>153</v>
      </c>
    </row>
    <row r="9" spans="2:4" ht="22.5" thickBot="1">
      <c r="B9" s="14"/>
      <c r="D9" s="61"/>
    </row>
    <row r="10" spans="2:6" ht="24.75" customHeight="1">
      <c r="B10" s="276" t="s">
        <v>20</v>
      </c>
      <c r="C10" s="273"/>
      <c r="D10" s="22">
        <v>1</v>
      </c>
      <c r="E10" s="22">
        <v>2</v>
      </c>
      <c r="F10" s="131">
        <v>3</v>
      </c>
    </row>
    <row r="11" spans="2:6" ht="24.75" customHeight="1">
      <c r="B11" s="278" t="s">
        <v>21</v>
      </c>
      <c r="C11" s="272"/>
      <c r="D11" s="25"/>
      <c r="E11" s="25"/>
      <c r="F11" s="132"/>
    </row>
    <row r="12" spans="2:6" ht="24.75" customHeight="1">
      <c r="B12" s="278" t="s">
        <v>22</v>
      </c>
      <c r="C12" s="272"/>
      <c r="D12" s="25"/>
      <c r="E12" s="25"/>
      <c r="F12" s="132"/>
    </row>
    <row r="13" spans="2:6" ht="24.75" customHeight="1">
      <c r="B13" s="278" t="s">
        <v>200</v>
      </c>
      <c r="C13" s="272"/>
      <c r="D13" s="25"/>
      <c r="E13" s="25"/>
      <c r="F13" s="132"/>
    </row>
    <row r="14" spans="2:6" ht="24.75" customHeight="1">
      <c r="B14" s="278" t="s">
        <v>201</v>
      </c>
      <c r="C14" s="272"/>
      <c r="D14" s="25">
        <f>D13-D12</f>
        <v>0</v>
      </c>
      <c r="E14" s="25">
        <f>E13-E12</f>
        <v>0</v>
      </c>
      <c r="F14" s="132">
        <f>F13-F12</f>
        <v>0</v>
      </c>
    </row>
    <row r="15" spans="2:6" ht="24.75" customHeight="1">
      <c r="B15" s="278" t="s">
        <v>202</v>
      </c>
      <c r="C15" s="272"/>
      <c r="D15" s="134">
        <f>IF(D14=0,"",(D14/D13)*100)</f>
      </c>
      <c r="E15" s="134">
        <f>IF(E14=0,"",(E14/E13)*100)</f>
      </c>
      <c r="F15" s="136">
        <f>IF(F14=0,"",(F14/F13)*100)</f>
      </c>
    </row>
    <row r="16" spans="2:6" ht="24.75" customHeight="1" thickBot="1">
      <c r="B16" s="270" t="s">
        <v>203</v>
      </c>
      <c r="C16" s="271"/>
      <c r="D16" s="135">
        <f>IF(D12=0,"",(D12/D13)*100)</f>
      </c>
      <c r="E16" s="135">
        <f>IF(E12=0,"",(E12/E13)*100)</f>
      </c>
      <c r="F16" s="137">
        <f>IF(F12=0,"",(F12/F13)*100)</f>
      </c>
    </row>
  </sheetData>
  <mergeCells count="10">
    <mergeCell ref="B16:C16"/>
    <mergeCell ref="B4:F4"/>
    <mergeCell ref="B2:F2"/>
    <mergeCell ref="B3:F3"/>
    <mergeCell ref="B13:C13"/>
    <mergeCell ref="B11:C11"/>
    <mergeCell ref="B12:C12"/>
    <mergeCell ref="B14:C14"/>
    <mergeCell ref="B15:C15"/>
    <mergeCell ref="B10:C10"/>
  </mergeCells>
  <hyperlinks>
    <hyperlink ref="A1" location="'9.2'!B1:F16" display="PRINT"/>
  </hyperlinks>
  <printOptions/>
  <pageMargins left="1.28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B1" sqref="B1:F32"/>
    </sheetView>
  </sheetViews>
  <sheetFormatPr defaultColWidth="9.140625" defaultRowHeight="21.75"/>
  <cols>
    <col min="2" max="2" width="16.140625" style="0" customWidth="1"/>
    <col min="3" max="3" width="18.421875" style="0" customWidth="1"/>
    <col min="4" max="4" width="21.00390625" style="0" customWidth="1"/>
    <col min="5" max="5" width="25.8515625" style="0" customWidth="1"/>
    <col min="6" max="6" width="18.421875" style="0" customWidth="1"/>
  </cols>
  <sheetData>
    <row r="1" ht="21.75">
      <c r="A1" s="56" t="s">
        <v>144</v>
      </c>
    </row>
    <row r="2" spans="2:6" ht="31.5">
      <c r="B2" s="259" t="s">
        <v>59</v>
      </c>
      <c r="C2" s="259"/>
      <c r="D2" s="259"/>
      <c r="E2" s="259"/>
      <c r="F2" s="259"/>
    </row>
    <row r="3" spans="2:6" ht="26.25">
      <c r="B3" s="295" t="s">
        <v>214</v>
      </c>
      <c r="C3" s="295"/>
      <c r="D3" s="295"/>
      <c r="E3" s="295"/>
      <c r="F3" s="295"/>
    </row>
    <row r="5" spans="2:5" ht="21.75">
      <c r="B5" s="14" t="s">
        <v>115</v>
      </c>
      <c r="C5" t="s">
        <v>205</v>
      </c>
      <c r="D5" s="61" t="s">
        <v>155</v>
      </c>
      <c r="E5" t="s">
        <v>153</v>
      </c>
    </row>
    <row r="6" spans="2:3" ht="21.75">
      <c r="B6" s="14" t="s">
        <v>119</v>
      </c>
      <c r="C6" t="s">
        <v>198</v>
      </c>
    </row>
    <row r="7" spans="2:5" ht="21.75">
      <c r="B7" s="14" t="s">
        <v>120</v>
      </c>
      <c r="C7" t="s">
        <v>205</v>
      </c>
      <c r="D7" s="61" t="s">
        <v>161</v>
      </c>
      <c r="E7" t="s">
        <v>153</v>
      </c>
    </row>
    <row r="8" spans="2:6" ht="21.75">
      <c r="B8" s="14" t="s">
        <v>204</v>
      </c>
      <c r="C8" t="s">
        <v>205</v>
      </c>
      <c r="D8" s="14" t="s">
        <v>208</v>
      </c>
      <c r="E8" t="s">
        <v>206</v>
      </c>
      <c r="F8" s="14" t="s">
        <v>207</v>
      </c>
    </row>
    <row r="10" ht="21.75">
      <c r="B10" s="140" t="s">
        <v>23</v>
      </c>
    </row>
    <row r="11" ht="22.5" thickBot="1"/>
    <row r="12" spans="2:6" ht="21.75">
      <c r="B12" s="138" t="s">
        <v>24</v>
      </c>
      <c r="C12" s="99" t="s">
        <v>25</v>
      </c>
      <c r="D12" s="99" t="s">
        <v>26</v>
      </c>
      <c r="E12" s="99" t="s">
        <v>27</v>
      </c>
      <c r="F12" s="260" t="s">
        <v>0</v>
      </c>
    </row>
    <row r="13" spans="2:6" ht="22.5" thickBot="1">
      <c r="B13" s="139" t="s">
        <v>7</v>
      </c>
      <c r="C13" s="102" t="s">
        <v>209</v>
      </c>
      <c r="D13" s="102" t="s">
        <v>210</v>
      </c>
      <c r="E13" s="102" t="s">
        <v>28</v>
      </c>
      <c r="F13" s="261"/>
    </row>
    <row r="14" spans="2:6" ht="21.75">
      <c r="B14" s="21"/>
      <c r="C14" s="22"/>
      <c r="D14" s="22"/>
      <c r="E14" s="25">
        <f aca="true" t="shared" si="0" ref="E14:E20">IF(C14=0,"",((C14-D14)/D14)*100)</f>
      </c>
      <c r="F14" s="126"/>
    </row>
    <row r="15" spans="2:6" ht="21.75">
      <c r="B15" s="24"/>
      <c r="C15" s="25"/>
      <c r="D15" s="25"/>
      <c r="E15" s="25">
        <f t="shared" si="0"/>
      </c>
      <c r="F15" s="127"/>
    </row>
    <row r="16" spans="2:6" ht="21.75">
      <c r="B16" s="24"/>
      <c r="C16" s="25"/>
      <c r="D16" s="25"/>
      <c r="E16" s="25">
        <f t="shared" si="0"/>
      </c>
      <c r="F16" s="127"/>
    </row>
    <row r="17" spans="2:6" ht="21.75">
      <c r="B17" s="24"/>
      <c r="C17" s="25"/>
      <c r="D17" s="25"/>
      <c r="E17" s="25">
        <f t="shared" si="0"/>
      </c>
      <c r="F17" s="127"/>
    </row>
    <row r="18" spans="2:6" ht="21.75">
      <c r="B18" s="24"/>
      <c r="C18" s="25"/>
      <c r="D18" s="25"/>
      <c r="E18" s="25">
        <f t="shared" si="0"/>
      </c>
      <c r="F18" s="127"/>
    </row>
    <row r="19" spans="2:6" ht="21.75">
      <c r="B19" s="24"/>
      <c r="C19" s="25"/>
      <c r="D19" s="25"/>
      <c r="E19" s="25">
        <f t="shared" si="0"/>
      </c>
      <c r="F19" s="127"/>
    </row>
    <row r="20" spans="2:6" ht="22.5" thickBot="1">
      <c r="B20" s="35"/>
      <c r="C20" s="143"/>
      <c r="D20" s="143"/>
      <c r="E20" s="143">
        <f t="shared" si="0"/>
      </c>
      <c r="F20" s="144"/>
    </row>
    <row r="21" spans="2:5" ht="21.75">
      <c r="B21" s="16"/>
      <c r="C21" s="15"/>
      <c r="D21" s="15"/>
      <c r="E21" s="15"/>
    </row>
    <row r="22" spans="2:5" ht="21.75">
      <c r="B22" s="142" t="s">
        <v>29</v>
      </c>
      <c r="C22" s="15"/>
      <c r="D22" s="15"/>
      <c r="E22" s="15"/>
    </row>
    <row r="23" ht="22.5" thickBot="1"/>
    <row r="24" spans="2:6" ht="21.75">
      <c r="B24" s="98" t="s">
        <v>30</v>
      </c>
      <c r="C24" s="99" t="s">
        <v>212</v>
      </c>
      <c r="D24" s="99" t="s">
        <v>213</v>
      </c>
      <c r="E24" s="99" t="s">
        <v>211</v>
      </c>
      <c r="F24" s="100" t="s">
        <v>27</v>
      </c>
    </row>
    <row r="25" spans="2:6" ht="22.5" thickBot="1">
      <c r="B25" s="101" t="s">
        <v>7</v>
      </c>
      <c r="C25" s="48" t="s">
        <v>15</v>
      </c>
      <c r="D25" s="48"/>
      <c r="E25" s="48" t="s">
        <v>15</v>
      </c>
      <c r="F25" s="141" t="s">
        <v>31</v>
      </c>
    </row>
    <row r="26" spans="2:6" ht="21.75">
      <c r="B26" s="21"/>
      <c r="C26" s="22"/>
      <c r="D26" s="22"/>
      <c r="E26" s="22"/>
      <c r="F26" s="132">
        <f aca="true" t="shared" si="1" ref="F26:F32">IF(C26=0,"",((E26-C26)/C26)*100)</f>
      </c>
    </row>
    <row r="27" spans="2:6" ht="21.75">
      <c r="B27" s="24"/>
      <c r="C27" s="25"/>
      <c r="D27" s="25"/>
      <c r="E27" s="25"/>
      <c r="F27" s="132">
        <f t="shared" si="1"/>
      </c>
    </row>
    <row r="28" spans="2:6" ht="21.75">
      <c r="B28" s="24"/>
      <c r="C28" s="25"/>
      <c r="D28" s="25"/>
      <c r="E28" s="25"/>
      <c r="F28" s="132">
        <f t="shared" si="1"/>
      </c>
    </row>
    <row r="29" spans="2:6" ht="21.75">
      <c r="B29" s="24"/>
      <c r="C29" s="25"/>
      <c r="D29" s="25"/>
      <c r="E29" s="25"/>
      <c r="F29" s="132">
        <f t="shared" si="1"/>
      </c>
    </row>
    <row r="30" spans="2:6" ht="21.75">
      <c r="B30" s="24"/>
      <c r="C30" s="25"/>
      <c r="D30" s="25"/>
      <c r="E30" s="25"/>
      <c r="F30" s="132">
        <f t="shared" si="1"/>
      </c>
    </row>
    <row r="31" spans="2:6" ht="21.75">
      <c r="B31" s="24"/>
      <c r="C31" s="25"/>
      <c r="D31" s="25"/>
      <c r="E31" s="25"/>
      <c r="F31" s="132">
        <f t="shared" si="1"/>
      </c>
    </row>
    <row r="32" spans="2:6" ht="22.5" thickBot="1">
      <c r="B32" s="35"/>
      <c r="C32" s="143"/>
      <c r="D32" s="143"/>
      <c r="E32" s="143"/>
      <c r="F32" s="107">
        <f t="shared" si="1"/>
      </c>
    </row>
  </sheetData>
  <mergeCells count="3">
    <mergeCell ref="B3:F3"/>
    <mergeCell ref="B2:F2"/>
    <mergeCell ref="F12:F13"/>
  </mergeCells>
  <hyperlinks>
    <hyperlink ref="A1" location="'10'!B1:F32" display="PRINT"/>
  </hyperlinks>
  <printOptions/>
  <pageMargins left="1.12" right="0.75" top="1" bottom="1" header="0.5" footer="0.5"/>
  <pageSetup horizontalDpi="360" verticalDpi="360" orientation="portrait" paperSize="9" scale="85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7">
      <selection activeCell="B1" sqref="B1:I25"/>
    </sheetView>
  </sheetViews>
  <sheetFormatPr defaultColWidth="9.140625" defaultRowHeight="21.75"/>
  <cols>
    <col min="2" max="2" width="12.57421875" style="0" customWidth="1"/>
    <col min="3" max="3" width="15.57421875" style="0" customWidth="1"/>
    <col min="4" max="4" width="11.8515625" style="0" customWidth="1"/>
    <col min="5" max="6" width="13.28125" style="0" customWidth="1"/>
    <col min="7" max="7" width="10.28125" style="0" customWidth="1"/>
    <col min="8" max="8" width="12.140625" style="0" customWidth="1"/>
    <col min="9" max="9" width="12.7109375" style="0" customWidth="1"/>
  </cols>
  <sheetData>
    <row r="1" ht="21.75">
      <c r="A1" s="56" t="s">
        <v>144</v>
      </c>
    </row>
    <row r="2" spans="2:9" ht="31.5">
      <c r="B2" s="294" t="s">
        <v>59</v>
      </c>
      <c r="C2" s="294"/>
      <c r="D2" s="294"/>
      <c r="E2" s="294"/>
      <c r="F2" s="294"/>
      <c r="G2" s="294"/>
      <c r="H2" s="294"/>
      <c r="I2" s="294"/>
    </row>
    <row r="3" spans="2:9" ht="26.25">
      <c r="B3" s="295" t="s">
        <v>345</v>
      </c>
      <c r="C3" s="295"/>
      <c r="D3" s="295"/>
      <c r="E3" s="295"/>
      <c r="F3" s="295"/>
      <c r="G3" s="295"/>
      <c r="H3" s="295"/>
      <c r="I3" s="295"/>
    </row>
    <row r="5" spans="2:6" ht="21.75">
      <c r="B5" s="14" t="s">
        <v>115</v>
      </c>
      <c r="C5" t="s">
        <v>117</v>
      </c>
      <c r="E5" s="145" t="s">
        <v>116</v>
      </c>
      <c r="F5" t="s">
        <v>118</v>
      </c>
    </row>
    <row r="6" spans="2:5" ht="21.75">
      <c r="B6" s="14" t="s">
        <v>119</v>
      </c>
      <c r="C6" t="s">
        <v>186</v>
      </c>
      <c r="D6" s="123"/>
      <c r="E6" s="123"/>
    </row>
    <row r="7" spans="2:6" ht="21.75">
      <c r="B7" s="14" t="s">
        <v>120</v>
      </c>
      <c r="C7" t="s">
        <v>183</v>
      </c>
      <c r="E7" s="145" t="s">
        <v>121</v>
      </c>
      <c r="F7" t="s">
        <v>118</v>
      </c>
    </row>
    <row r="8" spans="2:5" ht="21.75">
      <c r="B8" s="307" t="s">
        <v>221</v>
      </c>
      <c r="C8" s="307"/>
      <c r="D8" s="145" t="s">
        <v>216</v>
      </c>
      <c r="E8" s="145" t="s">
        <v>215</v>
      </c>
    </row>
    <row r="9" ht="22.5" thickBot="1"/>
    <row r="10" spans="2:9" ht="21.75">
      <c r="B10" s="150" t="s">
        <v>217</v>
      </c>
      <c r="C10" s="146" t="s">
        <v>219</v>
      </c>
      <c r="D10" s="153" t="s">
        <v>32</v>
      </c>
      <c r="E10" s="153" t="s">
        <v>33</v>
      </c>
      <c r="F10" s="153" t="s">
        <v>34</v>
      </c>
      <c r="G10" s="153" t="s">
        <v>35</v>
      </c>
      <c r="H10" s="153" t="s">
        <v>36</v>
      </c>
      <c r="I10" s="155" t="s">
        <v>35</v>
      </c>
    </row>
    <row r="11" spans="2:9" ht="21.75">
      <c r="B11" s="151" t="s">
        <v>218</v>
      </c>
      <c r="C11" s="147"/>
      <c r="D11" s="147"/>
      <c r="E11" s="154" t="s">
        <v>9</v>
      </c>
      <c r="F11" s="154" t="s">
        <v>38</v>
      </c>
      <c r="G11" s="154" t="s">
        <v>38</v>
      </c>
      <c r="H11" s="154" t="s">
        <v>35</v>
      </c>
      <c r="I11" s="156" t="s">
        <v>220</v>
      </c>
    </row>
    <row r="12" spans="2:9" ht="22.5" thickBot="1">
      <c r="B12" s="148"/>
      <c r="C12" s="152" t="s">
        <v>37</v>
      </c>
      <c r="D12" s="152" t="s">
        <v>3</v>
      </c>
      <c r="E12" s="152" t="s">
        <v>3</v>
      </c>
      <c r="F12" s="152" t="s">
        <v>3</v>
      </c>
      <c r="G12" s="149"/>
      <c r="H12" s="251" t="s">
        <v>38</v>
      </c>
      <c r="I12" s="157" t="s">
        <v>39</v>
      </c>
    </row>
    <row r="13" spans="2:9" ht="21.75">
      <c r="B13" s="158" t="s">
        <v>40</v>
      </c>
      <c r="C13" s="21"/>
      <c r="D13" s="22"/>
      <c r="E13" s="22">
        <v>0</v>
      </c>
      <c r="F13" s="25">
        <f>E13-D13</f>
        <v>0</v>
      </c>
      <c r="G13" s="248">
        <f aca="true" t="shared" si="0" ref="G13:G24">100*(F13/$F$25)</f>
        <v>0</v>
      </c>
      <c r="H13" s="186">
        <v>0</v>
      </c>
      <c r="I13" s="252">
        <f aca="true" t="shared" si="1" ref="I13:I18">100-H13</f>
        <v>100</v>
      </c>
    </row>
    <row r="14" spans="2:9" ht="21.75">
      <c r="B14" s="159" t="s">
        <v>41</v>
      </c>
      <c r="C14" s="24"/>
      <c r="D14" s="25"/>
      <c r="E14" s="25">
        <v>0</v>
      </c>
      <c r="F14" s="25">
        <f>E14-D14</f>
        <v>0</v>
      </c>
      <c r="G14" s="248">
        <f t="shared" si="0"/>
        <v>0</v>
      </c>
      <c r="H14" s="248">
        <f aca="true" t="shared" si="2" ref="H14:H24">H13+G14</f>
        <v>0</v>
      </c>
      <c r="I14" s="252">
        <f t="shared" si="1"/>
        <v>100</v>
      </c>
    </row>
    <row r="15" spans="2:9" ht="21.75">
      <c r="B15" s="159" t="s">
        <v>42</v>
      </c>
      <c r="C15" s="24"/>
      <c r="D15" s="25"/>
      <c r="E15" s="25">
        <v>231</v>
      </c>
      <c r="F15" s="25">
        <f aca="true" t="shared" si="3" ref="F15:F24">E15-D15</f>
        <v>231</v>
      </c>
      <c r="G15" s="248">
        <f t="shared" si="0"/>
        <v>4.3063271317251415</v>
      </c>
      <c r="H15" s="248">
        <f t="shared" si="2"/>
        <v>4.3063271317251415</v>
      </c>
      <c r="I15" s="252">
        <f t="shared" si="1"/>
        <v>95.69367286827486</v>
      </c>
    </row>
    <row r="16" spans="2:9" ht="21.75">
      <c r="B16" s="159" t="s">
        <v>43</v>
      </c>
      <c r="C16" s="24"/>
      <c r="D16" s="25"/>
      <c r="E16" s="25">
        <v>2655.5</v>
      </c>
      <c r="F16" s="25">
        <f t="shared" si="3"/>
        <v>2655.5</v>
      </c>
      <c r="G16" s="248">
        <f t="shared" si="0"/>
        <v>49.50411990604378</v>
      </c>
      <c r="H16" s="248">
        <f t="shared" si="2"/>
        <v>53.810447037768924</v>
      </c>
      <c r="I16" s="252">
        <f t="shared" si="1"/>
        <v>46.189552962231076</v>
      </c>
    </row>
    <row r="17" spans="2:9" ht="21.75">
      <c r="B17" s="159" t="s">
        <v>44</v>
      </c>
      <c r="C17" s="24"/>
      <c r="D17" s="25"/>
      <c r="E17" s="25">
        <v>1386.5</v>
      </c>
      <c r="F17" s="25">
        <f t="shared" si="3"/>
        <v>1386.5</v>
      </c>
      <c r="G17" s="248">
        <f t="shared" si="0"/>
        <v>25.847283844748524</v>
      </c>
      <c r="H17" s="248">
        <f t="shared" si="2"/>
        <v>79.65773088251746</v>
      </c>
      <c r="I17" s="252">
        <f t="shared" si="1"/>
        <v>20.342269117482545</v>
      </c>
    </row>
    <row r="18" spans="2:11" ht="21.75">
      <c r="B18" s="159" t="s">
        <v>45</v>
      </c>
      <c r="C18" s="24"/>
      <c r="D18" s="25"/>
      <c r="E18" s="25">
        <v>971.9</v>
      </c>
      <c r="F18" s="25">
        <f t="shared" si="3"/>
        <v>971.9</v>
      </c>
      <c r="G18" s="248">
        <f t="shared" si="0"/>
        <v>18.118265538197683</v>
      </c>
      <c r="H18" s="248">
        <f t="shared" si="2"/>
        <v>97.77599642071513</v>
      </c>
      <c r="I18" s="252">
        <f t="shared" si="1"/>
        <v>2.2240035792848687</v>
      </c>
      <c r="K18" s="253"/>
    </row>
    <row r="19" spans="2:9" ht="21.75">
      <c r="B19" s="159" t="s">
        <v>46</v>
      </c>
      <c r="C19" s="24"/>
      <c r="D19" s="25"/>
      <c r="E19" s="25">
        <v>34.9</v>
      </c>
      <c r="F19" s="25">
        <f t="shared" si="3"/>
        <v>34.9</v>
      </c>
      <c r="G19" s="248">
        <f t="shared" si="0"/>
        <v>0.6506095969576079</v>
      </c>
      <c r="H19" s="248">
        <f t="shared" si="2"/>
        <v>98.42660601767274</v>
      </c>
      <c r="I19" s="252">
        <f aca="true" t="shared" si="4" ref="I19:I24">100-H19</f>
        <v>1.5733939823272607</v>
      </c>
    </row>
    <row r="20" spans="2:9" ht="21.75">
      <c r="B20" s="159" t="s">
        <v>47</v>
      </c>
      <c r="C20" s="24"/>
      <c r="D20" s="25"/>
      <c r="E20" s="25">
        <v>0</v>
      </c>
      <c r="F20" s="25">
        <f t="shared" si="3"/>
        <v>0</v>
      </c>
      <c r="G20" s="248">
        <f t="shared" si="0"/>
        <v>0</v>
      </c>
      <c r="H20" s="248">
        <f t="shared" si="2"/>
        <v>98.42660601767274</v>
      </c>
      <c r="I20" s="252">
        <f t="shared" si="4"/>
        <v>1.5733939823272607</v>
      </c>
    </row>
    <row r="21" spans="2:9" ht="21.75">
      <c r="B21" s="159" t="s">
        <v>48</v>
      </c>
      <c r="C21" s="24"/>
      <c r="D21" s="25"/>
      <c r="E21" s="25">
        <v>0</v>
      </c>
      <c r="F21" s="25">
        <f t="shared" si="3"/>
        <v>0</v>
      </c>
      <c r="G21" s="248">
        <f t="shared" si="0"/>
        <v>0</v>
      </c>
      <c r="H21" s="248">
        <f t="shared" si="2"/>
        <v>98.42660601767274</v>
      </c>
      <c r="I21" s="252">
        <f t="shared" si="4"/>
        <v>1.5733939823272607</v>
      </c>
    </row>
    <row r="22" spans="2:9" ht="21.75">
      <c r="B22" s="159" t="s">
        <v>49</v>
      </c>
      <c r="C22" s="24"/>
      <c r="D22" s="25"/>
      <c r="E22" s="25">
        <v>0</v>
      </c>
      <c r="F22" s="25">
        <f t="shared" si="3"/>
        <v>0</v>
      </c>
      <c r="G22" s="248">
        <f t="shared" si="0"/>
        <v>0</v>
      </c>
      <c r="H22" s="248">
        <f t="shared" si="2"/>
        <v>98.42660601767274</v>
      </c>
      <c r="I22" s="252">
        <f t="shared" si="4"/>
        <v>1.5733939823272607</v>
      </c>
    </row>
    <row r="23" spans="2:9" ht="21.75">
      <c r="B23" s="159" t="s">
        <v>50</v>
      </c>
      <c r="C23" s="24"/>
      <c r="D23" s="25"/>
      <c r="E23" s="25">
        <v>0</v>
      </c>
      <c r="F23" s="25">
        <f t="shared" si="3"/>
        <v>0</v>
      </c>
      <c r="G23" s="248">
        <f t="shared" si="0"/>
        <v>0</v>
      </c>
      <c r="H23" s="248">
        <f t="shared" si="2"/>
        <v>98.42660601767274</v>
      </c>
      <c r="I23" s="252">
        <f t="shared" si="4"/>
        <v>1.5733939823272607</v>
      </c>
    </row>
    <row r="24" spans="2:9" ht="22.5" thickBot="1">
      <c r="B24" s="160" t="s">
        <v>51</v>
      </c>
      <c r="C24" s="27"/>
      <c r="D24" s="28"/>
      <c r="E24" s="28">
        <v>84.4</v>
      </c>
      <c r="F24" s="28">
        <f t="shared" si="3"/>
        <v>84.4</v>
      </c>
      <c r="G24" s="256">
        <f t="shared" si="0"/>
        <v>1.5733939823272813</v>
      </c>
      <c r="H24" s="256">
        <f t="shared" si="2"/>
        <v>100.00000000000001</v>
      </c>
      <c r="I24" s="257">
        <f t="shared" si="4"/>
        <v>0</v>
      </c>
    </row>
    <row r="25" spans="2:9" ht="22.5" thickBot="1">
      <c r="B25" s="254" t="s">
        <v>343</v>
      </c>
      <c r="C25" s="20"/>
      <c r="D25" s="170"/>
      <c r="E25" s="170"/>
      <c r="F25" s="182">
        <f>SUM(F13:F24)</f>
        <v>5364.199999999999</v>
      </c>
      <c r="G25" s="255" t="s">
        <v>344</v>
      </c>
      <c r="H25" s="262">
        <f>SUM(H13:H23)/100</f>
        <v>7.276835315610904</v>
      </c>
      <c r="I25" s="309"/>
    </row>
  </sheetData>
  <mergeCells count="4">
    <mergeCell ref="B8:C8"/>
    <mergeCell ref="H25:I25"/>
    <mergeCell ref="B2:I2"/>
    <mergeCell ref="B3:I3"/>
  </mergeCells>
  <hyperlinks>
    <hyperlink ref="A1" location="'11'!B1:I25" display="PRINT"/>
  </hyperlinks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1" sqref="B1:H24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5" width="7.8515625" style="0" customWidth="1"/>
    <col min="6" max="8" width="11.7109375" style="0" customWidth="1"/>
  </cols>
  <sheetData>
    <row r="1" ht="21.75">
      <c r="A1" s="114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222</v>
      </c>
      <c r="C3" s="295"/>
      <c r="D3" s="295"/>
      <c r="E3" s="295"/>
      <c r="F3" s="295"/>
      <c r="G3" s="295"/>
      <c r="H3" s="295"/>
    </row>
    <row r="5" spans="2:5" ht="21.75">
      <c r="B5" s="14" t="s">
        <v>115</v>
      </c>
      <c r="C5" t="s">
        <v>205</v>
      </c>
      <c r="D5" s="61" t="s">
        <v>155</v>
      </c>
      <c r="E5" t="s">
        <v>153</v>
      </c>
    </row>
    <row r="6" spans="2:3" ht="21.75">
      <c r="B6" s="14" t="s">
        <v>119</v>
      </c>
      <c r="C6" t="s">
        <v>198</v>
      </c>
    </row>
    <row r="7" spans="2:5" ht="21.75">
      <c r="B7" s="14" t="s">
        <v>120</v>
      </c>
      <c r="C7" t="s">
        <v>205</v>
      </c>
      <c r="D7" s="61" t="s">
        <v>161</v>
      </c>
      <c r="E7" t="s">
        <v>153</v>
      </c>
    </row>
    <row r="8" spans="2:6" ht="21.75">
      <c r="B8" s="14"/>
      <c r="D8" s="14"/>
      <c r="F8" s="14"/>
    </row>
    <row r="9" ht="22.5" thickBot="1"/>
    <row r="10" spans="2:8" ht="21.75">
      <c r="B10" s="316" t="s">
        <v>20</v>
      </c>
      <c r="C10" s="317"/>
      <c r="D10" s="317"/>
      <c r="E10" s="318"/>
      <c r="F10" s="21">
        <v>1</v>
      </c>
      <c r="G10" s="22">
        <v>2</v>
      </c>
      <c r="H10" s="131">
        <v>3</v>
      </c>
    </row>
    <row r="11" spans="2:8" ht="21.75">
      <c r="B11" s="310" t="s">
        <v>324</v>
      </c>
      <c r="C11" s="311"/>
      <c r="D11" s="311"/>
      <c r="E11" s="312"/>
      <c r="F11" s="24">
        <v>500</v>
      </c>
      <c r="G11" s="25">
        <v>500</v>
      </c>
      <c r="H11" s="132">
        <v>500</v>
      </c>
    </row>
    <row r="12" spans="2:8" ht="21.75">
      <c r="B12" s="310" t="s">
        <v>325</v>
      </c>
      <c r="C12" s="311"/>
      <c r="D12" s="311"/>
      <c r="E12" s="312"/>
      <c r="F12" s="24">
        <v>960</v>
      </c>
      <c r="G12" s="25">
        <v>960.2</v>
      </c>
      <c r="H12" s="132">
        <v>960</v>
      </c>
    </row>
    <row r="13" spans="2:8" ht="21.75">
      <c r="B13" s="310" t="s">
        <v>326</v>
      </c>
      <c r="C13" s="311"/>
      <c r="D13" s="311"/>
      <c r="E13" s="312"/>
      <c r="F13" s="24">
        <v>152.9</v>
      </c>
      <c r="G13" s="25">
        <v>154</v>
      </c>
      <c r="H13" s="132">
        <v>152.9</v>
      </c>
    </row>
    <row r="14" spans="2:8" ht="21.75">
      <c r="B14" s="310" t="s">
        <v>53</v>
      </c>
      <c r="C14" s="311"/>
      <c r="D14" s="311"/>
      <c r="E14" s="312"/>
      <c r="F14" s="24">
        <v>642.9</v>
      </c>
      <c r="G14" s="25">
        <v>643.5</v>
      </c>
      <c r="H14" s="132">
        <v>642.9</v>
      </c>
    </row>
    <row r="15" spans="2:8" ht="21.75">
      <c r="B15" s="310" t="s">
        <v>331</v>
      </c>
      <c r="C15" s="311"/>
      <c r="D15" s="311"/>
      <c r="E15" s="312"/>
      <c r="F15" s="24">
        <f>F14-F13</f>
        <v>490</v>
      </c>
      <c r="G15" s="25">
        <f>G14-G13</f>
        <v>489.5</v>
      </c>
      <c r="H15" s="132">
        <f>H14-H13</f>
        <v>490</v>
      </c>
    </row>
    <row r="16" spans="2:8" ht="21.75">
      <c r="B16" s="310" t="s">
        <v>54</v>
      </c>
      <c r="C16" s="311"/>
      <c r="D16" s="311"/>
      <c r="E16" s="312"/>
      <c r="F16" s="24">
        <v>657</v>
      </c>
      <c r="G16" s="25">
        <v>656.5</v>
      </c>
      <c r="H16" s="132">
        <v>656.5</v>
      </c>
    </row>
    <row r="17" spans="2:8" ht="21.75">
      <c r="B17" s="310" t="s">
        <v>55</v>
      </c>
      <c r="C17" s="311"/>
      <c r="D17" s="311"/>
      <c r="E17" s="312"/>
      <c r="F17" s="232">
        <f>F15/($F$16+$F$11-$F$12)</f>
        <v>2.487309644670051</v>
      </c>
      <c r="G17" s="134">
        <f>G15/($G$16+$G$11-$G$12)</f>
        <v>2.493632195618951</v>
      </c>
      <c r="H17" s="136">
        <f>H15/($H$16+$H$11-$H$12)</f>
        <v>2.4936386768447836</v>
      </c>
    </row>
    <row r="18" spans="2:8" ht="21.75">
      <c r="B18" s="310" t="s">
        <v>56</v>
      </c>
      <c r="C18" s="311"/>
      <c r="D18" s="311"/>
      <c r="E18" s="312"/>
      <c r="F18" s="232">
        <f>F11/($F$16+$F$11-$F$12)</f>
        <v>2.5380710659898478</v>
      </c>
      <c r="G18" s="134">
        <f>G11/($G$16+$G$11-$G$12)</f>
        <v>2.5471217524197662</v>
      </c>
      <c r="H18" s="136">
        <f>H11/($H$16+$H$11-$H$12)</f>
        <v>2.544529262086514</v>
      </c>
    </row>
    <row r="19" spans="2:8" ht="21.75">
      <c r="B19" s="310" t="s">
        <v>57</v>
      </c>
      <c r="C19" s="311"/>
      <c r="D19" s="311"/>
      <c r="E19" s="312"/>
      <c r="F19" s="232">
        <f>F15/($F$16+$F$15-$F$12)</f>
        <v>2.620320855614973</v>
      </c>
      <c r="G19" s="134">
        <f>G15/($G$16+$G$15-$G$12)</f>
        <v>2.634553283100108</v>
      </c>
      <c r="H19" s="136">
        <f>H15/($H$16+$H$15-$H$12)</f>
        <v>2.6273458445040214</v>
      </c>
    </row>
    <row r="20" spans="2:8" ht="22.5" thickBot="1">
      <c r="B20" s="313" t="s">
        <v>58</v>
      </c>
      <c r="C20" s="314"/>
      <c r="D20" s="314"/>
      <c r="E20" s="315"/>
      <c r="F20" s="242">
        <f>100*(F11-F15)/F15</f>
        <v>2.0408163265306123</v>
      </c>
      <c r="G20" s="243">
        <f>100*(G11-G15)/G15</f>
        <v>2.1450459652706844</v>
      </c>
      <c r="H20" s="244">
        <f>100*(H11-H15)/H15</f>
        <v>2.0408163265306123</v>
      </c>
    </row>
    <row r="21" spans="2:8" ht="21.75">
      <c r="B21" s="319" t="s">
        <v>327</v>
      </c>
      <c r="C21" s="320"/>
      <c r="D21" s="320"/>
      <c r="E21" s="321"/>
      <c r="F21" s="325">
        <f>AVERAGE(F17:H17)</f>
        <v>2.4915268390445955</v>
      </c>
      <c r="G21" s="326"/>
      <c r="H21" s="327"/>
    </row>
    <row r="22" spans="2:8" ht="21.75">
      <c r="B22" s="319" t="s">
        <v>328</v>
      </c>
      <c r="C22" s="320"/>
      <c r="D22" s="320"/>
      <c r="E22" s="321"/>
      <c r="F22" s="328">
        <f>AVERAGE(F18:H18)</f>
        <v>2.5432406934987095</v>
      </c>
      <c r="G22" s="329"/>
      <c r="H22" s="330"/>
    </row>
    <row r="23" spans="2:8" ht="21.75">
      <c r="B23" s="319" t="s">
        <v>329</v>
      </c>
      <c r="C23" s="320"/>
      <c r="D23" s="320"/>
      <c r="E23" s="321"/>
      <c r="F23" s="328">
        <f>AVERAGE(F19:H19)</f>
        <v>2.627406661073034</v>
      </c>
      <c r="G23" s="329"/>
      <c r="H23" s="330"/>
    </row>
    <row r="24" spans="2:8" ht="22.5" thickBot="1">
      <c r="B24" s="322" t="s">
        <v>330</v>
      </c>
      <c r="C24" s="323"/>
      <c r="D24" s="323"/>
      <c r="E24" s="324"/>
      <c r="F24" s="331">
        <f>AVERAGE(F20:H20)</f>
        <v>2.075559539443969</v>
      </c>
      <c r="G24" s="332"/>
      <c r="H24" s="333"/>
    </row>
  </sheetData>
  <mergeCells count="21">
    <mergeCell ref="B22:E22"/>
    <mergeCell ref="B23:E23"/>
    <mergeCell ref="B24:E24"/>
    <mergeCell ref="F21:H21"/>
    <mergeCell ref="F22:H22"/>
    <mergeCell ref="F23:H23"/>
    <mergeCell ref="F24:H24"/>
    <mergeCell ref="B21:E21"/>
    <mergeCell ref="B2:H2"/>
    <mergeCell ref="B3:H3"/>
    <mergeCell ref="B17:E17"/>
    <mergeCell ref="B18:E18"/>
    <mergeCell ref="B16:E16"/>
    <mergeCell ref="B12:E12"/>
    <mergeCell ref="B10:E10"/>
    <mergeCell ref="B11:E11"/>
    <mergeCell ref="B19:E19"/>
    <mergeCell ref="B20:E20"/>
    <mergeCell ref="B13:E13"/>
    <mergeCell ref="B14:E14"/>
    <mergeCell ref="B15:E15"/>
  </mergeCells>
  <hyperlinks>
    <hyperlink ref="A1" location="'12'!B1:H24" display="PRINT"/>
  </hyperlinks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7">
      <selection activeCell="B1" sqref="B1:H25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5" width="7.8515625" style="0" customWidth="1"/>
    <col min="6" max="8" width="11.7109375" style="0" customWidth="1"/>
  </cols>
  <sheetData>
    <row r="1" ht="21.75">
      <c r="A1" s="114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223</v>
      </c>
      <c r="C3" s="295"/>
      <c r="D3" s="295"/>
      <c r="E3" s="295"/>
      <c r="F3" s="295"/>
      <c r="G3" s="295"/>
      <c r="H3" s="295"/>
    </row>
    <row r="5" spans="2:5" ht="21.75">
      <c r="B5" s="14" t="s">
        <v>115</v>
      </c>
      <c r="C5" t="s">
        <v>205</v>
      </c>
      <c r="D5" s="61" t="s">
        <v>155</v>
      </c>
      <c r="E5" t="s">
        <v>153</v>
      </c>
    </row>
    <row r="6" spans="2:3" ht="21.75">
      <c r="B6" s="14" t="s">
        <v>119</v>
      </c>
      <c r="C6" t="s">
        <v>198</v>
      </c>
    </row>
    <row r="7" spans="2:5" ht="21.75">
      <c r="B7" s="14" t="s">
        <v>120</v>
      </c>
      <c r="C7" t="s">
        <v>205</v>
      </c>
      <c r="D7" s="61" t="s">
        <v>161</v>
      </c>
      <c r="E7" t="s">
        <v>153</v>
      </c>
    </row>
    <row r="8" spans="2:6" ht="21.75">
      <c r="B8" s="14"/>
      <c r="D8" s="14"/>
      <c r="F8" s="14"/>
    </row>
    <row r="9" ht="22.5" thickBot="1"/>
    <row r="10" spans="2:15" ht="21.75">
      <c r="B10" s="316" t="s">
        <v>20</v>
      </c>
      <c r="C10" s="317"/>
      <c r="D10" s="317"/>
      <c r="E10" s="318"/>
      <c r="F10" s="21">
        <v>1</v>
      </c>
      <c r="G10" s="22">
        <v>2</v>
      </c>
      <c r="H10" s="131">
        <v>3</v>
      </c>
      <c r="K10" s="108"/>
      <c r="L10" s="108"/>
      <c r="M10" s="108"/>
      <c r="N10" s="108"/>
      <c r="O10" s="108"/>
    </row>
    <row r="11" spans="2:15" ht="21.75">
      <c r="B11" s="310" t="s">
        <v>224</v>
      </c>
      <c r="C11" s="311"/>
      <c r="D11" s="311"/>
      <c r="E11" s="312"/>
      <c r="F11" s="24"/>
      <c r="G11" s="25"/>
      <c r="H11" s="132"/>
      <c r="K11" s="108"/>
      <c r="L11" s="108"/>
      <c r="M11" s="108"/>
      <c r="N11" s="108"/>
      <c r="O11" s="108"/>
    </row>
    <row r="12" spans="2:15" ht="21.75">
      <c r="B12" s="310" t="s">
        <v>332</v>
      </c>
      <c r="C12" s="311"/>
      <c r="D12" s="311"/>
      <c r="E12" s="312"/>
      <c r="F12" s="24">
        <v>387.6</v>
      </c>
      <c r="G12" s="25">
        <v>387.6</v>
      </c>
      <c r="H12" s="132">
        <v>387.6</v>
      </c>
      <c r="K12" s="108"/>
      <c r="L12" s="108"/>
      <c r="M12" s="108"/>
      <c r="N12" s="108"/>
      <c r="O12" s="108"/>
    </row>
    <row r="13" spans="2:15" ht="21.75">
      <c r="B13" s="310" t="s">
        <v>333</v>
      </c>
      <c r="C13" s="311"/>
      <c r="D13" s="311"/>
      <c r="E13" s="312"/>
      <c r="F13" s="24">
        <v>515.8</v>
      </c>
      <c r="G13" s="25">
        <v>515.8</v>
      </c>
      <c r="H13" s="132">
        <v>515.8</v>
      </c>
      <c r="K13" s="108"/>
      <c r="L13" s="108"/>
      <c r="M13" s="108"/>
      <c r="N13" s="108"/>
      <c r="O13" s="108"/>
    </row>
    <row r="14" spans="2:15" ht="21.75">
      <c r="B14" s="310" t="s">
        <v>334</v>
      </c>
      <c r="C14" s="311"/>
      <c r="D14" s="311"/>
      <c r="E14" s="312"/>
      <c r="F14" s="24">
        <v>173</v>
      </c>
      <c r="G14" s="25">
        <v>173</v>
      </c>
      <c r="H14" s="132">
        <v>173</v>
      </c>
      <c r="K14" s="108"/>
      <c r="L14" s="108"/>
      <c r="M14" s="108"/>
      <c r="N14" s="108"/>
      <c r="O14" s="108"/>
    </row>
    <row r="15" spans="2:15" ht="21.75">
      <c r="B15" s="310" t="s">
        <v>335</v>
      </c>
      <c r="C15" s="311"/>
      <c r="D15" s="311"/>
      <c r="E15" s="312"/>
      <c r="F15" s="24">
        <v>336.7</v>
      </c>
      <c r="G15" s="25">
        <v>336.7</v>
      </c>
      <c r="H15" s="132">
        <v>336.7</v>
      </c>
      <c r="K15" s="108"/>
      <c r="L15" s="108"/>
      <c r="M15" s="108"/>
      <c r="N15" s="108"/>
      <c r="O15" s="108"/>
    </row>
    <row r="16" spans="2:15" ht="21.75">
      <c r="B16" s="310" t="s">
        <v>336</v>
      </c>
      <c r="C16" s="311"/>
      <c r="D16" s="311"/>
      <c r="E16" s="312"/>
      <c r="F16" s="24">
        <v>335.8</v>
      </c>
      <c r="G16" s="25">
        <v>335.8</v>
      </c>
      <c r="H16" s="132">
        <v>335.8</v>
      </c>
      <c r="K16" s="108"/>
      <c r="L16" s="108"/>
      <c r="M16" s="108"/>
      <c r="N16" s="108"/>
      <c r="O16" s="108"/>
    </row>
    <row r="17" spans="2:15" ht="21.75">
      <c r="B17" s="310" t="s">
        <v>337</v>
      </c>
      <c r="C17" s="311"/>
      <c r="D17" s="311"/>
      <c r="E17" s="312"/>
      <c r="F17" s="128">
        <f>F12-F14</f>
        <v>214.60000000000002</v>
      </c>
      <c r="G17" s="25">
        <f>G12-G14</f>
        <v>214.60000000000002</v>
      </c>
      <c r="H17" s="127">
        <f>H12-H14</f>
        <v>214.60000000000002</v>
      </c>
      <c r="K17" s="108"/>
      <c r="L17" s="108"/>
      <c r="M17" s="108"/>
      <c r="N17" s="108"/>
      <c r="O17" s="108"/>
    </row>
    <row r="18" spans="2:15" ht="21.75">
      <c r="B18" s="310" t="s">
        <v>225</v>
      </c>
      <c r="C18" s="311"/>
      <c r="D18" s="311"/>
      <c r="E18" s="312"/>
      <c r="F18" s="232">
        <f>F16/(F15-F17)</f>
        <v>2.750204750204751</v>
      </c>
      <c r="G18" s="134">
        <f>G16/(G15-G17)</f>
        <v>2.750204750204751</v>
      </c>
      <c r="H18" s="245">
        <f>H16/(H15-H17)</f>
        <v>2.750204750204751</v>
      </c>
      <c r="K18" s="108"/>
      <c r="L18" s="108"/>
      <c r="M18" s="108"/>
      <c r="N18" s="108"/>
      <c r="O18" s="108"/>
    </row>
    <row r="19" spans="2:15" ht="21.75">
      <c r="B19" s="310" t="s">
        <v>227</v>
      </c>
      <c r="C19" s="311"/>
      <c r="D19" s="311"/>
      <c r="E19" s="312"/>
      <c r="F19" s="232">
        <f>F15/(F15-F17)</f>
        <v>2.7575757575757582</v>
      </c>
      <c r="G19" s="134">
        <f>G15/(G15-G17)</f>
        <v>2.7575757575757582</v>
      </c>
      <c r="H19" s="245">
        <f>H15/(H15-H17)</f>
        <v>2.7575757575757582</v>
      </c>
      <c r="K19" s="108"/>
      <c r="L19" s="108"/>
      <c r="M19" s="108"/>
      <c r="N19" s="108"/>
      <c r="O19" s="108"/>
    </row>
    <row r="20" spans="2:15" ht="21.75">
      <c r="B20" s="310" t="s">
        <v>226</v>
      </c>
      <c r="C20" s="311"/>
      <c r="D20" s="311"/>
      <c r="E20" s="312"/>
      <c r="F20" s="232">
        <f>F16/(F16-F17)</f>
        <v>2.770627062706271</v>
      </c>
      <c r="G20" s="134">
        <f>G16/(G16-G17)</f>
        <v>2.770627062706271</v>
      </c>
      <c r="H20" s="245">
        <f>H16/(H16-H17)</f>
        <v>2.770627062706271</v>
      </c>
      <c r="K20" s="108"/>
      <c r="L20" s="108"/>
      <c r="M20" s="108"/>
      <c r="N20" s="108"/>
      <c r="O20" s="108"/>
    </row>
    <row r="21" spans="2:15" ht="22.5" thickBot="1">
      <c r="B21" s="313" t="s">
        <v>58</v>
      </c>
      <c r="C21" s="314"/>
      <c r="D21" s="314"/>
      <c r="E21" s="315"/>
      <c r="F21" s="242">
        <f>100*(F15-F16)/F16</f>
        <v>0.26801667659320344</v>
      </c>
      <c r="G21" s="243">
        <f>100*(G15-G16)/G16</f>
        <v>0.26801667659320344</v>
      </c>
      <c r="H21" s="246">
        <f>100*(H15-H16)/H16</f>
        <v>0.26801667659320344</v>
      </c>
      <c r="K21" s="108"/>
      <c r="L21" s="108"/>
      <c r="M21" s="108"/>
      <c r="N21" s="108"/>
      <c r="O21" s="108"/>
    </row>
    <row r="22" spans="2:8" ht="21.75">
      <c r="B22" s="319" t="s">
        <v>327</v>
      </c>
      <c r="C22" s="320"/>
      <c r="D22" s="320"/>
      <c r="E22" s="321"/>
      <c r="F22" s="325">
        <f>AVERAGE(F18:H18)</f>
        <v>2.7502047502047504</v>
      </c>
      <c r="G22" s="326"/>
      <c r="H22" s="327"/>
    </row>
    <row r="23" spans="2:8" ht="21.75">
      <c r="B23" s="319" t="s">
        <v>328</v>
      </c>
      <c r="C23" s="320"/>
      <c r="D23" s="320"/>
      <c r="E23" s="321"/>
      <c r="F23" s="328">
        <f>AVERAGE(F19:H19)</f>
        <v>2.7575757575757582</v>
      </c>
      <c r="G23" s="329"/>
      <c r="H23" s="330"/>
    </row>
    <row r="24" spans="2:8" ht="21.75">
      <c r="B24" s="319" t="s">
        <v>329</v>
      </c>
      <c r="C24" s="320"/>
      <c r="D24" s="320"/>
      <c r="E24" s="321"/>
      <c r="F24" s="328">
        <f>AVERAGE(F20:H20)</f>
        <v>2.770627062706271</v>
      </c>
      <c r="G24" s="329"/>
      <c r="H24" s="330"/>
    </row>
    <row r="25" spans="2:8" ht="22.5" thickBot="1">
      <c r="B25" s="322" t="s">
        <v>330</v>
      </c>
      <c r="C25" s="323"/>
      <c r="D25" s="323"/>
      <c r="E25" s="324"/>
      <c r="F25" s="331">
        <f>AVERAGE(F21:H21)</f>
        <v>0.26801667659320344</v>
      </c>
      <c r="G25" s="332"/>
      <c r="H25" s="333"/>
    </row>
  </sheetData>
  <mergeCells count="22">
    <mergeCell ref="B24:E24"/>
    <mergeCell ref="F24:H24"/>
    <mergeCell ref="B25:E25"/>
    <mergeCell ref="F25:H25"/>
    <mergeCell ref="B22:E22"/>
    <mergeCell ref="F22:H22"/>
    <mergeCell ref="B23:E23"/>
    <mergeCell ref="F23:H23"/>
    <mergeCell ref="B21:E21"/>
    <mergeCell ref="B2:H2"/>
    <mergeCell ref="B3:H3"/>
    <mergeCell ref="B17:E17"/>
    <mergeCell ref="B18:E18"/>
    <mergeCell ref="B19:E19"/>
    <mergeCell ref="B20:E20"/>
    <mergeCell ref="B13:E13"/>
    <mergeCell ref="B14:E14"/>
    <mergeCell ref="B15:E15"/>
    <mergeCell ref="B16:E16"/>
    <mergeCell ref="B12:E12"/>
    <mergeCell ref="B10:E10"/>
    <mergeCell ref="B11:E11"/>
  </mergeCells>
  <hyperlinks>
    <hyperlink ref="A1" location="'13'!B1:H25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 topLeftCell="A1">
      <selection activeCell="B1" sqref="B1:H20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5" width="7.8515625" style="0" customWidth="1"/>
    <col min="6" max="8" width="11.7109375" style="0" customWidth="1"/>
  </cols>
  <sheetData>
    <row r="1" ht="21.75">
      <c r="A1" s="114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338</v>
      </c>
      <c r="C3" s="295"/>
      <c r="D3" s="295"/>
      <c r="E3" s="295"/>
      <c r="F3" s="295"/>
      <c r="G3" s="295"/>
      <c r="H3" s="295"/>
    </row>
    <row r="5" spans="2:5" ht="21.75">
      <c r="B5" s="14" t="s">
        <v>115</v>
      </c>
      <c r="C5" t="s">
        <v>205</v>
      </c>
      <c r="D5" s="61" t="s">
        <v>155</v>
      </c>
      <c r="E5" t="s">
        <v>153</v>
      </c>
    </row>
    <row r="6" spans="2:3" ht="21.75">
      <c r="B6" s="14" t="s">
        <v>119</v>
      </c>
      <c r="C6" t="s">
        <v>198</v>
      </c>
    </row>
    <row r="7" spans="2:5" ht="21.75">
      <c r="B7" s="14" t="s">
        <v>120</v>
      </c>
      <c r="C7" t="s">
        <v>205</v>
      </c>
      <c r="D7" s="61" t="s">
        <v>161</v>
      </c>
      <c r="E7" t="s">
        <v>153</v>
      </c>
    </row>
    <row r="8" spans="2:7" ht="21.75">
      <c r="B8" s="14" t="s">
        <v>342</v>
      </c>
      <c r="D8" s="46">
        <v>0.26</v>
      </c>
      <c r="E8" s="339" t="s">
        <v>341</v>
      </c>
      <c r="F8" s="339"/>
      <c r="G8" s="129">
        <v>2.76</v>
      </c>
    </row>
    <row r="9" ht="22.5" thickBot="1"/>
    <row r="10" spans="2:15" ht="21.75">
      <c r="B10" s="316" t="s">
        <v>20</v>
      </c>
      <c r="C10" s="317"/>
      <c r="D10" s="317"/>
      <c r="E10" s="318"/>
      <c r="F10" s="21">
        <v>1</v>
      </c>
      <c r="G10" s="22">
        <v>2</v>
      </c>
      <c r="H10" s="131">
        <v>3</v>
      </c>
      <c r="K10" s="108"/>
      <c r="L10" s="108"/>
      <c r="M10" s="108"/>
      <c r="N10" s="108"/>
      <c r="O10" s="108"/>
    </row>
    <row r="11" spans="2:15" ht="21.75">
      <c r="B11" s="310" t="s">
        <v>224</v>
      </c>
      <c r="C11" s="311"/>
      <c r="D11" s="311"/>
      <c r="E11" s="312"/>
      <c r="F11" s="24"/>
      <c r="G11" s="25"/>
      <c r="H11" s="132"/>
      <c r="K11" s="108"/>
      <c r="L11" s="108"/>
      <c r="M11" s="108"/>
      <c r="N11" s="108"/>
      <c r="O11" s="108"/>
    </row>
    <row r="12" spans="2:15" ht="24.75">
      <c r="B12" s="310" t="s">
        <v>228</v>
      </c>
      <c r="C12" s="311"/>
      <c r="D12" s="311"/>
      <c r="E12" s="312"/>
      <c r="F12" s="249">
        <v>0.00265</v>
      </c>
      <c r="G12" s="247">
        <v>0.00265</v>
      </c>
      <c r="H12" s="250">
        <v>0.00265</v>
      </c>
      <c r="K12" s="108"/>
      <c r="L12" s="108"/>
      <c r="M12" s="108"/>
      <c r="N12" s="108"/>
      <c r="O12" s="108"/>
    </row>
    <row r="13" spans="2:15" ht="21.75">
      <c r="B13" s="310" t="s">
        <v>231</v>
      </c>
      <c r="C13" s="311"/>
      <c r="D13" s="311"/>
      <c r="E13" s="312"/>
      <c r="F13" s="241">
        <v>7.2</v>
      </c>
      <c r="G13" s="134">
        <v>7.2</v>
      </c>
      <c r="H13" s="136">
        <v>7.2</v>
      </c>
      <c r="K13" s="108"/>
      <c r="L13" s="108"/>
      <c r="M13" s="108"/>
      <c r="N13" s="108"/>
      <c r="O13" s="108"/>
    </row>
    <row r="14" spans="2:15" ht="21.75">
      <c r="B14" s="310" t="s">
        <v>230</v>
      </c>
      <c r="C14" s="311"/>
      <c r="D14" s="311"/>
      <c r="E14" s="312"/>
      <c r="F14" s="24">
        <v>2.75</v>
      </c>
      <c r="G14" s="25">
        <v>2.75</v>
      </c>
      <c r="H14" s="132">
        <v>2.75</v>
      </c>
      <c r="K14" s="108"/>
      <c r="L14" s="108"/>
      <c r="M14" s="108"/>
      <c r="N14" s="108"/>
      <c r="O14" s="108"/>
    </row>
    <row r="15" spans="2:15" ht="21.75">
      <c r="B15" s="310" t="s">
        <v>229</v>
      </c>
      <c r="C15" s="311"/>
      <c r="D15" s="311"/>
      <c r="E15" s="312"/>
      <c r="F15" s="241">
        <f>F13-F14</f>
        <v>4.45</v>
      </c>
      <c r="G15" s="134">
        <f>G13-G14</f>
        <v>4.45</v>
      </c>
      <c r="H15" s="136">
        <f>H13-H14</f>
        <v>4.45</v>
      </c>
      <c r="K15" s="108"/>
      <c r="L15" s="108"/>
      <c r="M15" s="108"/>
      <c r="N15" s="108"/>
      <c r="O15" s="108"/>
    </row>
    <row r="16" spans="2:15" ht="24.75">
      <c r="B16" s="310" t="s">
        <v>339</v>
      </c>
      <c r="C16" s="311"/>
      <c r="D16" s="311"/>
      <c r="E16" s="312"/>
      <c r="F16" s="241">
        <f>(F13-F14)/F12</f>
        <v>1679.245283018868</v>
      </c>
      <c r="G16" s="134">
        <f>(G13-G14)/G12</f>
        <v>1679.245283018868</v>
      </c>
      <c r="H16" s="136">
        <f>(H13-H14)/H12</f>
        <v>1679.245283018868</v>
      </c>
      <c r="K16" s="108"/>
      <c r="L16" s="108"/>
      <c r="M16" s="108"/>
      <c r="N16" s="108"/>
      <c r="O16" s="108"/>
    </row>
    <row r="17" spans="2:15" ht="24.75">
      <c r="B17" s="310" t="s">
        <v>340</v>
      </c>
      <c r="C17" s="311"/>
      <c r="D17" s="311"/>
      <c r="E17" s="312"/>
      <c r="F17" s="241">
        <f>F16*(1+D8/100)</f>
        <v>1683.6113207547169</v>
      </c>
      <c r="G17" s="134">
        <f>G16*(1+D8/100)</f>
        <v>1683.6113207547169</v>
      </c>
      <c r="H17" s="136">
        <f>H16*(1+D8/100)</f>
        <v>1683.6113207547169</v>
      </c>
      <c r="K17" s="108"/>
      <c r="L17" s="108"/>
      <c r="M17" s="108"/>
      <c r="N17" s="108"/>
      <c r="O17" s="108"/>
    </row>
    <row r="18" spans="2:15" ht="24.75">
      <c r="B18" s="310" t="s">
        <v>232</v>
      </c>
      <c r="C18" s="311"/>
      <c r="D18" s="311"/>
      <c r="E18" s="312"/>
      <c r="F18" s="328">
        <f>AVERAGE(F17:H17)</f>
        <v>1683.6113207547169</v>
      </c>
      <c r="G18" s="329"/>
      <c r="H18" s="330"/>
      <c r="K18" s="108"/>
      <c r="L18" s="108"/>
      <c r="M18" s="108"/>
      <c r="N18" s="108"/>
      <c r="O18" s="108"/>
    </row>
    <row r="19" spans="2:15" ht="21.75">
      <c r="B19" s="310" t="s">
        <v>233</v>
      </c>
      <c r="C19" s="311"/>
      <c r="D19" s="311"/>
      <c r="E19" s="312"/>
      <c r="F19" s="241">
        <f>(((G8*998)-F16)/($G$8*998))*100</f>
        <v>39.0358513033724</v>
      </c>
      <c r="G19" s="134">
        <f>(((G8*998)-G16)/($G$8*998))*100</f>
        <v>39.0358513033724</v>
      </c>
      <c r="H19" s="136">
        <f>(((G8*998)-H16)/($G$8*998))*100</f>
        <v>39.0358513033724</v>
      </c>
      <c r="I19" s="15"/>
      <c r="K19" s="108"/>
      <c r="L19" s="108"/>
      <c r="M19" s="108"/>
      <c r="N19" s="108"/>
      <c r="O19" s="108"/>
    </row>
    <row r="20" spans="1:15" ht="22.5" thickBot="1">
      <c r="A20" s="7"/>
      <c r="B20" s="335" t="s">
        <v>234</v>
      </c>
      <c r="C20" s="336"/>
      <c r="D20" s="336"/>
      <c r="E20" s="337"/>
      <c r="F20" s="331">
        <f>AVERAGE(F19:H19)</f>
        <v>39.0358513033724</v>
      </c>
      <c r="G20" s="332"/>
      <c r="H20" s="333"/>
      <c r="I20" s="15"/>
      <c r="K20" s="108"/>
      <c r="L20" s="108"/>
      <c r="M20" s="108"/>
      <c r="N20" s="108"/>
      <c r="O20" s="108"/>
    </row>
    <row r="21" spans="1:15" ht="21.75">
      <c r="A21" s="15"/>
      <c r="B21" s="338"/>
      <c r="C21" s="338"/>
      <c r="D21" s="338"/>
      <c r="E21" s="338"/>
      <c r="F21" s="50"/>
      <c r="G21" s="50"/>
      <c r="H21" s="50"/>
      <c r="I21" s="15"/>
      <c r="K21" s="108"/>
      <c r="L21" s="108"/>
      <c r="M21" s="108"/>
      <c r="N21" s="108"/>
      <c r="O21" s="108"/>
    </row>
    <row r="22" spans="1:15" ht="21.75">
      <c r="A22" s="15"/>
      <c r="B22" s="334"/>
      <c r="C22" s="334"/>
      <c r="D22" s="334"/>
      <c r="E22" s="334"/>
      <c r="F22" s="51"/>
      <c r="G22" s="51"/>
      <c r="H22" s="51"/>
      <c r="I22" s="15"/>
      <c r="K22" s="108"/>
      <c r="L22" s="108"/>
      <c r="M22" s="108"/>
      <c r="N22" s="108"/>
      <c r="O22" s="108"/>
    </row>
    <row r="23" spans="1:9" ht="21.75">
      <c r="A23" s="15"/>
      <c r="B23" s="15"/>
      <c r="C23" s="15"/>
      <c r="D23" s="15"/>
      <c r="E23" s="15"/>
      <c r="F23" s="15"/>
      <c r="G23" s="15"/>
      <c r="H23" s="15"/>
      <c r="I23" s="15"/>
    </row>
  </sheetData>
  <mergeCells count="18">
    <mergeCell ref="F18:H18"/>
    <mergeCell ref="B17:E17"/>
    <mergeCell ref="E8:F8"/>
    <mergeCell ref="F20:H20"/>
    <mergeCell ref="B16:E16"/>
    <mergeCell ref="B12:E12"/>
    <mergeCell ref="B10:E10"/>
    <mergeCell ref="B11:E11"/>
    <mergeCell ref="B22:E22"/>
    <mergeCell ref="B2:H2"/>
    <mergeCell ref="B3:H3"/>
    <mergeCell ref="B18:E18"/>
    <mergeCell ref="B19:E19"/>
    <mergeCell ref="B20:E20"/>
    <mergeCell ref="B21:E21"/>
    <mergeCell ref="B13:E13"/>
    <mergeCell ref="B14:E14"/>
    <mergeCell ref="B15:E15"/>
  </mergeCells>
  <hyperlinks>
    <hyperlink ref="A1" location="'14'!B1:H20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B1" sqref="B1:F24"/>
    </sheetView>
  </sheetViews>
  <sheetFormatPr defaultColWidth="9.140625" defaultRowHeight="21.75"/>
  <cols>
    <col min="2" max="2" width="12.7109375" style="0" customWidth="1"/>
    <col min="3" max="3" width="11.28125" style="0" customWidth="1"/>
    <col min="4" max="4" width="22.7109375" style="0" customWidth="1"/>
    <col min="5" max="5" width="24.140625" style="0" customWidth="1"/>
    <col min="6" max="6" width="22.7109375" style="0" customWidth="1"/>
  </cols>
  <sheetData>
    <row r="1" ht="21.75">
      <c r="A1" s="56" t="s">
        <v>144</v>
      </c>
    </row>
    <row r="2" spans="2:6" ht="29.25">
      <c r="B2" s="349" t="s">
        <v>59</v>
      </c>
      <c r="C2" s="349"/>
      <c r="D2" s="349"/>
      <c r="E2" s="349"/>
      <c r="F2" s="349"/>
    </row>
    <row r="3" spans="2:6" ht="26.25">
      <c r="B3" s="295" t="s">
        <v>235</v>
      </c>
      <c r="C3" s="295"/>
      <c r="D3" s="295"/>
      <c r="E3" s="295"/>
      <c r="F3" s="295"/>
    </row>
    <row r="4" spans="2:6" ht="27">
      <c r="B4" s="267" t="s">
        <v>236</v>
      </c>
      <c r="C4" s="267"/>
      <c r="D4" s="267"/>
      <c r="E4" s="267"/>
      <c r="F4" s="267"/>
    </row>
    <row r="5" ht="21.75">
      <c r="B5" t="s">
        <v>52</v>
      </c>
    </row>
    <row r="6" spans="2:6" ht="21.75">
      <c r="B6" s="14" t="s">
        <v>237</v>
      </c>
      <c r="C6" t="s">
        <v>238</v>
      </c>
      <c r="E6" t="s">
        <v>239</v>
      </c>
      <c r="F6" t="s">
        <v>238</v>
      </c>
    </row>
    <row r="7" ht="21.75">
      <c r="B7" s="14" t="s">
        <v>240</v>
      </c>
    </row>
    <row r="8" spans="2:6" ht="21.75">
      <c r="B8" s="14" t="s">
        <v>241</v>
      </c>
      <c r="C8" t="s">
        <v>238</v>
      </c>
      <c r="E8" s="14" t="s">
        <v>242</v>
      </c>
      <c r="F8" t="s">
        <v>238</v>
      </c>
    </row>
    <row r="9" spans="2:6" ht="21.75">
      <c r="B9" s="14" t="s">
        <v>34</v>
      </c>
      <c r="C9" t="s">
        <v>245</v>
      </c>
      <c r="D9" s="339" t="s">
        <v>244</v>
      </c>
      <c r="E9" s="339"/>
      <c r="F9" t="s">
        <v>238</v>
      </c>
    </row>
    <row r="10" spans="2:9" ht="21.75">
      <c r="B10" s="348" t="s">
        <v>243</v>
      </c>
      <c r="C10" s="348"/>
      <c r="D10" t="s">
        <v>247</v>
      </c>
      <c r="E10" s="163" t="s">
        <v>246</v>
      </c>
      <c r="F10" t="s">
        <v>238</v>
      </c>
      <c r="I10" s="14"/>
    </row>
    <row r="11" ht="22.5" thickBot="1"/>
    <row r="12" spans="2:6" ht="22.5" thickBot="1">
      <c r="B12" s="345" t="s">
        <v>67</v>
      </c>
      <c r="C12" s="346"/>
      <c r="D12" s="164" t="s">
        <v>68</v>
      </c>
      <c r="E12" s="164" t="s">
        <v>69</v>
      </c>
      <c r="F12" s="165" t="s">
        <v>70</v>
      </c>
    </row>
    <row r="13" spans="2:6" ht="21.75">
      <c r="B13" s="268" t="s">
        <v>71</v>
      </c>
      <c r="C13" s="347"/>
      <c r="D13" s="22" t="s">
        <v>72</v>
      </c>
      <c r="E13" s="171"/>
      <c r="F13" s="131"/>
    </row>
    <row r="14" spans="2:6" ht="21.75">
      <c r="B14" s="280" t="s">
        <v>72</v>
      </c>
      <c r="C14" s="340"/>
      <c r="D14" s="25" t="s">
        <v>73</v>
      </c>
      <c r="E14" s="172"/>
      <c r="F14" s="132"/>
    </row>
    <row r="15" spans="2:6" ht="21.75">
      <c r="B15" s="280" t="s">
        <v>73</v>
      </c>
      <c r="C15" s="340"/>
      <c r="D15" s="25" t="s">
        <v>74</v>
      </c>
      <c r="E15" s="172"/>
      <c r="F15" s="132"/>
    </row>
    <row r="16" spans="2:6" ht="21.75">
      <c r="B16" s="280" t="s">
        <v>74</v>
      </c>
      <c r="C16" s="340"/>
      <c r="D16" s="25" t="s">
        <v>75</v>
      </c>
      <c r="E16" s="172"/>
      <c r="F16" s="132"/>
    </row>
    <row r="17" spans="2:6" ht="21.75">
      <c r="B17" s="280" t="s">
        <v>75</v>
      </c>
      <c r="C17" s="340"/>
      <c r="D17" s="25" t="s">
        <v>76</v>
      </c>
      <c r="E17" s="172"/>
      <c r="F17" s="132"/>
    </row>
    <row r="18" spans="2:6" ht="21.75">
      <c r="B18" s="280" t="s">
        <v>76</v>
      </c>
      <c r="C18" s="340"/>
      <c r="D18" s="25" t="s">
        <v>77</v>
      </c>
      <c r="E18" s="172"/>
      <c r="F18" s="132"/>
    </row>
    <row r="19" spans="2:6" ht="21.75">
      <c r="B19" s="280" t="s">
        <v>77</v>
      </c>
      <c r="C19" s="340"/>
      <c r="D19" s="25" t="s">
        <v>78</v>
      </c>
      <c r="E19" s="172"/>
      <c r="F19" s="132"/>
    </row>
    <row r="20" spans="2:6" ht="21.75">
      <c r="B20" s="280" t="s">
        <v>78</v>
      </c>
      <c r="C20" s="340"/>
      <c r="D20" s="25" t="s">
        <v>79</v>
      </c>
      <c r="E20" s="172"/>
      <c r="F20" s="132"/>
    </row>
    <row r="21" spans="2:6" ht="21.75">
      <c r="B21" s="280" t="s">
        <v>79</v>
      </c>
      <c r="C21" s="340"/>
      <c r="D21" s="25" t="s">
        <v>80</v>
      </c>
      <c r="E21" s="172"/>
      <c r="F21" s="132"/>
    </row>
    <row r="22" spans="2:6" ht="22.5" thickBot="1">
      <c r="B22" s="341" t="s">
        <v>80</v>
      </c>
      <c r="C22" s="342"/>
      <c r="D22" s="28" t="s">
        <v>46</v>
      </c>
      <c r="E22" s="173"/>
      <c r="F22" s="107"/>
    </row>
    <row r="23" spans="2:6" ht="22.5" thickBot="1">
      <c r="B23" s="166" t="s">
        <v>81</v>
      </c>
      <c r="C23" s="167"/>
      <c r="D23" s="168"/>
      <c r="E23" s="174">
        <f>SUM(E13:E22)</f>
        <v>0</v>
      </c>
      <c r="F23" s="175">
        <f>SUM(F13:F22)</f>
        <v>0</v>
      </c>
    </row>
    <row r="24" spans="2:6" ht="22.5" thickBot="1">
      <c r="B24" s="20"/>
      <c r="C24" s="170" t="s">
        <v>248</v>
      </c>
      <c r="D24" s="170"/>
      <c r="E24" s="343">
        <f>IF(F23=0,"",((F23-E23)/F23)*100)</f>
      </c>
      <c r="F24" s="344"/>
    </row>
  </sheetData>
  <mergeCells count="17">
    <mergeCell ref="B10:C10"/>
    <mergeCell ref="D9:E9"/>
    <mergeCell ref="B2:F2"/>
    <mergeCell ref="B3:F3"/>
    <mergeCell ref="B4:F4"/>
    <mergeCell ref="B16:C16"/>
    <mergeCell ref="B17:C17"/>
    <mergeCell ref="B18:C18"/>
    <mergeCell ref="B19:C19"/>
    <mergeCell ref="B12:C12"/>
    <mergeCell ref="B13:C13"/>
    <mergeCell ref="B14:C14"/>
    <mergeCell ref="B15:C15"/>
    <mergeCell ref="B20:C20"/>
    <mergeCell ref="B21:C21"/>
    <mergeCell ref="B22:C22"/>
    <mergeCell ref="E24:F24"/>
  </mergeCells>
  <hyperlinks>
    <hyperlink ref="A1" location="'15'!B1:F24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B1" sqref="B1:H21"/>
    </sheetView>
  </sheetViews>
  <sheetFormatPr defaultColWidth="9.140625" defaultRowHeight="21.75"/>
  <cols>
    <col min="2" max="2" width="13.421875" style="0" customWidth="1"/>
    <col min="3" max="3" width="12.421875" style="0" customWidth="1"/>
    <col min="4" max="4" width="21.421875" style="0" customWidth="1"/>
    <col min="5" max="6" width="8.140625" style="0" customWidth="1"/>
    <col min="7" max="7" width="19.28125" style="0" customWidth="1"/>
    <col min="8" max="8" width="16.7109375" style="0" customWidth="1"/>
  </cols>
  <sheetData>
    <row r="1" ht="21.75">
      <c r="A1" s="57" t="s">
        <v>128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114</v>
      </c>
      <c r="C3" s="295"/>
      <c r="D3" s="295"/>
      <c r="E3" s="295"/>
      <c r="F3" s="295"/>
      <c r="G3" s="295"/>
      <c r="H3" s="295"/>
    </row>
    <row r="5" spans="2:7" ht="21.75">
      <c r="B5" s="14" t="s">
        <v>115</v>
      </c>
      <c r="C5" t="s">
        <v>117</v>
      </c>
      <c r="E5" s="46" t="s">
        <v>116</v>
      </c>
      <c r="G5" t="s">
        <v>118</v>
      </c>
    </row>
    <row r="6" spans="2:3" ht="21.75">
      <c r="B6" s="14" t="s">
        <v>119</v>
      </c>
      <c r="C6" t="s">
        <v>127</v>
      </c>
    </row>
    <row r="7" spans="2:7" ht="21.75">
      <c r="B7" s="14" t="s">
        <v>120</v>
      </c>
      <c r="C7" t="s">
        <v>117</v>
      </c>
      <c r="E7" s="46" t="s">
        <v>121</v>
      </c>
      <c r="G7" t="s">
        <v>118</v>
      </c>
    </row>
    <row r="8" ht="22.5" thickBot="1"/>
    <row r="9" spans="2:8" ht="21.75">
      <c r="B9" s="38" t="s">
        <v>14</v>
      </c>
      <c r="C9" s="39" t="s">
        <v>91</v>
      </c>
      <c r="D9" s="39" t="s">
        <v>122</v>
      </c>
      <c r="E9" s="296" t="s">
        <v>124</v>
      </c>
      <c r="F9" s="297"/>
      <c r="G9" s="39" t="s">
        <v>92</v>
      </c>
      <c r="H9" s="40" t="s">
        <v>0</v>
      </c>
    </row>
    <row r="10" spans="2:8" ht="22.5" thickBot="1">
      <c r="B10" s="41" t="s">
        <v>7</v>
      </c>
      <c r="C10" s="42" t="s">
        <v>8</v>
      </c>
      <c r="D10" s="42" t="s">
        <v>123</v>
      </c>
      <c r="E10" s="42" t="s">
        <v>125</v>
      </c>
      <c r="F10" s="42" t="s">
        <v>126</v>
      </c>
      <c r="G10" s="42" t="s">
        <v>93</v>
      </c>
      <c r="H10" s="43"/>
    </row>
    <row r="11" spans="2:8" ht="21.75">
      <c r="B11" s="45"/>
      <c r="C11" s="44"/>
      <c r="D11" s="44"/>
      <c r="E11" s="44"/>
      <c r="F11" s="44"/>
      <c r="G11" s="44">
        <f>IF(D11=0,"",D11/(F11-E11))</f>
      </c>
      <c r="H11" s="5"/>
    </row>
    <row r="12" spans="2:8" ht="21.75">
      <c r="B12" s="3"/>
      <c r="C12" s="4"/>
      <c r="D12" s="4"/>
      <c r="E12" s="4"/>
      <c r="F12" s="4"/>
      <c r="G12" s="44">
        <f>IF(D12=0,"",D12/(F12-E12))</f>
      </c>
      <c r="H12" s="5"/>
    </row>
    <row r="13" spans="2:8" ht="21.75">
      <c r="B13" s="3"/>
      <c r="C13" s="4"/>
      <c r="D13" s="4"/>
      <c r="E13" s="4"/>
      <c r="F13" s="4"/>
      <c r="G13" s="44">
        <f aca="true" t="shared" si="0" ref="G13:G21">IF(D13=0,"",D13/(F13-E13))</f>
      </c>
      <c r="H13" s="5"/>
    </row>
    <row r="14" spans="2:8" ht="21.75">
      <c r="B14" s="3"/>
      <c r="C14" s="4"/>
      <c r="D14" s="4"/>
      <c r="E14" s="4"/>
      <c r="F14" s="4"/>
      <c r="G14" s="44">
        <f t="shared" si="0"/>
      </c>
      <c r="H14" s="5"/>
    </row>
    <row r="15" spans="2:8" ht="21.75">
      <c r="B15" s="3"/>
      <c r="C15" s="4"/>
      <c r="D15" s="4"/>
      <c r="E15" s="4"/>
      <c r="F15" s="4"/>
      <c r="G15" s="44">
        <f t="shared" si="0"/>
      </c>
      <c r="H15" s="5"/>
    </row>
    <row r="16" spans="2:8" ht="21.75">
      <c r="B16" s="3"/>
      <c r="C16" s="4"/>
      <c r="D16" s="4"/>
      <c r="E16" s="4"/>
      <c r="F16" s="4"/>
      <c r="G16" s="44">
        <f t="shared" si="0"/>
      </c>
      <c r="H16" s="5"/>
    </row>
    <row r="17" spans="2:8" ht="21.75">
      <c r="B17" s="3"/>
      <c r="C17" s="4"/>
      <c r="D17" s="4"/>
      <c r="E17" s="4"/>
      <c r="F17" s="4"/>
      <c r="G17" s="44">
        <f t="shared" si="0"/>
      </c>
      <c r="H17" s="5"/>
    </row>
    <row r="18" spans="2:8" ht="21.75">
      <c r="B18" s="3" t="s">
        <v>1</v>
      </c>
      <c r="C18" s="4"/>
      <c r="D18" s="4"/>
      <c r="E18" s="4"/>
      <c r="F18" s="4"/>
      <c r="G18" s="44">
        <f t="shared" si="0"/>
      </c>
      <c r="H18" s="5"/>
    </row>
    <row r="19" spans="2:8" ht="21.75">
      <c r="B19" s="3" t="s">
        <v>1</v>
      </c>
      <c r="C19" s="4"/>
      <c r="D19" s="4"/>
      <c r="E19" s="4"/>
      <c r="F19" s="4"/>
      <c r="G19" s="44">
        <f t="shared" si="0"/>
      </c>
      <c r="H19" s="5"/>
    </row>
    <row r="20" spans="2:9" ht="22.5" thickBot="1">
      <c r="B20" s="6" t="s">
        <v>1</v>
      </c>
      <c r="C20" s="9"/>
      <c r="D20" s="9"/>
      <c r="E20" s="9"/>
      <c r="F20" s="9"/>
      <c r="G20" s="49">
        <f t="shared" si="0"/>
      </c>
      <c r="H20" s="52"/>
      <c r="I20" s="15"/>
    </row>
    <row r="21" spans="2:9" ht="21.75">
      <c r="B21" s="30" t="s">
        <v>1</v>
      </c>
      <c r="C21" s="30"/>
      <c r="D21" s="30"/>
      <c r="E21" s="30"/>
      <c r="F21" s="30"/>
      <c r="G21" s="50">
        <f t="shared" si="0"/>
      </c>
      <c r="H21" s="30"/>
      <c r="I21" s="15"/>
    </row>
    <row r="22" spans="2:9" ht="21.75">
      <c r="B22" s="53"/>
      <c r="C22" s="15"/>
      <c r="D22" s="15"/>
      <c r="E22" s="15"/>
      <c r="F22" s="15"/>
      <c r="G22" s="51"/>
      <c r="H22" s="15"/>
      <c r="I22" s="15"/>
    </row>
    <row r="23" spans="2:9" ht="21.75" hidden="1">
      <c r="B23" s="53"/>
      <c r="C23" s="15"/>
      <c r="D23" s="15"/>
      <c r="E23" s="15"/>
      <c r="F23" s="15"/>
      <c r="G23" s="51"/>
      <c r="H23" s="15"/>
      <c r="I23" s="15"/>
    </row>
    <row r="24" spans="2:9" ht="21.75">
      <c r="B24" s="54"/>
      <c r="C24" s="15"/>
      <c r="D24" s="15"/>
      <c r="E24" s="15"/>
      <c r="F24" s="15"/>
      <c r="G24" s="51"/>
      <c r="H24" s="15"/>
      <c r="I24" s="15"/>
    </row>
    <row r="25" spans="2:9" ht="21.75">
      <c r="B25" s="15"/>
      <c r="C25" s="15"/>
      <c r="D25" s="15"/>
      <c r="E25" s="15"/>
      <c r="F25" s="15"/>
      <c r="G25" s="51"/>
      <c r="H25" s="15"/>
      <c r="I25" s="15"/>
    </row>
    <row r="26" spans="2:9" ht="21.75">
      <c r="B26" s="15"/>
      <c r="C26" s="15"/>
      <c r="D26" s="15"/>
      <c r="E26" s="15"/>
      <c r="F26" s="15"/>
      <c r="G26" s="51"/>
      <c r="H26" s="15"/>
      <c r="I26" s="15"/>
    </row>
    <row r="27" spans="2:9" ht="21.75">
      <c r="B27" s="15"/>
      <c r="C27" s="15"/>
      <c r="D27" s="15"/>
      <c r="E27" s="15"/>
      <c r="F27" s="15"/>
      <c r="G27" s="51"/>
      <c r="H27" s="15"/>
      <c r="I27" s="15"/>
    </row>
    <row r="28" spans="2:9" ht="21.75">
      <c r="B28" s="15"/>
      <c r="C28" s="15"/>
      <c r="D28" s="15"/>
      <c r="E28" s="15"/>
      <c r="F28" s="15"/>
      <c r="G28" s="15"/>
      <c r="H28" s="15"/>
      <c r="I28" s="15"/>
    </row>
    <row r="29" spans="2:9" ht="21.75">
      <c r="B29" s="15"/>
      <c r="C29" s="15"/>
      <c r="D29" s="15"/>
      <c r="E29" s="15"/>
      <c r="F29" s="15"/>
      <c r="G29" s="15"/>
      <c r="H29" s="15"/>
      <c r="I29" s="15"/>
    </row>
    <row r="30" spans="3:7" ht="21.75">
      <c r="C30" s="15"/>
      <c r="D30" s="15"/>
      <c r="E30" s="15"/>
      <c r="F30" s="15"/>
      <c r="G30" s="15"/>
    </row>
    <row r="31" spans="3:7" ht="21.75">
      <c r="C31" s="15"/>
      <c r="D31" s="15"/>
      <c r="E31" s="15"/>
      <c r="F31" s="15"/>
      <c r="G31" s="15"/>
    </row>
    <row r="32" spans="3:7" ht="21.75">
      <c r="C32" s="15"/>
      <c r="G32" s="55"/>
    </row>
    <row r="33" ht="21.75">
      <c r="C33" s="15"/>
    </row>
  </sheetData>
  <mergeCells count="3">
    <mergeCell ref="B2:H2"/>
    <mergeCell ref="B3:H3"/>
    <mergeCell ref="E9:F9"/>
  </mergeCells>
  <hyperlinks>
    <hyperlink ref="A1" location="'1'!B1:H21" display="Print"/>
  </hyperlinks>
  <printOptions/>
  <pageMargins left="0.3937007874015748" right="0.35433070866141736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&amp;CPage &amp;P</oddFooter>
  </headerFooter>
  <colBreaks count="1" manualBreakCount="1">
    <brk id="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1" sqref="B1:H14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56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249</v>
      </c>
      <c r="C3" s="295"/>
      <c r="D3" s="295"/>
      <c r="E3" s="295"/>
      <c r="F3" s="295"/>
      <c r="G3" s="295"/>
      <c r="H3" s="295"/>
    </row>
    <row r="4" spans="2:8" ht="21.75">
      <c r="B4" s="303" t="s">
        <v>250</v>
      </c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6" ht="21.75">
      <c r="B8" s="14"/>
      <c r="D8" s="14"/>
      <c r="F8" s="14"/>
    </row>
    <row r="9" ht="22.5" thickBot="1"/>
    <row r="10" spans="2:8" ht="22.5" thickBot="1">
      <c r="B10" s="355" t="s">
        <v>20</v>
      </c>
      <c r="C10" s="356"/>
      <c r="D10" s="356"/>
      <c r="E10" s="359">
        <v>1</v>
      </c>
      <c r="F10" s="360"/>
      <c r="G10" s="343">
        <v>2</v>
      </c>
      <c r="H10" s="344"/>
    </row>
    <row r="11" spans="2:8" ht="21.75">
      <c r="B11" s="357" t="s">
        <v>256</v>
      </c>
      <c r="C11" s="358"/>
      <c r="D11" s="358"/>
      <c r="E11" s="361"/>
      <c r="F11" s="362"/>
      <c r="G11" s="368"/>
      <c r="H11" s="369"/>
    </row>
    <row r="12" spans="2:8" ht="21.75">
      <c r="B12" s="310" t="s">
        <v>257</v>
      </c>
      <c r="C12" s="311"/>
      <c r="D12" s="311"/>
      <c r="E12" s="363"/>
      <c r="F12" s="364"/>
      <c r="G12" s="370"/>
      <c r="H12" s="281"/>
    </row>
    <row r="13" spans="2:8" ht="21.75">
      <c r="B13" s="310" t="s">
        <v>251</v>
      </c>
      <c r="C13" s="311"/>
      <c r="D13" s="311"/>
      <c r="E13" s="365">
        <f>IF(E12=0,"",100*(E11-E12)/E12)</f>
      </c>
      <c r="F13" s="366"/>
      <c r="G13" s="350">
        <f>IF(G12=0,"",100*(G11-G12)/G12)</f>
      </c>
      <c r="H13" s="351"/>
    </row>
    <row r="14" spans="2:8" ht="22.5" thickBot="1">
      <c r="B14" s="335" t="s">
        <v>252</v>
      </c>
      <c r="C14" s="336"/>
      <c r="D14" s="336"/>
      <c r="E14" s="352">
        <f>IF(E12=0,"",AVERAGE(E13:H13))</f>
      </c>
      <c r="F14" s="353"/>
      <c r="G14" s="353"/>
      <c r="H14" s="354"/>
    </row>
    <row r="15" spans="2:8" ht="21.75">
      <c r="B15" s="338"/>
      <c r="C15" s="338"/>
      <c r="D15" s="338"/>
      <c r="E15" s="338"/>
      <c r="F15" s="50"/>
      <c r="G15" s="50"/>
      <c r="H15" s="50"/>
    </row>
    <row r="16" spans="2:8" ht="21.75">
      <c r="B16" s="334"/>
      <c r="C16" s="334"/>
      <c r="D16" s="334"/>
      <c r="E16" s="334"/>
      <c r="F16" s="51"/>
      <c r="G16" s="51"/>
      <c r="H16" s="51"/>
    </row>
    <row r="17" spans="2:8" ht="21.75">
      <c r="B17" s="334"/>
      <c r="C17" s="334"/>
      <c r="D17" s="334"/>
      <c r="E17" s="334"/>
      <c r="F17" s="51"/>
      <c r="G17" s="51"/>
      <c r="H17" s="51"/>
    </row>
    <row r="18" spans="2:8" ht="21.75">
      <c r="B18" s="334"/>
      <c r="C18" s="334"/>
      <c r="D18" s="334"/>
      <c r="E18" s="334"/>
      <c r="F18" s="51"/>
      <c r="G18" s="51"/>
      <c r="H18" s="51"/>
    </row>
    <row r="19" spans="2:8" ht="21.75">
      <c r="B19" s="334"/>
      <c r="C19" s="334"/>
      <c r="D19" s="334"/>
      <c r="E19" s="334"/>
      <c r="F19" s="51"/>
      <c r="G19" s="51"/>
      <c r="H19" s="51"/>
    </row>
    <row r="20" spans="2:8" ht="21.75">
      <c r="B20" s="334"/>
      <c r="C20" s="334"/>
      <c r="D20" s="334"/>
      <c r="E20" s="334"/>
      <c r="F20" s="51"/>
      <c r="G20" s="51"/>
      <c r="H20" s="51"/>
    </row>
    <row r="21" spans="2:8" ht="21.75">
      <c r="B21" s="367"/>
      <c r="C21" s="367"/>
      <c r="D21" s="367"/>
      <c r="E21" s="367"/>
      <c r="F21" s="51"/>
      <c r="G21" s="51"/>
      <c r="H21" s="51"/>
    </row>
  </sheetData>
  <mergeCells count="24">
    <mergeCell ref="B21:E21"/>
    <mergeCell ref="B2:H2"/>
    <mergeCell ref="B3:H3"/>
    <mergeCell ref="B17:E17"/>
    <mergeCell ref="B18:E18"/>
    <mergeCell ref="B19:E19"/>
    <mergeCell ref="B20:E20"/>
    <mergeCell ref="B15:E15"/>
    <mergeCell ref="G11:H11"/>
    <mergeCell ref="G12:H12"/>
    <mergeCell ref="B16:E16"/>
    <mergeCell ref="B13:D13"/>
    <mergeCell ref="B14:D14"/>
    <mergeCell ref="E13:F13"/>
    <mergeCell ref="G13:H13"/>
    <mergeCell ref="E14:H14"/>
    <mergeCell ref="B4:H4"/>
    <mergeCell ref="B10:D10"/>
    <mergeCell ref="B11:D11"/>
    <mergeCell ref="B12:D12"/>
    <mergeCell ref="E10:F10"/>
    <mergeCell ref="G10:H10"/>
    <mergeCell ref="E11:F11"/>
    <mergeCell ref="E12:F12"/>
  </mergeCells>
  <hyperlinks>
    <hyperlink ref="A1" location="'16'!B1:H14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B1" sqref="B1:H25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258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258</v>
      </c>
      <c r="C3" s="295"/>
      <c r="D3" s="295"/>
      <c r="E3" s="295"/>
      <c r="F3" s="295"/>
      <c r="G3" s="295"/>
      <c r="H3" s="295"/>
    </row>
    <row r="4" spans="2:8" ht="21.75">
      <c r="B4" s="303"/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8" ht="24.75">
      <c r="B8" s="307" t="s">
        <v>149</v>
      </c>
      <c r="C8" s="307"/>
      <c r="D8" s="14" t="s">
        <v>216</v>
      </c>
      <c r="E8" t="s">
        <v>260</v>
      </c>
      <c r="F8" s="14"/>
      <c r="H8" t="s">
        <v>259</v>
      </c>
    </row>
    <row r="9" ht="22.5" thickBot="1"/>
    <row r="10" spans="2:8" ht="22.5" thickBot="1">
      <c r="B10" s="355" t="s">
        <v>20</v>
      </c>
      <c r="C10" s="356"/>
      <c r="D10" s="356"/>
      <c r="E10" s="181">
        <v>1</v>
      </c>
      <c r="F10" s="182">
        <v>2</v>
      </c>
      <c r="G10" s="182">
        <v>3</v>
      </c>
      <c r="H10" s="183">
        <v>4</v>
      </c>
    </row>
    <row r="11" spans="2:8" ht="21.75">
      <c r="B11" s="357" t="s">
        <v>261</v>
      </c>
      <c r="C11" s="358"/>
      <c r="D11" s="358"/>
      <c r="E11" s="184"/>
      <c r="F11" s="185"/>
      <c r="G11" s="186"/>
      <c r="H11" s="187"/>
    </row>
    <row r="12" spans="2:8" ht="21.75">
      <c r="B12" s="357" t="s">
        <v>262</v>
      </c>
      <c r="C12" s="358"/>
      <c r="D12" s="358"/>
      <c r="E12" s="178"/>
      <c r="F12" s="179"/>
      <c r="G12" s="25"/>
      <c r="H12" s="132"/>
    </row>
    <row r="13" spans="2:8" ht="21.75">
      <c r="B13" s="357" t="s">
        <v>263</v>
      </c>
      <c r="C13" s="358"/>
      <c r="D13" s="358"/>
      <c r="E13" s="178"/>
      <c r="F13" s="179"/>
      <c r="G13" s="25"/>
      <c r="H13" s="132"/>
    </row>
    <row r="14" spans="2:8" ht="21.75">
      <c r="B14" s="357" t="s">
        <v>264</v>
      </c>
      <c r="C14" s="358"/>
      <c r="D14" s="358"/>
      <c r="E14" s="188">
        <f>IF(E12=0,"",100*(E11-E12)/E12)</f>
      </c>
      <c r="F14" s="189"/>
      <c r="G14" s="189">
        <f>IF(G12=0,"",100*(G11-G12)/G12)</f>
      </c>
      <c r="H14" s="190"/>
    </row>
    <row r="15" spans="2:8" ht="22.5" thickBot="1">
      <c r="B15" s="335" t="s">
        <v>265</v>
      </c>
      <c r="C15" s="336"/>
      <c r="D15" s="336"/>
      <c r="E15" s="191">
        <f>IF(E12=0,"",AVERAGE(E14:H14))</f>
      </c>
      <c r="F15" s="192"/>
      <c r="G15" s="192"/>
      <c r="H15" s="193"/>
    </row>
    <row r="16" spans="2:8" ht="21.75">
      <c r="B16" s="195"/>
      <c r="C16" s="195"/>
      <c r="D16" s="195"/>
      <c r="E16" s="195"/>
      <c r="F16" s="50"/>
      <c r="G16" s="50"/>
      <c r="H16" s="50"/>
    </row>
    <row r="17" spans="2:8" ht="21.75">
      <c r="B17" s="196" t="s">
        <v>266</v>
      </c>
      <c r="C17" s="194"/>
      <c r="D17" s="194"/>
      <c r="E17" s="194"/>
      <c r="F17" s="51"/>
      <c r="G17" s="51"/>
      <c r="H17" s="51"/>
    </row>
    <row r="18" spans="2:8" ht="21.75">
      <c r="B18" s="194"/>
      <c r="C18" s="194"/>
      <c r="D18" s="194"/>
      <c r="E18" s="194"/>
      <c r="F18" s="51"/>
      <c r="G18" s="51"/>
      <c r="H18" s="51"/>
    </row>
    <row r="19" spans="2:8" ht="21.75">
      <c r="B19" s="194"/>
      <c r="C19" s="194"/>
      <c r="D19" s="194"/>
      <c r="E19" s="194"/>
      <c r="F19" s="51"/>
      <c r="G19" s="51"/>
      <c r="H19" s="51"/>
    </row>
    <row r="20" spans="2:8" ht="21.75">
      <c r="B20" s="194"/>
      <c r="C20" s="194"/>
      <c r="D20" s="194"/>
      <c r="E20" s="194"/>
      <c r="F20" s="51"/>
      <c r="G20" s="51"/>
      <c r="H20" s="51"/>
    </row>
    <row r="21" spans="2:8" ht="21.75">
      <c r="B21" s="194"/>
      <c r="C21" s="194"/>
      <c r="D21" s="194"/>
      <c r="E21" s="194"/>
      <c r="F21" s="51"/>
      <c r="G21" s="51"/>
      <c r="H21" s="51"/>
    </row>
    <row r="22" spans="2:8" ht="21.75">
      <c r="B22" s="194"/>
      <c r="C22" s="194"/>
      <c r="D22" s="194"/>
      <c r="E22" s="194"/>
      <c r="F22" s="51"/>
      <c r="G22" s="51"/>
      <c r="H22" s="51"/>
    </row>
  </sheetData>
  <mergeCells count="10">
    <mergeCell ref="B14:D14"/>
    <mergeCell ref="B15:D15"/>
    <mergeCell ref="B4:H4"/>
    <mergeCell ref="B10:D10"/>
    <mergeCell ref="B11:D11"/>
    <mergeCell ref="B12:D12"/>
    <mergeCell ref="B2:H2"/>
    <mergeCell ref="B3:H3"/>
    <mergeCell ref="B8:C8"/>
    <mergeCell ref="B13:D13"/>
  </mergeCells>
  <hyperlinks>
    <hyperlink ref="A1" location="'17'!B1:H25" display="PRINT"/>
  </hyperlinks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B1" sqref="B1:J23"/>
    </sheetView>
  </sheetViews>
  <sheetFormatPr defaultColWidth="9.140625" defaultRowHeight="21.75"/>
  <cols>
    <col min="2" max="2" width="13.140625" style="0" customWidth="1"/>
    <col min="3" max="3" width="14.140625" style="0" customWidth="1"/>
    <col min="4" max="4" width="11.8515625" style="0" customWidth="1"/>
    <col min="5" max="6" width="14.140625" style="0" customWidth="1"/>
    <col min="7" max="10" width="8.7109375" style="0" customWidth="1"/>
  </cols>
  <sheetData>
    <row r="1" ht="21.75">
      <c r="A1" s="56" t="s">
        <v>144</v>
      </c>
    </row>
    <row r="2" spans="2:10" ht="29.25">
      <c r="B2" s="349" t="s">
        <v>59</v>
      </c>
      <c r="C2" s="349"/>
      <c r="D2" s="349"/>
      <c r="E2" s="349"/>
      <c r="F2" s="349"/>
      <c r="G2" s="349"/>
      <c r="H2" s="349"/>
      <c r="I2" s="349"/>
      <c r="J2" s="349"/>
    </row>
    <row r="3" spans="2:10" ht="26.25">
      <c r="B3" s="375" t="s">
        <v>346</v>
      </c>
      <c r="C3" s="375"/>
      <c r="D3" s="375"/>
      <c r="E3" s="375"/>
      <c r="F3" s="375"/>
      <c r="G3" s="375"/>
      <c r="H3" s="375"/>
      <c r="I3" s="375"/>
      <c r="J3" s="375"/>
    </row>
    <row r="4" ht="21.75">
      <c r="B4" t="s">
        <v>52</v>
      </c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8" ht="24.75">
      <c r="B8" s="307" t="s">
        <v>149</v>
      </c>
      <c r="C8" s="307"/>
      <c r="D8" s="14" t="s">
        <v>216</v>
      </c>
      <c r="E8" t="s">
        <v>275</v>
      </c>
      <c r="F8" s="14"/>
      <c r="G8" t="s">
        <v>267</v>
      </c>
      <c r="H8" s="129" t="s">
        <v>270</v>
      </c>
    </row>
    <row r="9" spans="2:7" ht="21.75">
      <c r="B9" s="14" t="s">
        <v>268</v>
      </c>
      <c r="D9" t="s">
        <v>269</v>
      </c>
      <c r="E9" s="14" t="s">
        <v>276</v>
      </c>
      <c r="G9" t="s">
        <v>141</v>
      </c>
    </row>
    <row r="10" ht="22.5" thickBot="1"/>
    <row r="11" spans="2:10" ht="21.75">
      <c r="B11" s="98" t="s">
        <v>272</v>
      </c>
      <c r="C11" s="99" t="s">
        <v>96</v>
      </c>
      <c r="D11" s="204" t="s">
        <v>83</v>
      </c>
      <c r="E11" s="197" t="s">
        <v>274</v>
      </c>
      <c r="F11" s="198"/>
      <c r="G11" s="371" t="s">
        <v>277</v>
      </c>
      <c r="H11" s="377"/>
      <c r="I11" s="371" t="s">
        <v>86</v>
      </c>
      <c r="J11" s="372"/>
    </row>
    <row r="12" spans="2:10" ht="22.5" thickBot="1">
      <c r="B12" s="199" t="s">
        <v>82</v>
      </c>
      <c r="C12" s="200" t="s">
        <v>87</v>
      </c>
      <c r="D12" s="206" t="s">
        <v>87</v>
      </c>
      <c r="E12" s="373" t="s">
        <v>273</v>
      </c>
      <c r="F12" s="376"/>
      <c r="G12" s="373" t="s">
        <v>278</v>
      </c>
      <c r="H12" s="376"/>
      <c r="I12" s="373" t="s">
        <v>279</v>
      </c>
      <c r="J12" s="374"/>
    </row>
    <row r="13" spans="2:10" ht="25.5" thickBot="1">
      <c r="B13" s="205" t="s">
        <v>271</v>
      </c>
      <c r="C13" s="48" t="s">
        <v>271</v>
      </c>
      <c r="D13" s="207" t="s">
        <v>271</v>
      </c>
      <c r="E13" s="201" t="s">
        <v>63</v>
      </c>
      <c r="F13" s="201" t="s">
        <v>64</v>
      </c>
      <c r="G13" s="202" t="s">
        <v>84</v>
      </c>
      <c r="H13" s="202" t="s">
        <v>85</v>
      </c>
      <c r="I13" s="202" t="s">
        <v>65</v>
      </c>
      <c r="J13" s="203" t="s">
        <v>66</v>
      </c>
    </row>
    <row r="14" spans="2:11" ht="21.75">
      <c r="B14" s="31"/>
      <c r="C14" s="23"/>
      <c r="D14" s="23"/>
      <c r="E14" s="23"/>
      <c r="F14" s="23"/>
      <c r="G14" s="23"/>
      <c r="H14" s="23"/>
      <c r="I14" s="23"/>
      <c r="J14" s="62"/>
      <c r="K14" s="6"/>
    </row>
    <row r="15" spans="2:11" ht="21.75">
      <c r="B15" s="32"/>
      <c r="C15" s="26"/>
      <c r="D15" s="26"/>
      <c r="E15" s="26"/>
      <c r="F15" s="26"/>
      <c r="G15" s="26"/>
      <c r="H15" s="26"/>
      <c r="I15" s="26"/>
      <c r="J15" s="64"/>
      <c r="K15" s="6"/>
    </row>
    <row r="16" spans="2:11" ht="21.75">
      <c r="B16" s="32"/>
      <c r="C16" s="26"/>
      <c r="D16" s="26"/>
      <c r="E16" s="26"/>
      <c r="F16" s="26"/>
      <c r="G16" s="26"/>
      <c r="H16" s="26"/>
      <c r="I16" s="26"/>
      <c r="J16" s="64"/>
      <c r="K16" s="6"/>
    </row>
    <row r="17" spans="2:11" ht="21.75">
      <c r="B17" s="32"/>
      <c r="C17" s="26"/>
      <c r="D17" s="26"/>
      <c r="E17" s="26"/>
      <c r="F17" s="26"/>
      <c r="G17" s="26"/>
      <c r="H17" s="26"/>
      <c r="I17" s="26"/>
      <c r="J17" s="64"/>
      <c r="K17" s="6"/>
    </row>
    <row r="18" spans="2:11" ht="21.75">
      <c r="B18" s="32"/>
      <c r="C18" s="26"/>
      <c r="D18" s="26"/>
      <c r="E18" s="26"/>
      <c r="F18" s="26"/>
      <c r="G18" s="26"/>
      <c r="H18" s="26"/>
      <c r="I18" s="26"/>
      <c r="J18" s="64"/>
      <c r="K18" s="6"/>
    </row>
    <row r="19" spans="2:11" ht="21.75">
      <c r="B19" s="32"/>
      <c r="C19" s="26"/>
      <c r="D19" s="26"/>
      <c r="E19" s="26"/>
      <c r="F19" s="26"/>
      <c r="G19" s="26"/>
      <c r="H19" s="26"/>
      <c r="I19" s="26"/>
      <c r="J19" s="64"/>
      <c r="K19" s="6"/>
    </row>
    <row r="20" spans="2:11" ht="21.75">
      <c r="B20" s="32"/>
      <c r="C20" s="26"/>
      <c r="D20" s="26"/>
      <c r="E20" s="26"/>
      <c r="F20" s="26"/>
      <c r="G20" s="26"/>
      <c r="H20" s="26"/>
      <c r="I20" s="26"/>
      <c r="J20" s="64"/>
      <c r="K20" s="6"/>
    </row>
    <row r="21" spans="2:11" ht="21.75">
      <c r="B21" s="32"/>
      <c r="C21" s="26"/>
      <c r="D21" s="26"/>
      <c r="E21" s="26"/>
      <c r="F21" s="26"/>
      <c r="G21" s="26"/>
      <c r="H21" s="26"/>
      <c r="I21" s="26"/>
      <c r="J21" s="64"/>
      <c r="K21" s="6"/>
    </row>
    <row r="22" spans="2:11" ht="21.75">
      <c r="B22" s="32"/>
      <c r="C22" s="26"/>
      <c r="D22" s="26"/>
      <c r="E22" s="26"/>
      <c r="F22" s="26"/>
      <c r="G22" s="26"/>
      <c r="H22" s="26"/>
      <c r="I22" s="26"/>
      <c r="J22" s="64"/>
      <c r="K22" s="6"/>
    </row>
    <row r="23" spans="2:11" ht="22.5" thickBot="1">
      <c r="B23" s="208"/>
      <c r="C23" s="29"/>
      <c r="D23" s="29"/>
      <c r="E23" s="29"/>
      <c r="F23" s="29"/>
      <c r="G23" s="29"/>
      <c r="H23" s="29"/>
      <c r="I23" s="29"/>
      <c r="J23" s="169"/>
      <c r="K23" s="6"/>
    </row>
    <row r="24" spans="2:11" ht="21.75">
      <c r="B24" s="30"/>
      <c r="C24" s="30"/>
      <c r="D24" s="30"/>
      <c r="E24" s="30"/>
      <c r="F24" s="30"/>
      <c r="G24" s="30"/>
      <c r="H24" s="30"/>
      <c r="I24" s="30"/>
      <c r="J24" s="30"/>
      <c r="K24" s="15"/>
    </row>
    <row r="25" spans="2:11" ht="21.75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21.75"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mergeCells count="8">
    <mergeCell ref="I11:J11"/>
    <mergeCell ref="I12:J12"/>
    <mergeCell ref="B2:J2"/>
    <mergeCell ref="B3:J3"/>
    <mergeCell ref="B8:C8"/>
    <mergeCell ref="E12:F12"/>
    <mergeCell ref="G11:H11"/>
    <mergeCell ref="G12:H12"/>
  </mergeCells>
  <hyperlinks>
    <hyperlink ref="A1" location="'18'!B1:J23" display="PRINT"/>
  </hyperlink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B1" sqref="B1:G22"/>
    </sheetView>
  </sheetViews>
  <sheetFormatPr defaultColWidth="9.140625" defaultRowHeight="21.75"/>
  <cols>
    <col min="2" max="2" width="12.8515625" style="0" customWidth="1"/>
    <col min="3" max="3" width="12.28125" style="0" customWidth="1"/>
    <col min="4" max="4" width="20.8515625" style="0" customWidth="1"/>
    <col min="5" max="5" width="20.28125" style="0" customWidth="1"/>
    <col min="6" max="6" width="16.00390625" style="0" customWidth="1"/>
    <col min="7" max="7" width="14.7109375" style="0" customWidth="1"/>
  </cols>
  <sheetData>
    <row r="1" ht="21.75">
      <c r="A1" s="56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280</v>
      </c>
      <c r="C3" s="295"/>
      <c r="D3" s="295"/>
      <c r="E3" s="295"/>
      <c r="F3" s="295"/>
      <c r="G3" s="295"/>
    </row>
    <row r="5" spans="2:6" ht="21.75">
      <c r="B5" s="14" t="s">
        <v>115</v>
      </c>
      <c r="C5" t="s">
        <v>117</v>
      </c>
      <c r="E5" s="61" t="s">
        <v>140</v>
      </c>
      <c r="F5" t="s">
        <v>153</v>
      </c>
    </row>
    <row r="6" spans="2:3" ht="21.75">
      <c r="B6" s="14" t="s">
        <v>119</v>
      </c>
      <c r="C6" t="s">
        <v>142</v>
      </c>
    </row>
    <row r="7" spans="2:6" ht="21.75">
      <c r="B7" s="14" t="s">
        <v>120</v>
      </c>
      <c r="C7" t="s">
        <v>117</v>
      </c>
      <c r="E7" s="61" t="s">
        <v>139</v>
      </c>
      <c r="F7" t="s">
        <v>153</v>
      </c>
    </row>
    <row r="8" spans="2:5" ht="24.75">
      <c r="B8" s="14" t="s">
        <v>149</v>
      </c>
      <c r="D8" t="s">
        <v>148</v>
      </c>
      <c r="E8" s="209" t="s">
        <v>281</v>
      </c>
    </row>
    <row r="9" ht="22.5" thickBot="1"/>
    <row r="10" spans="2:7" ht="21.75">
      <c r="B10" s="68" t="s">
        <v>9</v>
      </c>
      <c r="C10" s="69" t="s">
        <v>88</v>
      </c>
      <c r="D10" s="69" t="s">
        <v>284</v>
      </c>
      <c r="E10" s="69" t="s">
        <v>284</v>
      </c>
      <c r="F10" s="69" t="s">
        <v>89</v>
      </c>
      <c r="G10" s="70" t="s">
        <v>286</v>
      </c>
    </row>
    <row r="11" spans="2:7" ht="27.75" customHeight="1">
      <c r="B11" s="211" t="s">
        <v>60</v>
      </c>
      <c r="C11" s="212" t="s">
        <v>282</v>
      </c>
      <c r="D11" s="213" t="s">
        <v>285</v>
      </c>
      <c r="E11" s="214"/>
      <c r="F11" s="212" t="s">
        <v>282</v>
      </c>
      <c r="G11" s="215"/>
    </row>
    <row r="12" spans="2:7" ht="25.5" thickBot="1">
      <c r="B12" s="210"/>
      <c r="C12" s="74" t="s">
        <v>283</v>
      </c>
      <c r="D12" s="74" t="s">
        <v>283</v>
      </c>
      <c r="E12" s="74" t="s">
        <v>283</v>
      </c>
      <c r="F12" s="74" t="s">
        <v>287</v>
      </c>
      <c r="G12" s="216" t="s">
        <v>288</v>
      </c>
    </row>
    <row r="13" spans="2:7" ht="21.75">
      <c r="B13" s="3"/>
      <c r="C13" s="4"/>
      <c r="D13" s="44"/>
      <c r="E13" s="44">
        <f>D13-C13</f>
        <v>0</v>
      </c>
      <c r="F13" s="75"/>
      <c r="G13" s="12">
        <f>IF(E13=0,"",E13/F13)</f>
      </c>
    </row>
    <row r="14" spans="2:7" ht="21.75">
      <c r="B14" s="3"/>
      <c r="C14" s="4"/>
      <c r="D14" s="44"/>
      <c r="E14" s="44">
        <f>D14-C14</f>
        <v>0</v>
      </c>
      <c r="F14" s="75"/>
      <c r="G14" s="12">
        <f>IF(E14=0,"",E14/F14)</f>
      </c>
    </row>
    <row r="15" spans="2:7" ht="21.75">
      <c r="B15" s="3"/>
      <c r="C15" s="4"/>
      <c r="D15" s="44"/>
      <c r="E15" s="44">
        <f aca="true" t="shared" si="0" ref="E15:E22">D15-C15</f>
        <v>0</v>
      </c>
      <c r="F15" s="75"/>
      <c r="G15" s="12">
        <f aca="true" t="shared" si="1" ref="G15:G22">IF(E15=0,"",E15/F15)</f>
      </c>
    </row>
    <row r="16" spans="2:7" ht="21.75">
      <c r="B16" s="3"/>
      <c r="C16" s="4"/>
      <c r="D16" s="44"/>
      <c r="E16" s="44">
        <f t="shared" si="0"/>
        <v>0</v>
      </c>
      <c r="F16" s="75"/>
      <c r="G16" s="12">
        <f t="shared" si="1"/>
      </c>
    </row>
    <row r="17" spans="2:7" ht="21.75">
      <c r="B17" s="3"/>
      <c r="C17" s="4"/>
      <c r="D17" s="44"/>
      <c r="E17" s="44">
        <f t="shared" si="0"/>
        <v>0</v>
      </c>
      <c r="F17" s="75"/>
      <c r="G17" s="12">
        <f t="shared" si="1"/>
      </c>
    </row>
    <row r="18" spans="2:7" ht="21.75">
      <c r="B18" s="3"/>
      <c r="C18" s="4"/>
      <c r="D18" s="44"/>
      <c r="E18" s="44">
        <f t="shared" si="0"/>
        <v>0</v>
      </c>
      <c r="F18" s="75"/>
      <c r="G18" s="12">
        <f t="shared" si="1"/>
      </c>
    </row>
    <row r="19" spans="2:7" ht="21.75">
      <c r="B19" s="3"/>
      <c r="C19" s="4"/>
      <c r="D19" s="44"/>
      <c r="E19" s="44">
        <f t="shared" si="0"/>
        <v>0</v>
      </c>
      <c r="F19" s="75"/>
      <c r="G19" s="12">
        <f t="shared" si="1"/>
      </c>
    </row>
    <row r="20" spans="2:7" ht="21.75">
      <c r="B20" s="3"/>
      <c r="C20" s="4"/>
      <c r="D20" s="44"/>
      <c r="E20" s="44">
        <f t="shared" si="0"/>
        <v>0</v>
      </c>
      <c r="F20" s="75"/>
      <c r="G20" s="12">
        <f t="shared" si="1"/>
      </c>
    </row>
    <row r="21" spans="2:7" ht="21.75">
      <c r="B21" s="3"/>
      <c r="C21" s="4"/>
      <c r="D21" s="44"/>
      <c r="E21" s="44">
        <f t="shared" si="0"/>
        <v>0</v>
      </c>
      <c r="F21" s="75"/>
      <c r="G21" s="12">
        <f t="shared" si="1"/>
      </c>
    </row>
    <row r="22" spans="2:7" ht="22.5" thickBot="1">
      <c r="B22" s="10"/>
      <c r="C22" s="2"/>
      <c r="D22" s="47"/>
      <c r="E22" s="47">
        <f t="shared" si="0"/>
        <v>0</v>
      </c>
      <c r="F22" s="76"/>
      <c r="G22" s="52">
        <f t="shared" si="1"/>
      </c>
    </row>
  </sheetData>
  <mergeCells count="2">
    <mergeCell ref="B2:G2"/>
    <mergeCell ref="B3:G3"/>
  </mergeCells>
  <hyperlinks>
    <hyperlink ref="A1" location="'19'!B1:G22" display="PRINT"/>
  </hyperlinks>
  <printOptions/>
  <pageMargins left="0.69" right="0.37" top="1" bottom="1" header="0.5" footer="0.5"/>
  <pageSetup horizontalDpi="360" verticalDpi="360" orientation="portrait" paperSize="9" scale="93" r:id="rId1"/>
  <headerFooter alignWithMargins="0">
    <oddHeader>&amp;C&amp;A</oddHeader>
    <oddFooter>&amp;CPage &amp;P</oddFooter>
  </headerFooter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B1" sqref="B1:G26"/>
    </sheetView>
  </sheetViews>
  <sheetFormatPr defaultColWidth="9.140625" defaultRowHeight="21.75"/>
  <cols>
    <col min="2" max="2" width="13.00390625" style="0" customWidth="1"/>
    <col min="3" max="3" width="18.421875" style="0" customWidth="1"/>
    <col min="4" max="4" width="21.00390625" style="0" customWidth="1"/>
    <col min="5" max="5" width="6.8515625" style="0" customWidth="1"/>
    <col min="6" max="6" width="21.140625" style="0" customWidth="1"/>
    <col min="7" max="7" width="18.421875" style="0" customWidth="1"/>
  </cols>
  <sheetData>
    <row r="1" ht="21.75">
      <c r="A1" s="56" t="s">
        <v>144</v>
      </c>
    </row>
    <row r="2" spans="2:7" ht="31.5">
      <c r="B2" s="259" t="s">
        <v>59</v>
      </c>
      <c r="C2" s="259"/>
      <c r="D2" s="259"/>
      <c r="E2" s="259"/>
      <c r="F2" s="259"/>
      <c r="G2" s="259"/>
    </row>
    <row r="3" spans="2:7" ht="26.25">
      <c r="B3" s="295" t="s">
        <v>289</v>
      </c>
      <c r="C3" s="295"/>
      <c r="D3" s="295"/>
      <c r="E3" s="295"/>
      <c r="F3" s="295"/>
      <c r="G3" s="295"/>
    </row>
    <row r="5" spans="2:6" ht="21.75">
      <c r="B5" s="14" t="s">
        <v>115</v>
      </c>
      <c r="C5" t="s">
        <v>205</v>
      </c>
      <c r="D5" s="122" t="s">
        <v>155</v>
      </c>
      <c r="E5" s="61"/>
      <c r="F5" t="s">
        <v>153</v>
      </c>
    </row>
    <row r="6" spans="2:3" ht="21.75">
      <c r="B6" s="14" t="s">
        <v>119</v>
      </c>
      <c r="C6" t="s">
        <v>300</v>
      </c>
    </row>
    <row r="7" spans="2:6" ht="21.75">
      <c r="B7" s="14" t="s">
        <v>120</v>
      </c>
      <c r="C7" t="s">
        <v>205</v>
      </c>
      <c r="D7" s="122" t="s">
        <v>161</v>
      </c>
      <c r="E7" s="61"/>
      <c r="F7" t="s">
        <v>153</v>
      </c>
    </row>
    <row r="8" spans="2:7" ht="21.75">
      <c r="B8" s="14" t="s">
        <v>290</v>
      </c>
      <c r="D8" s="14" t="s">
        <v>291</v>
      </c>
      <c r="E8" s="14"/>
      <c r="G8" s="46" t="s">
        <v>292</v>
      </c>
    </row>
    <row r="9" spans="2:7" ht="21.75">
      <c r="B9" s="14" t="s">
        <v>293</v>
      </c>
      <c r="D9" s="348" t="s">
        <v>294</v>
      </c>
      <c r="E9" s="348"/>
      <c r="G9" s="46" t="s">
        <v>292</v>
      </c>
    </row>
    <row r="10" ht="21.75">
      <c r="B10" s="140"/>
    </row>
    <row r="11" ht="22.5" thickBot="1"/>
    <row r="12" spans="2:7" ht="21.75">
      <c r="B12" s="138" t="s">
        <v>82</v>
      </c>
      <c r="C12" s="99" t="s">
        <v>296</v>
      </c>
      <c r="D12" s="99" t="s">
        <v>297</v>
      </c>
      <c r="E12" s="371" t="s">
        <v>347</v>
      </c>
      <c r="F12" s="377"/>
      <c r="G12" s="218" t="s">
        <v>299</v>
      </c>
    </row>
    <row r="13" spans="2:7" ht="25.5" thickBot="1">
      <c r="B13" s="217" t="s">
        <v>295</v>
      </c>
      <c r="C13" s="48" t="s">
        <v>3</v>
      </c>
      <c r="D13" s="48" t="s">
        <v>298</v>
      </c>
      <c r="E13" s="373" t="s">
        <v>297</v>
      </c>
      <c r="F13" s="376"/>
      <c r="G13" s="219" t="s">
        <v>4</v>
      </c>
    </row>
    <row r="14" spans="2:7" ht="21.75">
      <c r="B14" s="21"/>
      <c r="C14" s="22"/>
      <c r="D14" s="22"/>
      <c r="E14" s="370">
        <f>IF(C14=0,"",((C14)/D14)*100)</f>
      </c>
      <c r="F14" s="340"/>
      <c r="G14" s="127">
        <f>IF(F8=0,"",F8*C14*100/(C8*F7))</f>
      </c>
    </row>
    <row r="15" spans="2:7" ht="21.75">
      <c r="B15" s="24"/>
      <c r="C15" s="25"/>
      <c r="D15" s="25"/>
      <c r="E15" s="370">
        <f>IF(C15=0,"",((C15)/D15)*100)</f>
      </c>
      <c r="F15" s="340"/>
      <c r="G15" s="127">
        <f>IF(F9=0,"",F9*C15*100/(C9*F8))</f>
      </c>
    </row>
    <row r="16" spans="2:7" ht="21.75">
      <c r="B16" s="24"/>
      <c r="C16" s="25"/>
      <c r="D16" s="25"/>
      <c r="E16" s="370">
        <f aca="true" t="shared" si="0" ref="E16:E26">IF(C16=0,"",((C16)/D16)*100)</f>
      </c>
      <c r="F16" s="340"/>
      <c r="G16" s="127">
        <f aca="true" t="shared" si="1" ref="G16:G26">IF(F10=0,"",F10*C16*100/(C10*F9))</f>
      </c>
    </row>
    <row r="17" spans="2:7" ht="21.75">
      <c r="B17" s="24"/>
      <c r="C17" s="25"/>
      <c r="D17" s="25"/>
      <c r="E17" s="370">
        <f t="shared" si="0"/>
      </c>
      <c r="F17" s="340"/>
      <c r="G17" s="127">
        <f t="shared" si="1"/>
      </c>
    </row>
    <row r="18" spans="2:7" ht="21.75">
      <c r="B18" s="24"/>
      <c r="C18" s="25"/>
      <c r="D18" s="25"/>
      <c r="E18" s="370">
        <f t="shared" si="0"/>
      </c>
      <c r="F18" s="340"/>
      <c r="G18" s="127">
        <f t="shared" si="1"/>
      </c>
    </row>
    <row r="19" spans="2:7" ht="21.75">
      <c r="B19" s="24"/>
      <c r="C19" s="25"/>
      <c r="D19" s="25"/>
      <c r="E19" s="370">
        <f t="shared" si="0"/>
      </c>
      <c r="F19" s="340"/>
      <c r="G19" s="127">
        <f t="shared" si="1"/>
      </c>
    </row>
    <row r="20" spans="2:7" ht="21.75">
      <c r="B20" s="24"/>
      <c r="C20" s="25"/>
      <c r="D20" s="25"/>
      <c r="E20" s="370">
        <f t="shared" si="0"/>
      </c>
      <c r="F20" s="340"/>
      <c r="G20" s="127">
        <f t="shared" si="1"/>
      </c>
    </row>
    <row r="21" spans="2:7" ht="21.75">
      <c r="B21" s="24"/>
      <c r="C21" s="25"/>
      <c r="D21" s="25"/>
      <c r="E21" s="370">
        <f t="shared" si="0"/>
      </c>
      <c r="F21" s="340"/>
      <c r="G21" s="127">
        <f t="shared" si="1"/>
      </c>
    </row>
    <row r="22" spans="2:7" ht="21.75">
      <c r="B22" s="24"/>
      <c r="C22" s="25"/>
      <c r="D22" s="25"/>
      <c r="E22" s="370">
        <f t="shared" si="0"/>
      </c>
      <c r="F22" s="340"/>
      <c r="G22" s="127">
        <f t="shared" si="1"/>
      </c>
    </row>
    <row r="23" spans="2:7" ht="21.75">
      <c r="B23" s="24"/>
      <c r="C23" s="25"/>
      <c r="D23" s="25"/>
      <c r="E23" s="370">
        <f t="shared" si="0"/>
      </c>
      <c r="F23" s="340"/>
      <c r="G23" s="127">
        <f t="shared" si="1"/>
      </c>
    </row>
    <row r="24" spans="2:7" ht="21.75">
      <c r="B24" s="24"/>
      <c r="C24" s="25"/>
      <c r="D24" s="25"/>
      <c r="E24" s="370">
        <f t="shared" si="0"/>
      </c>
      <c r="F24" s="340"/>
      <c r="G24" s="127">
        <f t="shared" si="1"/>
      </c>
    </row>
    <row r="25" spans="2:7" ht="21.75">
      <c r="B25" s="24"/>
      <c r="C25" s="25"/>
      <c r="D25" s="25"/>
      <c r="E25" s="370">
        <f t="shared" si="0"/>
      </c>
      <c r="F25" s="340"/>
      <c r="G25" s="127">
        <f t="shared" si="1"/>
      </c>
    </row>
    <row r="26" spans="2:7" ht="22.5" thickBot="1">
      <c r="B26" s="35"/>
      <c r="C26" s="143"/>
      <c r="D26" s="143"/>
      <c r="E26" s="378">
        <f t="shared" si="0"/>
      </c>
      <c r="F26" s="342"/>
      <c r="G26" s="107">
        <f t="shared" si="1"/>
      </c>
    </row>
    <row r="27" spans="2:6" ht="21.75">
      <c r="B27" s="16"/>
      <c r="C27" s="15"/>
      <c r="D27" s="15"/>
      <c r="E27" s="15"/>
      <c r="F27" s="15"/>
    </row>
    <row r="28" spans="2:7" ht="21.75">
      <c r="B28" s="220"/>
      <c r="C28" s="108"/>
      <c r="D28" s="108"/>
      <c r="E28" s="108"/>
      <c r="F28" s="108"/>
      <c r="G28" s="108"/>
    </row>
    <row r="29" spans="2:7" ht="21.75">
      <c r="B29" s="108"/>
      <c r="C29" s="108"/>
      <c r="D29" s="108"/>
      <c r="E29" s="108"/>
      <c r="F29" s="108"/>
      <c r="G29" s="108"/>
    </row>
    <row r="30" spans="2:7" ht="21.75">
      <c r="B30" s="111"/>
      <c r="C30" s="111"/>
      <c r="D30" s="111"/>
      <c r="E30" s="111"/>
      <c r="F30" s="111"/>
      <c r="G30" s="111"/>
    </row>
    <row r="31" spans="2:7" ht="21.75">
      <c r="B31" s="111"/>
      <c r="C31" s="112"/>
      <c r="D31" s="112"/>
      <c r="E31" s="112"/>
      <c r="F31" s="112"/>
      <c r="G31" s="111"/>
    </row>
    <row r="32" spans="2:7" ht="21.75">
      <c r="B32" s="113"/>
      <c r="C32" s="113"/>
      <c r="D32" s="113"/>
      <c r="E32" s="113"/>
      <c r="F32" s="113"/>
      <c r="G32" s="113"/>
    </row>
    <row r="33" spans="2:7" ht="21.75">
      <c r="B33" s="113"/>
      <c r="C33" s="113"/>
      <c r="D33" s="113"/>
      <c r="E33" s="113"/>
      <c r="F33" s="113"/>
      <c r="G33" s="113"/>
    </row>
    <row r="34" spans="2:7" ht="21.75">
      <c r="B34" s="113"/>
      <c r="C34" s="113"/>
      <c r="D34" s="113"/>
      <c r="E34" s="113"/>
      <c r="F34" s="113"/>
      <c r="G34" s="113"/>
    </row>
    <row r="35" spans="2:7" ht="21.75">
      <c r="B35" s="113"/>
      <c r="C35" s="113"/>
      <c r="D35" s="113"/>
      <c r="E35" s="113"/>
      <c r="F35" s="113"/>
      <c r="G35" s="113"/>
    </row>
    <row r="36" spans="2:7" ht="21.75">
      <c r="B36" s="113"/>
      <c r="C36" s="113"/>
      <c r="D36" s="113"/>
      <c r="E36" s="113"/>
      <c r="F36" s="113"/>
      <c r="G36" s="113"/>
    </row>
    <row r="37" spans="2:7" ht="21.75">
      <c r="B37" s="113"/>
      <c r="C37" s="113"/>
      <c r="D37" s="113"/>
      <c r="E37" s="113"/>
      <c r="F37" s="113"/>
      <c r="G37" s="113"/>
    </row>
    <row r="38" spans="2:7" ht="21.75">
      <c r="B38" s="111"/>
      <c r="C38" s="113"/>
      <c r="D38" s="113"/>
      <c r="E38" s="113"/>
      <c r="F38" s="113"/>
      <c r="G38" s="113"/>
    </row>
  </sheetData>
  <mergeCells count="18">
    <mergeCell ref="B3:G3"/>
    <mergeCell ref="B2:G2"/>
    <mergeCell ref="E12:F12"/>
    <mergeCell ref="E18:F18"/>
    <mergeCell ref="D9:E9"/>
    <mergeCell ref="E13:F13"/>
    <mergeCell ref="E14:F14"/>
    <mergeCell ref="E15:F15"/>
    <mergeCell ref="E16:F16"/>
    <mergeCell ref="E17:F17"/>
    <mergeCell ref="E24:F24"/>
    <mergeCell ref="E25:F25"/>
    <mergeCell ref="E26:F26"/>
    <mergeCell ref="E19:F19"/>
    <mergeCell ref="E20:F20"/>
    <mergeCell ref="E21:F21"/>
    <mergeCell ref="E22:F22"/>
    <mergeCell ref="E23:F23"/>
  </mergeCells>
  <hyperlinks>
    <hyperlink ref="A1" location="'20'!B1:G26" display="PRINT"/>
  </hyperlinks>
  <printOptions/>
  <pageMargins left="1.12" right="0.75" top="1" bottom="1" header="0.5" footer="0.5"/>
  <pageSetup horizontalDpi="360" verticalDpi="360" orientation="portrait" paperSize="9" scale="85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B1" sqref="B1:H33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56" t="s">
        <v>349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301</v>
      </c>
      <c r="C3" s="295"/>
      <c r="D3" s="295"/>
      <c r="E3" s="295"/>
      <c r="F3" s="295"/>
      <c r="G3" s="295"/>
      <c r="H3" s="295"/>
    </row>
    <row r="4" spans="2:8" ht="21.75">
      <c r="B4" s="303"/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6" ht="24.75">
      <c r="B8" s="307" t="s">
        <v>149</v>
      </c>
      <c r="C8" s="307"/>
      <c r="D8" s="14" t="s">
        <v>216</v>
      </c>
      <c r="E8" t="s">
        <v>302</v>
      </c>
      <c r="F8" s="14"/>
    </row>
    <row r="9" ht="22.5" thickBot="1"/>
    <row r="10" spans="2:8" ht="22.5" thickBot="1">
      <c r="B10" s="379" t="s">
        <v>61</v>
      </c>
      <c r="C10" s="380"/>
      <c r="D10" s="228">
        <v>1</v>
      </c>
      <c r="E10" s="177">
        <v>2</v>
      </c>
      <c r="F10" s="182">
        <v>3</v>
      </c>
      <c r="G10" s="182">
        <v>4</v>
      </c>
      <c r="H10" s="183">
        <v>5</v>
      </c>
    </row>
    <row r="11" spans="2:8" ht="21.75">
      <c r="B11" s="316" t="s">
        <v>303</v>
      </c>
      <c r="C11" s="317"/>
      <c r="D11" s="284"/>
      <c r="E11" s="223"/>
      <c r="F11" s="221"/>
      <c r="G11" s="22"/>
      <c r="H11" s="131"/>
    </row>
    <row r="12" spans="2:8" ht="24.75">
      <c r="B12" s="310" t="s">
        <v>348</v>
      </c>
      <c r="C12" s="311"/>
      <c r="D12" s="286">
        <f>IF(D11=0,"",3.1416*D11^2/4)</f>
      </c>
      <c r="E12" s="288">
        <f>IF(E11=0,"",3.1416*E11^2/4)</f>
      </c>
      <c r="F12" s="288">
        <f>IF(F11=0,"",3.1416*F11^2/4)</f>
      </c>
      <c r="G12" s="288">
        <f>IF(G11=0,"",3.1416*G11^2/4)</f>
      </c>
      <c r="H12" s="288">
        <f>IF(H11=0,"",3.1416*H11^2/4)</f>
      </c>
    </row>
    <row r="13" spans="2:8" ht="21.75">
      <c r="B13" s="310" t="s">
        <v>304</v>
      </c>
      <c r="C13" s="311"/>
      <c r="D13" s="240"/>
      <c r="E13" s="179"/>
      <c r="F13" s="179"/>
      <c r="G13" s="179"/>
      <c r="H13" s="179"/>
    </row>
    <row r="14" spans="2:8" ht="21.75">
      <c r="B14" s="310" t="s">
        <v>305</v>
      </c>
      <c r="C14" s="311"/>
      <c r="D14" s="240"/>
      <c r="E14" s="179"/>
      <c r="F14" s="179"/>
      <c r="G14" s="179"/>
      <c r="H14" s="179"/>
    </row>
    <row r="15" spans="2:8" ht="24.75">
      <c r="B15" s="310" t="s">
        <v>306</v>
      </c>
      <c r="C15" s="311"/>
      <c r="D15" s="286">
        <f>IF(D14=0,"",(D14/D12/D13)*100^3)</f>
      </c>
      <c r="E15" s="288">
        <f>IF(E14=0,"",(E14/E12/E13)*100^3)</f>
      </c>
      <c r="F15" s="288">
        <f>IF(F14=0,"",(F14/F12/F13)*100^3)</f>
      </c>
      <c r="G15" s="288">
        <f>IF(G14=0,"",(G14/G12/G13)*100^3)</f>
      </c>
      <c r="H15" s="288">
        <f>IF(H14=0,"",(H14/H12/H13)*100^3)</f>
      </c>
    </row>
    <row r="16" spans="2:8" ht="21.75">
      <c r="B16" s="310" t="s">
        <v>265</v>
      </c>
      <c r="C16" s="311"/>
      <c r="D16" s="240"/>
      <c r="E16" s="179"/>
      <c r="F16" s="179"/>
      <c r="G16" s="179"/>
      <c r="H16" s="179"/>
    </row>
    <row r="17" spans="2:8" ht="21.75">
      <c r="B17" s="310" t="s">
        <v>307</v>
      </c>
      <c r="C17" s="311"/>
      <c r="D17" s="240"/>
      <c r="E17" s="179"/>
      <c r="F17" s="179"/>
      <c r="G17" s="179"/>
      <c r="H17" s="179"/>
    </row>
    <row r="18" spans="2:8" ht="21.75">
      <c r="B18" s="310" t="s">
        <v>308</v>
      </c>
      <c r="C18" s="311"/>
      <c r="D18" s="240"/>
      <c r="E18" s="179"/>
      <c r="F18" s="179"/>
      <c r="G18" s="179"/>
      <c r="H18" s="179"/>
    </row>
    <row r="19" spans="2:8" ht="21.75">
      <c r="B19" s="310" t="s">
        <v>309</v>
      </c>
      <c r="C19" s="311"/>
      <c r="D19" s="286">
        <f>IF(D18=0,"",D18/D12)</f>
      </c>
      <c r="E19" s="288">
        <f>IF(E18=0,"",E18/E12)</f>
      </c>
      <c r="F19" s="288">
        <f>IF(F18=0,"",F18/F12)</f>
      </c>
      <c r="G19" s="288">
        <f>IF(G18=0,"",G18/G12)</f>
      </c>
      <c r="H19" s="288">
        <f>IF(H18=0,"",H18/H12)</f>
      </c>
    </row>
    <row r="20" spans="2:8" ht="22.5" thickBot="1">
      <c r="B20" s="313" t="s">
        <v>311</v>
      </c>
      <c r="C20" s="314"/>
      <c r="D20" s="287"/>
      <c r="E20" s="192"/>
      <c r="F20" s="192"/>
      <c r="G20" s="192"/>
      <c r="H20" s="192"/>
    </row>
    <row r="21" spans="2:8" ht="21.75">
      <c r="B21" s="194"/>
      <c r="C21" s="194"/>
      <c r="D21" s="194"/>
      <c r="E21" s="194"/>
      <c r="F21" s="51"/>
      <c r="G21" s="51"/>
      <c r="H21" s="51"/>
    </row>
    <row r="22" spans="2:8" ht="21.75">
      <c r="B22" s="196" t="s">
        <v>310</v>
      </c>
      <c r="C22" s="194"/>
      <c r="D22" s="194"/>
      <c r="E22" s="194"/>
      <c r="F22" s="51"/>
      <c r="G22" s="51"/>
      <c r="H22" s="51"/>
    </row>
    <row r="23" spans="2:8" ht="21.75">
      <c r="B23" s="194"/>
      <c r="C23" s="194"/>
      <c r="D23" s="194"/>
      <c r="E23" s="194"/>
      <c r="F23" s="51"/>
      <c r="G23" s="51"/>
      <c r="H23" s="51"/>
    </row>
    <row r="31" spans="2:8" ht="21.75">
      <c r="B31" s="129" t="s">
        <v>316</v>
      </c>
      <c r="C31" s="129" t="s">
        <v>312</v>
      </c>
      <c r="D31" s="129" t="s">
        <v>315</v>
      </c>
      <c r="F31" s="129" t="s">
        <v>313</v>
      </c>
      <c r="H31" s="162" t="s">
        <v>314</v>
      </c>
    </row>
  </sheetData>
  <mergeCells count="15">
    <mergeCell ref="B14:C14"/>
    <mergeCell ref="B13:C13"/>
    <mergeCell ref="B2:H2"/>
    <mergeCell ref="B3:H3"/>
    <mergeCell ref="B8:C8"/>
    <mergeCell ref="B4:H4"/>
    <mergeCell ref="B10:C10"/>
    <mergeCell ref="B11:C11"/>
    <mergeCell ref="B12:C12"/>
    <mergeCell ref="B18:C18"/>
    <mergeCell ref="B19:C19"/>
    <mergeCell ref="B20:C20"/>
    <mergeCell ref="B15:C15"/>
    <mergeCell ref="B16:C16"/>
    <mergeCell ref="B17:C17"/>
  </mergeCells>
  <hyperlinks>
    <hyperlink ref="A1" location="'21'!B1:H33" display="print"/>
  </hyperlinks>
  <printOptions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&amp;CPage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B1" sqref="B1:H20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258" t="s">
        <v>349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317</v>
      </c>
      <c r="C3" s="295"/>
      <c r="D3" s="295"/>
      <c r="E3" s="295"/>
      <c r="F3" s="295"/>
      <c r="G3" s="295"/>
      <c r="H3" s="295"/>
    </row>
    <row r="4" spans="2:8" ht="21.75">
      <c r="B4" s="303"/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6" ht="24.75">
      <c r="B8" s="307" t="s">
        <v>149</v>
      </c>
      <c r="C8" s="307"/>
      <c r="D8" s="14" t="s">
        <v>216</v>
      </c>
      <c r="E8" t="s">
        <v>302</v>
      </c>
      <c r="F8" s="14"/>
    </row>
    <row r="9" ht="22.5" thickBot="1"/>
    <row r="10" spans="2:8" ht="22.5" thickBot="1">
      <c r="B10" s="379" t="s">
        <v>61</v>
      </c>
      <c r="C10" s="381"/>
      <c r="D10" s="290">
        <v>1</v>
      </c>
      <c r="E10" s="177">
        <v>2</v>
      </c>
      <c r="F10" s="182">
        <v>3</v>
      </c>
      <c r="G10" s="182">
        <v>4</v>
      </c>
      <c r="H10" s="183">
        <v>5</v>
      </c>
    </row>
    <row r="11" spans="2:8" ht="21.75">
      <c r="B11" s="316" t="s">
        <v>303</v>
      </c>
      <c r="C11" s="318"/>
      <c r="D11" s="226"/>
      <c r="E11" s="223"/>
      <c r="F11" s="221"/>
      <c r="G11" s="22"/>
      <c r="H11" s="131"/>
    </row>
    <row r="12" spans="2:8" ht="24.75">
      <c r="B12" s="310" t="s">
        <v>348</v>
      </c>
      <c r="C12" s="312"/>
      <c r="D12" s="288">
        <f>IF(D11=0,"",3.1416*D11^2/4)</f>
      </c>
      <c r="E12" s="288">
        <f>IF(E11=0,"",3.1416*E11^2/4)</f>
      </c>
      <c r="F12" s="288">
        <f>IF(F11=0,"",3.1416*F11^2/4)</f>
      </c>
      <c r="G12" s="288">
        <f>IF(G11=0,"",3.1416*G11^2/4)</f>
      </c>
      <c r="H12" s="288">
        <f>IF(H11=0,"",3.1416*H11^2/4)</f>
      </c>
    </row>
    <row r="13" spans="2:8" ht="21.75">
      <c r="B13" s="310" t="s">
        <v>304</v>
      </c>
      <c r="C13" s="312"/>
      <c r="D13" s="180"/>
      <c r="E13" s="179"/>
      <c r="F13" s="179"/>
      <c r="G13" s="25"/>
      <c r="H13" s="132"/>
    </row>
    <row r="14" spans="2:8" ht="21.75">
      <c r="B14" s="310" t="s">
        <v>305</v>
      </c>
      <c r="C14" s="312"/>
      <c r="D14" s="180"/>
      <c r="E14" s="179"/>
      <c r="F14" s="179"/>
      <c r="G14" s="25"/>
      <c r="H14" s="132"/>
    </row>
    <row r="15" spans="2:8" ht="24.75">
      <c r="B15" s="310" t="s">
        <v>306</v>
      </c>
      <c r="C15" s="312"/>
      <c r="D15" s="180"/>
      <c r="E15" s="288">
        <f>IF(E14=0,"",(E14/E12/E13)*100^3)</f>
      </c>
      <c r="F15" s="189"/>
      <c r="G15" s="189"/>
      <c r="H15" s="190"/>
    </row>
    <row r="16" spans="2:8" ht="21.75">
      <c r="B16" s="310" t="s">
        <v>265</v>
      </c>
      <c r="C16" s="312"/>
      <c r="D16" s="180"/>
      <c r="E16" s="179"/>
      <c r="F16" s="179"/>
      <c r="G16" s="179"/>
      <c r="H16" s="222"/>
    </row>
    <row r="17" spans="2:8" ht="21.75">
      <c r="B17" s="310" t="s">
        <v>307</v>
      </c>
      <c r="C17" s="312"/>
      <c r="D17" s="180"/>
      <c r="E17" s="179"/>
      <c r="F17" s="179"/>
      <c r="G17" s="25"/>
      <c r="H17" s="132"/>
    </row>
    <row r="18" spans="2:8" ht="21.75">
      <c r="B18" s="310" t="s">
        <v>308</v>
      </c>
      <c r="C18" s="312"/>
      <c r="D18" s="180"/>
      <c r="E18" s="179"/>
      <c r="F18" s="189"/>
      <c r="G18" s="189"/>
      <c r="H18" s="190"/>
    </row>
    <row r="19" spans="2:8" ht="21.75">
      <c r="B19" s="310" t="s">
        <v>318</v>
      </c>
      <c r="C19" s="312"/>
      <c r="D19" s="285">
        <f>IF(D18=0,"",0.6367*D18/(D11*D13))</f>
      </c>
      <c r="E19" s="288">
        <f>IF(E18=0,"",0.6367*E18/(E11*E13))</f>
      </c>
      <c r="F19" s="288">
        <f>IF(F18=0,"",0.6367*F18/(F11*F13))</f>
      </c>
      <c r="G19" s="288">
        <f>IF(G18=0,"",0.6367*G18/(G11*G13))</f>
      </c>
      <c r="H19" s="289">
        <f>IF(H18=0,"",0.6367*H18/(H11*H13))</f>
      </c>
    </row>
    <row r="20" spans="2:8" ht="22.5" thickBot="1">
      <c r="B20" s="313" t="s">
        <v>311</v>
      </c>
      <c r="C20" s="315"/>
      <c r="D20" s="227"/>
      <c r="E20" s="192"/>
      <c r="F20" s="192"/>
      <c r="G20" s="192"/>
      <c r="H20" s="193"/>
    </row>
    <row r="21" spans="2:8" ht="21.75">
      <c r="B21" s="194"/>
      <c r="C21" s="194"/>
      <c r="D21" s="194"/>
      <c r="E21" s="194"/>
      <c r="F21" s="51"/>
      <c r="G21" s="51"/>
      <c r="H21" s="51"/>
    </row>
    <row r="22" spans="2:8" ht="21.75">
      <c r="B22" s="196"/>
      <c r="C22" s="194"/>
      <c r="D22" s="194"/>
      <c r="E22" s="194"/>
      <c r="F22" s="51"/>
      <c r="G22" s="51"/>
      <c r="H22" s="51"/>
    </row>
    <row r="23" spans="2:8" ht="21.75">
      <c r="B23" s="194"/>
      <c r="C23" s="194"/>
      <c r="D23" s="194"/>
      <c r="E23" s="194"/>
      <c r="F23" s="51"/>
      <c r="G23" s="51"/>
      <c r="H23" s="51"/>
    </row>
    <row r="31" spans="2:8" ht="21.75">
      <c r="B31" s="129"/>
      <c r="C31" s="129"/>
      <c r="D31" s="129"/>
      <c r="F31" s="129"/>
      <c r="H31" s="162"/>
    </row>
  </sheetData>
  <mergeCells count="15">
    <mergeCell ref="B18:C18"/>
    <mergeCell ref="B19:C19"/>
    <mergeCell ref="B20:C20"/>
    <mergeCell ref="B15:C15"/>
    <mergeCell ref="B16:C16"/>
    <mergeCell ref="B17:C17"/>
    <mergeCell ref="B14:C14"/>
    <mergeCell ref="B13:C13"/>
    <mergeCell ref="B2:H2"/>
    <mergeCell ref="B3:H3"/>
    <mergeCell ref="B8:C8"/>
    <mergeCell ref="B4:H4"/>
    <mergeCell ref="B10:C10"/>
    <mergeCell ref="B11:C11"/>
    <mergeCell ref="B12:C12"/>
  </mergeCells>
  <hyperlinks>
    <hyperlink ref="A1" location="'22'!B1:H20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B1" sqref="B1:H33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258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319</v>
      </c>
      <c r="C3" s="295"/>
      <c r="D3" s="295"/>
      <c r="E3" s="295"/>
      <c r="F3" s="295"/>
      <c r="G3" s="295"/>
      <c r="H3" s="295"/>
    </row>
    <row r="4" spans="2:8" ht="21.75">
      <c r="B4" s="303" t="s">
        <v>320</v>
      </c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6" ht="24.75">
      <c r="B8" s="307" t="s">
        <v>149</v>
      </c>
      <c r="C8" s="307"/>
      <c r="D8" s="14" t="s">
        <v>216</v>
      </c>
      <c r="E8" t="s">
        <v>302</v>
      </c>
      <c r="F8" s="14"/>
    </row>
    <row r="9" ht="22.5" thickBot="1"/>
    <row r="10" spans="2:8" ht="22.5" thickBot="1">
      <c r="B10" s="379" t="s">
        <v>61</v>
      </c>
      <c r="C10" s="381"/>
      <c r="D10" s="228">
        <v>1</v>
      </c>
      <c r="E10" s="177">
        <v>2</v>
      </c>
      <c r="F10" s="182">
        <v>3</v>
      </c>
      <c r="G10" s="182">
        <v>4</v>
      </c>
      <c r="H10" s="183">
        <v>5</v>
      </c>
    </row>
    <row r="11" spans="2:8" ht="21.75">
      <c r="B11" s="234" t="s">
        <v>350</v>
      </c>
      <c r="C11" s="235"/>
      <c r="D11" s="284"/>
      <c r="E11" s="237"/>
      <c r="F11" s="22"/>
      <c r="G11" s="22"/>
      <c r="H11" s="131"/>
    </row>
    <row r="12" spans="2:8" ht="21.75">
      <c r="B12" s="238" t="s">
        <v>351</v>
      </c>
      <c r="C12" s="233"/>
      <c r="D12" s="178"/>
      <c r="E12" s="236"/>
      <c r="F12" s="25"/>
      <c r="G12" s="25"/>
      <c r="H12" s="132"/>
    </row>
    <row r="13" spans="2:8" ht="24.75">
      <c r="B13" s="238" t="s">
        <v>348</v>
      </c>
      <c r="C13" s="292"/>
      <c r="D13" s="184">
        <f>D11*D12</f>
        <v>0</v>
      </c>
      <c r="E13" s="239">
        <f>E11*E12</f>
        <v>0</v>
      </c>
      <c r="F13" s="239">
        <f>F11*F12</f>
        <v>0</v>
      </c>
      <c r="G13" s="239">
        <f>G11*G12</f>
        <v>0</v>
      </c>
      <c r="H13" s="293">
        <f>H11*H12</f>
        <v>0</v>
      </c>
    </row>
    <row r="14" spans="2:8" ht="21.75">
      <c r="B14" s="133" t="s">
        <v>321</v>
      </c>
      <c r="C14" s="233"/>
      <c r="D14" s="180"/>
      <c r="E14" s="176"/>
      <c r="F14" s="179"/>
      <c r="G14" s="25"/>
      <c r="H14" s="132"/>
    </row>
    <row r="15" spans="2:8" ht="21.75">
      <c r="B15" s="133" t="s">
        <v>305</v>
      </c>
      <c r="C15" s="233"/>
      <c r="D15" s="180"/>
      <c r="E15" s="176"/>
      <c r="F15" s="179"/>
      <c r="G15" s="25"/>
      <c r="H15" s="132"/>
    </row>
    <row r="16" spans="2:8" ht="24.75">
      <c r="B16" s="133" t="s">
        <v>306</v>
      </c>
      <c r="C16" s="233"/>
      <c r="D16" s="285">
        <f>IF(D13=0,"",(D15/D13/D14)*100^3)</f>
      </c>
      <c r="E16" s="288">
        <f>IF(E13=0,"",(E15/E13/E14)*100^3)</f>
      </c>
      <c r="F16" s="288">
        <f>IF(F13=0,"",(F15/F13/F14)*100^3)</f>
      </c>
      <c r="G16" s="288">
        <f>IF(G13=0,"",(G15/G13/G14)*100^3)</f>
      </c>
      <c r="H16" s="289">
        <f>IF(H13=0,"",(H15/H13/H14)*100^3)</f>
      </c>
    </row>
    <row r="17" spans="2:8" ht="21.75">
      <c r="B17" s="133" t="s">
        <v>265</v>
      </c>
      <c r="C17" s="233"/>
      <c r="D17" s="180"/>
      <c r="E17" s="224"/>
      <c r="F17" s="189"/>
      <c r="G17" s="189"/>
      <c r="H17" s="190"/>
    </row>
    <row r="18" spans="2:8" ht="21.75">
      <c r="B18" s="133" t="s">
        <v>307</v>
      </c>
      <c r="C18" s="233"/>
      <c r="D18" s="180"/>
      <c r="E18" s="224"/>
      <c r="F18" s="179"/>
      <c r="G18" s="179"/>
      <c r="H18" s="222"/>
    </row>
    <row r="19" spans="2:8" ht="21.75">
      <c r="B19" s="133" t="s">
        <v>308</v>
      </c>
      <c r="C19" s="233"/>
      <c r="D19" s="180"/>
      <c r="E19" s="176"/>
      <c r="F19" s="179"/>
      <c r="G19" s="25"/>
      <c r="H19" s="132"/>
    </row>
    <row r="20" spans="2:8" ht="21.75">
      <c r="B20" s="133" t="s">
        <v>322</v>
      </c>
      <c r="C20" s="233"/>
      <c r="D20" s="180"/>
      <c r="E20" s="224"/>
      <c r="F20" s="189"/>
      <c r="G20" s="189"/>
      <c r="H20" s="190"/>
    </row>
    <row r="21" spans="2:8" ht="22.5" thickBot="1">
      <c r="B21" s="313" t="s">
        <v>311</v>
      </c>
      <c r="C21" s="315"/>
      <c r="D21" s="227"/>
      <c r="E21" s="225"/>
      <c r="F21" s="192"/>
      <c r="G21" s="192"/>
      <c r="H21" s="193"/>
    </row>
    <row r="22" spans="2:8" ht="21.75">
      <c r="B22" s="338"/>
      <c r="C22" s="338"/>
      <c r="D22" s="195"/>
      <c r="E22" s="229"/>
      <c r="F22" s="230"/>
      <c r="G22" s="230"/>
      <c r="H22" s="230"/>
    </row>
    <row r="23" spans="2:8" ht="21.75">
      <c r="B23" s="231" t="s">
        <v>62</v>
      </c>
      <c r="C23" s="194"/>
      <c r="D23" s="194"/>
      <c r="E23" s="194"/>
      <c r="F23" s="51"/>
      <c r="G23" s="51"/>
      <c r="H23" s="51"/>
    </row>
    <row r="24" spans="2:8" ht="21.75">
      <c r="B24" s="196"/>
      <c r="C24" s="194"/>
      <c r="D24" s="194"/>
      <c r="E24" s="194"/>
      <c r="F24" s="51"/>
      <c r="G24" s="51"/>
      <c r="H24" s="51"/>
    </row>
    <row r="25" spans="2:8" ht="21.75">
      <c r="B25" s="194"/>
      <c r="C25" s="194"/>
      <c r="D25" s="194"/>
      <c r="E25" s="194"/>
      <c r="F25" s="51"/>
      <c r="G25" s="51"/>
      <c r="H25" s="51"/>
    </row>
    <row r="33" spans="2:8" ht="21.75">
      <c r="B33" s="129"/>
      <c r="C33" s="129"/>
      <c r="D33" s="129"/>
      <c r="F33" s="129"/>
      <c r="H33" s="162"/>
    </row>
  </sheetData>
  <mergeCells count="7">
    <mergeCell ref="B22:C22"/>
    <mergeCell ref="B4:H4"/>
    <mergeCell ref="B10:C10"/>
    <mergeCell ref="B2:H2"/>
    <mergeCell ref="B3:H3"/>
    <mergeCell ref="B8:C8"/>
    <mergeCell ref="B21:C21"/>
  </mergeCells>
  <hyperlinks>
    <hyperlink ref="A1" location="'23'!B1:H33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B1" sqref="B1:H30"/>
    </sheetView>
  </sheetViews>
  <sheetFormatPr defaultColWidth="9.140625" defaultRowHeight="21.75"/>
  <cols>
    <col min="2" max="2" width="12.7109375" style="0" customWidth="1"/>
    <col min="3" max="3" width="18.8515625" style="0" customWidth="1"/>
    <col min="4" max="4" width="13.7109375" style="0" customWidth="1"/>
    <col min="5" max="6" width="11.7109375" style="0" customWidth="1"/>
    <col min="7" max="7" width="11.8515625" style="0" customWidth="1"/>
    <col min="8" max="8" width="11.7109375" style="0" customWidth="1"/>
  </cols>
  <sheetData>
    <row r="1" ht="21.75">
      <c r="A1" s="56" t="s">
        <v>144</v>
      </c>
    </row>
    <row r="2" spans="2:8" ht="31.5">
      <c r="B2" s="259" t="s">
        <v>59</v>
      </c>
      <c r="C2" s="259"/>
      <c r="D2" s="259"/>
      <c r="E2" s="259"/>
      <c r="F2" s="259"/>
      <c r="G2" s="259"/>
      <c r="H2" s="259"/>
    </row>
    <row r="3" spans="2:8" ht="26.25">
      <c r="B3" s="295" t="s">
        <v>319</v>
      </c>
      <c r="C3" s="295"/>
      <c r="D3" s="295"/>
      <c r="E3" s="295"/>
      <c r="F3" s="295"/>
      <c r="G3" s="295"/>
      <c r="H3" s="295"/>
    </row>
    <row r="4" spans="2:8" ht="21.75">
      <c r="B4" s="303" t="s">
        <v>323</v>
      </c>
      <c r="C4" s="303"/>
      <c r="D4" s="303"/>
      <c r="E4" s="303"/>
      <c r="F4" s="303"/>
      <c r="G4" s="303"/>
      <c r="H4" s="303"/>
    </row>
    <row r="5" spans="2:6" ht="21.75">
      <c r="B5" s="14" t="s">
        <v>115</v>
      </c>
      <c r="C5" t="s">
        <v>205</v>
      </c>
      <c r="D5" s="61" t="s">
        <v>254</v>
      </c>
      <c r="F5" t="s">
        <v>153</v>
      </c>
    </row>
    <row r="6" spans="2:3" ht="21.75">
      <c r="B6" s="14" t="s">
        <v>119</v>
      </c>
      <c r="C6" t="s">
        <v>255</v>
      </c>
    </row>
    <row r="7" spans="2:6" ht="21.75">
      <c r="B7" s="14" t="s">
        <v>120</v>
      </c>
      <c r="C7" t="s">
        <v>205</v>
      </c>
      <c r="D7" s="61" t="s">
        <v>253</v>
      </c>
      <c r="F7" t="s">
        <v>153</v>
      </c>
    </row>
    <row r="8" spans="2:6" ht="24.75">
      <c r="B8" s="307" t="s">
        <v>149</v>
      </c>
      <c r="C8" s="307"/>
      <c r="D8" s="14" t="s">
        <v>216</v>
      </c>
      <c r="E8" t="s">
        <v>302</v>
      </c>
      <c r="F8" s="14"/>
    </row>
    <row r="9" ht="22.5" thickBot="1"/>
    <row r="10" spans="2:8" ht="22.5" thickBot="1">
      <c r="B10" s="379" t="s">
        <v>61</v>
      </c>
      <c r="C10" s="380"/>
      <c r="D10" s="228">
        <v>1</v>
      </c>
      <c r="E10" s="177">
        <v>2</v>
      </c>
      <c r="F10" s="182">
        <v>3</v>
      </c>
      <c r="G10" s="182">
        <v>4</v>
      </c>
      <c r="H10" s="183">
        <v>5</v>
      </c>
    </row>
    <row r="11" spans="2:8" ht="21.75">
      <c r="B11" s="234" t="s">
        <v>350</v>
      </c>
      <c r="C11" s="235"/>
      <c r="D11" s="284"/>
      <c r="E11" s="237"/>
      <c r="F11" s="22"/>
      <c r="G11" s="22"/>
      <c r="H11" s="131"/>
    </row>
    <row r="12" spans="2:8" ht="21.75">
      <c r="B12" s="238" t="s">
        <v>351</v>
      </c>
      <c r="C12" s="291"/>
      <c r="D12" s="178"/>
      <c r="E12" s="236"/>
      <c r="F12" s="25"/>
      <c r="G12" s="25"/>
      <c r="H12" s="132"/>
    </row>
    <row r="13" spans="2:8" ht="24.75">
      <c r="B13" s="133" t="s">
        <v>348</v>
      </c>
      <c r="C13" s="161"/>
      <c r="D13" s="184">
        <f>D11*D12</f>
        <v>0</v>
      </c>
      <c r="E13" s="239">
        <f>E11*E12</f>
        <v>0</v>
      </c>
      <c r="F13" s="239">
        <f>F11*F12</f>
        <v>0</v>
      </c>
      <c r="G13" s="239">
        <f>G11*G12</f>
        <v>0</v>
      </c>
      <c r="H13" s="293">
        <f>H11*H12</f>
        <v>0</v>
      </c>
    </row>
    <row r="14" spans="2:8" ht="21.75">
      <c r="B14" s="133" t="s">
        <v>321</v>
      </c>
      <c r="C14" s="161"/>
      <c r="D14" s="180"/>
      <c r="E14" s="176"/>
      <c r="F14" s="179"/>
      <c r="G14" s="25"/>
      <c r="H14" s="132"/>
    </row>
    <row r="15" spans="2:8" ht="21.75">
      <c r="B15" s="133" t="s">
        <v>305</v>
      </c>
      <c r="C15" s="161"/>
      <c r="D15" s="180"/>
      <c r="E15" s="176"/>
      <c r="F15" s="179"/>
      <c r="G15" s="25"/>
      <c r="H15" s="132"/>
    </row>
    <row r="16" spans="2:8" ht="24.75">
      <c r="B16" s="133" t="s">
        <v>306</v>
      </c>
      <c r="C16" s="161"/>
      <c r="D16" s="285">
        <f>IF(D13=0,"",(D15/D13/D14)*100^3)</f>
      </c>
      <c r="E16" s="288">
        <f>IF(E13=0,"",(E15/E13/E14)*100^3)</f>
      </c>
      <c r="F16" s="288">
        <f>IF(F13=0,"",(F15/F13/F14)*100^3)</f>
      </c>
      <c r="G16" s="288">
        <f>IF(G13=0,"",(G15/G13/G14)*100^3)</f>
      </c>
      <c r="H16" s="289">
        <f>IF(H13=0,"",(H15/H13/H14)*100^3)</f>
      </c>
    </row>
    <row r="17" spans="2:8" ht="21.75">
      <c r="B17" s="133" t="s">
        <v>265</v>
      </c>
      <c r="C17" s="161"/>
      <c r="D17" s="180"/>
      <c r="E17" s="224"/>
      <c r="F17" s="189"/>
      <c r="G17" s="189"/>
      <c r="H17" s="190"/>
    </row>
    <row r="18" spans="2:8" ht="21.75">
      <c r="B18" s="133" t="s">
        <v>307</v>
      </c>
      <c r="C18" s="161"/>
      <c r="D18" s="180"/>
      <c r="E18" s="224"/>
      <c r="F18" s="179"/>
      <c r="G18" s="179"/>
      <c r="H18" s="222"/>
    </row>
    <row r="19" spans="2:8" ht="21.75">
      <c r="B19" s="133" t="s">
        <v>308</v>
      </c>
      <c r="C19" s="161"/>
      <c r="D19" s="180"/>
      <c r="E19" s="176"/>
      <c r="F19" s="179"/>
      <c r="G19" s="25"/>
      <c r="H19" s="132"/>
    </row>
    <row r="20" spans="2:8" ht="21.75">
      <c r="B20" s="133" t="s">
        <v>322</v>
      </c>
      <c r="C20" s="161"/>
      <c r="D20" s="180"/>
      <c r="E20" s="224"/>
      <c r="F20" s="189"/>
      <c r="G20" s="189"/>
      <c r="H20" s="190"/>
    </row>
    <row r="21" spans="2:8" ht="22.5" thickBot="1">
      <c r="B21" s="313" t="s">
        <v>311</v>
      </c>
      <c r="C21" s="314"/>
      <c r="D21" s="227"/>
      <c r="E21" s="225"/>
      <c r="F21" s="192"/>
      <c r="G21" s="192"/>
      <c r="H21" s="193"/>
    </row>
    <row r="22" spans="2:8" ht="21.75">
      <c r="B22" s="338"/>
      <c r="C22" s="338"/>
      <c r="D22" s="195"/>
      <c r="E22" s="229"/>
      <c r="F22" s="230"/>
      <c r="G22" s="230"/>
      <c r="H22" s="230"/>
    </row>
    <row r="23" spans="2:8" ht="21.75">
      <c r="B23" s="231" t="s">
        <v>62</v>
      </c>
      <c r="C23" s="194"/>
      <c r="D23" s="194"/>
      <c r="E23" s="194"/>
      <c r="F23" s="51"/>
      <c r="G23" s="51"/>
      <c r="H23" s="51"/>
    </row>
    <row r="24" spans="2:8" ht="21.75">
      <c r="B24" s="196"/>
      <c r="C24" s="194"/>
      <c r="D24" s="194"/>
      <c r="E24" s="194"/>
      <c r="F24" s="51"/>
      <c r="G24" s="51"/>
      <c r="H24" s="51"/>
    </row>
    <row r="25" spans="2:8" ht="21.75">
      <c r="B25" s="194"/>
      <c r="C25" s="194"/>
      <c r="D25" s="194"/>
      <c r="E25" s="194"/>
      <c r="F25" s="51"/>
      <c r="G25" s="51"/>
      <c r="H25" s="51"/>
    </row>
    <row r="33" spans="2:8" ht="21.75">
      <c r="B33" s="129"/>
      <c r="C33" s="129"/>
      <c r="D33" s="129"/>
      <c r="F33" s="129"/>
      <c r="H33" s="162"/>
    </row>
  </sheetData>
  <mergeCells count="7">
    <mergeCell ref="B22:C22"/>
    <mergeCell ref="B4:H4"/>
    <mergeCell ref="B10:C10"/>
    <mergeCell ref="B2:H2"/>
    <mergeCell ref="B3:H3"/>
    <mergeCell ref="B8:C8"/>
    <mergeCell ref="B21:C21"/>
  </mergeCells>
  <hyperlinks>
    <hyperlink ref="A1" location="'24'!B1:H30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B1" sqref="B1:H34"/>
    </sheetView>
  </sheetViews>
  <sheetFormatPr defaultColWidth="9.140625" defaultRowHeight="21.75"/>
  <cols>
    <col min="2" max="2" width="13.421875" style="0" customWidth="1"/>
    <col min="3" max="3" width="12.421875" style="0" customWidth="1"/>
    <col min="4" max="4" width="21.421875" style="0" customWidth="1"/>
    <col min="5" max="6" width="8.140625" style="0" customWidth="1"/>
    <col min="7" max="7" width="19.28125" style="0" customWidth="1"/>
    <col min="8" max="8" width="16.7109375" style="0" customWidth="1"/>
  </cols>
  <sheetData>
    <row r="1" ht="21.75">
      <c r="A1" s="56" t="s">
        <v>128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129</v>
      </c>
      <c r="C3" s="295"/>
      <c r="D3" s="295"/>
      <c r="E3" s="295"/>
      <c r="F3" s="295"/>
      <c r="G3" s="295"/>
      <c r="H3" s="295"/>
    </row>
    <row r="5" spans="2:7" ht="21.75">
      <c r="B5" s="14" t="s">
        <v>115</v>
      </c>
      <c r="C5" t="s">
        <v>117</v>
      </c>
      <c r="E5" s="46" t="s">
        <v>116</v>
      </c>
      <c r="G5" t="s">
        <v>118</v>
      </c>
    </row>
    <row r="6" spans="2:3" ht="21.75">
      <c r="B6" s="14" t="s">
        <v>119</v>
      </c>
      <c r="C6" t="s">
        <v>127</v>
      </c>
    </row>
    <row r="7" spans="2:7" ht="21.75">
      <c r="B7" s="14" t="s">
        <v>120</v>
      </c>
      <c r="C7" t="s">
        <v>117</v>
      </c>
      <c r="E7" s="46" t="s">
        <v>121</v>
      </c>
      <c r="G7" t="s">
        <v>118</v>
      </c>
    </row>
    <row r="8" ht="22.5" thickBot="1"/>
    <row r="9" spans="2:8" ht="21.75">
      <c r="B9" s="38" t="s">
        <v>94</v>
      </c>
      <c r="C9" s="39" t="s">
        <v>91</v>
      </c>
      <c r="D9" s="39" t="s">
        <v>122</v>
      </c>
      <c r="E9" s="296" t="s">
        <v>131</v>
      </c>
      <c r="F9" s="297"/>
      <c r="G9" s="39" t="s">
        <v>104</v>
      </c>
      <c r="H9" s="40" t="s">
        <v>0</v>
      </c>
    </row>
    <row r="10" spans="2:8" ht="22.5" thickBot="1">
      <c r="B10" s="41" t="s">
        <v>7</v>
      </c>
      <c r="C10" s="42" t="s">
        <v>8</v>
      </c>
      <c r="D10" s="42" t="s">
        <v>123</v>
      </c>
      <c r="E10" s="48" t="s">
        <v>4</v>
      </c>
      <c r="F10" s="48" t="s">
        <v>130</v>
      </c>
      <c r="G10" s="48" t="s">
        <v>37</v>
      </c>
      <c r="H10" s="43"/>
    </row>
    <row r="11" spans="2:8" ht="21.75">
      <c r="B11" s="45"/>
      <c r="C11" s="44"/>
      <c r="D11" s="44"/>
      <c r="E11" s="44"/>
      <c r="F11" s="44"/>
      <c r="G11" s="44"/>
      <c r="H11" s="5"/>
    </row>
    <row r="12" spans="2:8" ht="21.75">
      <c r="B12" s="3"/>
      <c r="C12" s="4"/>
      <c r="D12" s="4"/>
      <c r="E12" s="4"/>
      <c r="F12" s="4"/>
      <c r="G12" s="44"/>
      <c r="H12" s="5"/>
    </row>
    <row r="13" spans="2:8" ht="21.75">
      <c r="B13" s="3"/>
      <c r="C13" s="4"/>
      <c r="D13" s="4"/>
      <c r="E13" s="4"/>
      <c r="F13" s="4"/>
      <c r="G13" s="44"/>
      <c r="H13" s="5"/>
    </row>
    <row r="14" spans="2:8" ht="21.75">
      <c r="B14" s="3"/>
      <c r="C14" s="4"/>
      <c r="D14" s="4"/>
      <c r="E14" s="4"/>
      <c r="F14" s="4"/>
      <c r="G14" s="44"/>
      <c r="H14" s="5"/>
    </row>
    <row r="15" spans="2:8" ht="21.75">
      <c r="B15" s="3"/>
      <c r="C15" s="4"/>
      <c r="D15" s="4"/>
      <c r="E15" s="4"/>
      <c r="F15" s="4"/>
      <c r="G15" s="44"/>
      <c r="H15" s="5"/>
    </row>
    <row r="16" spans="2:8" ht="21.75">
      <c r="B16" s="3"/>
      <c r="C16" s="4"/>
      <c r="D16" s="4"/>
      <c r="E16" s="4"/>
      <c r="F16" s="4"/>
      <c r="G16" s="44"/>
      <c r="H16" s="5"/>
    </row>
    <row r="17" spans="2:8" ht="21.75">
      <c r="B17" s="3"/>
      <c r="C17" s="4"/>
      <c r="D17" s="4"/>
      <c r="E17" s="4"/>
      <c r="F17" s="4"/>
      <c r="G17" s="44"/>
      <c r="H17" s="5"/>
    </row>
    <row r="18" spans="2:8" ht="21.75">
      <c r="B18" s="3" t="s">
        <v>1</v>
      </c>
      <c r="C18" s="4"/>
      <c r="D18" s="4"/>
      <c r="E18" s="4"/>
      <c r="F18" s="4"/>
      <c r="G18" s="44"/>
      <c r="H18" s="5"/>
    </row>
    <row r="19" spans="2:8" ht="21.75">
      <c r="B19" s="3" t="s">
        <v>1</v>
      </c>
      <c r="C19" s="4"/>
      <c r="D19" s="4"/>
      <c r="E19" s="4"/>
      <c r="F19" s="4"/>
      <c r="G19" s="44"/>
      <c r="H19" s="5"/>
    </row>
    <row r="20" spans="2:8" ht="21.75">
      <c r="B20" s="3" t="s">
        <v>1</v>
      </c>
      <c r="C20" s="4"/>
      <c r="D20" s="4"/>
      <c r="E20" s="4"/>
      <c r="F20" s="4"/>
      <c r="G20" s="44"/>
      <c r="H20" s="5"/>
    </row>
    <row r="21" spans="2:8" ht="21.75">
      <c r="B21" s="3" t="s">
        <v>1</v>
      </c>
      <c r="C21" s="4"/>
      <c r="D21" s="4"/>
      <c r="E21" s="4"/>
      <c r="F21" s="4"/>
      <c r="G21" s="44"/>
      <c r="H21" s="5"/>
    </row>
    <row r="22" spans="2:8" ht="22.5" thickBot="1">
      <c r="B22" s="58" t="s">
        <v>1</v>
      </c>
      <c r="C22" s="59"/>
      <c r="D22" s="59"/>
      <c r="E22" s="59"/>
      <c r="F22" s="59"/>
      <c r="G22" s="47"/>
      <c r="H22" s="60"/>
    </row>
    <row r="23" spans="1:8" ht="21.75">
      <c r="A23" s="15"/>
      <c r="B23" s="15" t="s">
        <v>1</v>
      </c>
      <c r="C23" s="15"/>
      <c r="D23" s="15"/>
      <c r="E23" s="15"/>
      <c r="F23" s="15"/>
      <c r="G23" s="51"/>
      <c r="H23" s="15"/>
    </row>
    <row r="24" spans="1:8" ht="21.75">
      <c r="A24" s="15"/>
      <c r="B24" s="53" t="s">
        <v>132</v>
      </c>
      <c r="C24" s="6"/>
      <c r="D24" s="15"/>
      <c r="E24" s="15"/>
      <c r="F24" s="15"/>
      <c r="G24" s="51">
        <f aca="true" t="shared" si="0" ref="G24:G29">IF(D24=0,"",D24/(F24-E24))</f>
      </c>
      <c r="H24" s="15"/>
    </row>
    <row r="25" spans="1:8" ht="21.75">
      <c r="A25" s="15"/>
      <c r="B25" s="54" t="s">
        <v>106</v>
      </c>
      <c r="C25" s="6"/>
      <c r="D25" s="15"/>
      <c r="E25" s="15"/>
      <c r="F25" s="15"/>
      <c r="G25" s="51">
        <f t="shared" si="0"/>
      </c>
      <c r="H25" s="15"/>
    </row>
    <row r="26" spans="1:8" ht="21.75">
      <c r="A26" s="15"/>
      <c r="C26" s="6"/>
      <c r="D26" s="15"/>
      <c r="E26" s="15"/>
      <c r="F26" s="15"/>
      <c r="G26" s="51">
        <f t="shared" si="0"/>
      </c>
      <c r="H26" s="15"/>
    </row>
    <row r="27" spans="1:8" ht="21.75">
      <c r="A27" s="15"/>
      <c r="B27" s="15" t="s">
        <v>1</v>
      </c>
      <c r="C27" s="6"/>
      <c r="D27" s="15"/>
      <c r="E27" s="15"/>
      <c r="F27" s="15"/>
      <c r="G27" s="51">
        <f t="shared" si="0"/>
      </c>
      <c r="H27" s="15"/>
    </row>
    <row r="28" spans="2:8" ht="21.75">
      <c r="B28" s="15" t="s">
        <v>1</v>
      </c>
      <c r="C28" s="6"/>
      <c r="D28" s="15"/>
      <c r="E28" s="15"/>
      <c r="F28" s="15"/>
      <c r="G28" s="51">
        <f t="shared" si="0"/>
      </c>
      <c r="H28" s="15"/>
    </row>
    <row r="29" spans="2:8" ht="21.75">
      <c r="B29" s="15" t="s">
        <v>1</v>
      </c>
      <c r="C29" s="6"/>
      <c r="D29" s="15"/>
      <c r="E29" s="15"/>
      <c r="F29" s="15"/>
      <c r="G29" s="51">
        <f t="shared" si="0"/>
      </c>
      <c r="H29" s="15"/>
    </row>
    <row r="30" spans="2:8" ht="21.75">
      <c r="B30" s="15"/>
      <c r="C30" s="6"/>
      <c r="D30" s="15"/>
      <c r="E30" s="15"/>
      <c r="F30" s="15"/>
      <c r="G30" s="15"/>
      <c r="H30" s="15"/>
    </row>
    <row r="31" spans="2:8" ht="21.75">
      <c r="B31" s="15"/>
      <c r="C31" s="6"/>
      <c r="D31" s="15"/>
      <c r="E31" s="15"/>
      <c r="F31" s="15"/>
      <c r="G31" s="15"/>
      <c r="H31" s="15"/>
    </row>
    <row r="32" spans="3:7" ht="21.75">
      <c r="C32" s="6"/>
      <c r="D32" s="15"/>
      <c r="E32" s="15"/>
      <c r="F32" s="15"/>
      <c r="G32" s="15"/>
    </row>
    <row r="33" spans="3:7" ht="22.5" thickBot="1">
      <c r="C33" s="1"/>
      <c r="D33" s="8"/>
      <c r="E33" s="8"/>
      <c r="F33" s="8"/>
      <c r="G33" s="8"/>
    </row>
    <row r="34" spans="3:7" ht="21.75">
      <c r="C34" s="15"/>
      <c r="G34" s="55" t="s">
        <v>133</v>
      </c>
    </row>
  </sheetData>
  <mergeCells count="3">
    <mergeCell ref="B2:H2"/>
    <mergeCell ref="B3:H3"/>
    <mergeCell ref="E9:F9"/>
  </mergeCells>
  <hyperlinks>
    <hyperlink ref="A1" location="'2'!B1:H34" display="Print"/>
  </hyperlinks>
  <printOptions/>
  <pageMargins left="0.3937007874015748" right="0.35433070866141736" top="0.6692913385826772" bottom="0.7086614173228347" header="0.5118110236220472" footer="0.5511811023622047"/>
  <pageSetup horizontalDpi="360" verticalDpi="360" orientation="portrait" paperSize="9" r:id="rId1"/>
  <headerFooter alignWithMargins="0">
    <oddHeader>&amp;C&amp;A</oddHeader>
    <oddFooter>&amp;CPage 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B1" sqref="B1:G33"/>
    </sheetView>
  </sheetViews>
  <sheetFormatPr defaultColWidth="9.140625" defaultRowHeight="21.75"/>
  <cols>
    <col min="2" max="2" width="13.421875" style="0" customWidth="1"/>
    <col min="3" max="3" width="12.421875" style="0" customWidth="1"/>
    <col min="4" max="4" width="5.57421875" style="0" customWidth="1"/>
    <col min="5" max="5" width="20.140625" style="0" customWidth="1"/>
    <col min="6" max="6" width="23.140625" style="0" customWidth="1"/>
    <col min="7" max="7" width="21.7109375" style="0" customWidth="1"/>
  </cols>
  <sheetData>
    <row r="1" ht="21.75">
      <c r="A1" s="56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129</v>
      </c>
      <c r="C3" s="295"/>
      <c r="D3" s="295"/>
      <c r="E3" s="295"/>
      <c r="F3" s="295"/>
      <c r="G3" s="295"/>
    </row>
    <row r="4" spans="2:7" ht="26.25">
      <c r="B4" s="302" t="s">
        <v>134</v>
      </c>
      <c r="C4" s="302"/>
      <c r="D4" s="302"/>
      <c r="E4" s="302"/>
      <c r="F4" s="302"/>
      <c r="G4" s="302"/>
    </row>
    <row r="6" spans="2:7" ht="21.75">
      <c r="B6" s="14" t="s">
        <v>115</v>
      </c>
      <c r="C6" t="s">
        <v>117</v>
      </c>
      <c r="F6" s="61" t="s">
        <v>140</v>
      </c>
      <c r="G6" t="s">
        <v>135</v>
      </c>
    </row>
    <row r="7" spans="2:3" ht="21.75">
      <c r="B7" s="14" t="s">
        <v>119</v>
      </c>
      <c r="C7" t="s">
        <v>142</v>
      </c>
    </row>
    <row r="8" spans="2:7" ht="21.75">
      <c r="B8" s="14" t="s">
        <v>120</v>
      </c>
      <c r="C8" t="s">
        <v>117</v>
      </c>
      <c r="F8" s="61" t="s">
        <v>139</v>
      </c>
      <c r="G8" t="s">
        <v>135</v>
      </c>
    </row>
    <row r="9" spans="2:7" ht="24.75">
      <c r="B9" t="s">
        <v>137</v>
      </c>
      <c r="D9" t="s">
        <v>136</v>
      </c>
      <c r="E9" t="s">
        <v>138</v>
      </c>
      <c r="F9" t="s">
        <v>141</v>
      </c>
      <c r="G9" t="s">
        <v>4</v>
      </c>
    </row>
    <row r="10" ht="22.5" thickBot="1"/>
    <row r="11" spans="2:7" ht="27.75" customHeight="1">
      <c r="B11" s="68" t="s">
        <v>95</v>
      </c>
      <c r="C11" s="298" t="s">
        <v>97</v>
      </c>
      <c r="D11" s="299"/>
      <c r="E11" s="69" t="s">
        <v>99</v>
      </c>
      <c r="F11" s="69" t="s">
        <v>86</v>
      </c>
      <c r="G11" s="70" t="s">
        <v>0</v>
      </c>
    </row>
    <row r="12" spans="2:7" ht="22.5" thickBot="1">
      <c r="B12" s="71" t="s">
        <v>82</v>
      </c>
      <c r="C12" s="300" t="s">
        <v>96</v>
      </c>
      <c r="D12" s="301"/>
      <c r="E12" s="72" t="s">
        <v>98</v>
      </c>
      <c r="F12" s="72" t="s">
        <v>100</v>
      </c>
      <c r="G12" s="73"/>
    </row>
    <row r="13" spans="2:7" ht="21.75">
      <c r="B13" s="36"/>
      <c r="C13" s="62"/>
      <c r="D13" s="63"/>
      <c r="E13" s="23"/>
      <c r="F13" s="23"/>
      <c r="G13" s="37"/>
    </row>
    <row r="14" spans="2:7" ht="21.75">
      <c r="B14" s="17"/>
      <c r="C14" s="64"/>
      <c r="D14" s="65"/>
      <c r="E14" s="26"/>
      <c r="F14" s="26"/>
      <c r="G14" s="18"/>
    </row>
    <row r="15" spans="2:7" ht="21.75">
      <c r="B15" s="17"/>
      <c r="C15" s="64"/>
      <c r="D15" s="65"/>
      <c r="E15" s="26"/>
      <c r="F15" s="26"/>
      <c r="G15" s="18"/>
    </row>
    <row r="16" spans="2:7" ht="21.75">
      <c r="B16" s="17"/>
      <c r="C16" s="64"/>
      <c r="D16" s="65"/>
      <c r="E16" s="26"/>
      <c r="F16" s="26"/>
      <c r="G16" s="18"/>
    </row>
    <row r="17" spans="2:7" ht="21.75">
      <c r="B17" s="17"/>
      <c r="C17" s="64"/>
      <c r="D17" s="65"/>
      <c r="E17" s="26"/>
      <c r="F17" s="26"/>
      <c r="G17" s="18"/>
    </row>
    <row r="18" spans="2:7" ht="21.75">
      <c r="B18" s="17"/>
      <c r="C18" s="64"/>
      <c r="D18" s="65"/>
      <c r="E18" s="26"/>
      <c r="F18" s="26"/>
      <c r="G18" s="18"/>
    </row>
    <row r="19" spans="2:7" ht="21.75">
      <c r="B19" s="17"/>
      <c r="C19" s="64"/>
      <c r="D19" s="65"/>
      <c r="E19" s="26"/>
      <c r="F19" s="26"/>
      <c r="G19" s="18"/>
    </row>
    <row r="20" spans="2:7" ht="21.75">
      <c r="B20" s="17"/>
      <c r="C20" s="64"/>
      <c r="D20" s="65"/>
      <c r="E20" s="26"/>
      <c r="F20" s="26"/>
      <c r="G20" s="18"/>
    </row>
    <row r="21" spans="2:7" ht="22.5" thickBot="1">
      <c r="B21" s="19"/>
      <c r="C21" s="66"/>
      <c r="D21" s="67"/>
      <c r="E21" s="33"/>
      <c r="F21" s="33"/>
      <c r="G21" s="34"/>
    </row>
    <row r="23" spans="2:7" ht="21.75">
      <c r="B23" s="53" t="s">
        <v>143</v>
      </c>
      <c r="C23" s="6"/>
      <c r="D23" s="15"/>
      <c r="E23" s="15"/>
      <c r="F23" s="15"/>
      <c r="G23" s="51">
        <f aca="true" t="shared" si="0" ref="G23:G28">IF(D23=0,"",D23/(F23-E23))</f>
      </c>
    </row>
    <row r="24" spans="2:7" ht="21.75">
      <c r="B24" s="54"/>
      <c r="C24" s="6"/>
      <c r="D24" s="15"/>
      <c r="E24" s="15"/>
      <c r="F24" s="15"/>
      <c r="G24" s="51">
        <f t="shared" si="0"/>
      </c>
    </row>
    <row r="25" spans="3:7" ht="21.75">
      <c r="C25" s="6"/>
      <c r="D25" s="15"/>
      <c r="E25" s="15"/>
      <c r="F25" s="15"/>
      <c r="G25" s="51">
        <f t="shared" si="0"/>
      </c>
    </row>
    <row r="26" spans="2:7" ht="21.75">
      <c r="B26" s="15" t="s">
        <v>1</v>
      </c>
      <c r="C26" s="6"/>
      <c r="D26" s="15"/>
      <c r="E26" s="15"/>
      <c r="F26" s="15"/>
      <c r="G26" s="51">
        <f t="shared" si="0"/>
      </c>
    </row>
    <row r="27" spans="2:7" ht="21.75">
      <c r="B27" s="15" t="s">
        <v>1</v>
      </c>
      <c r="C27" s="6"/>
      <c r="D27" s="15"/>
      <c r="E27" s="15"/>
      <c r="F27" s="15"/>
      <c r="G27" s="51">
        <f t="shared" si="0"/>
      </c>
    </row>
    <row r="28" spans="2:7" ht="21.75">
      <c r="B28" s="15" t="s">
        <v>1</v>
      </c>
      <c r="C28" s="6"/>
      <c r="D28" s="15"/>
      <c r="E28" s="15"/>
      <c r="F28" s="15"/>
      <c r="G28" s="51">
        <f t="shared" si="0"/>
      </c>
    </row>
    <row r="29" spans="2:7" ht="21.75">
      <c r="B29" s="15"/>
      <c r="C29" s="6"/>
      <c r="D29" s="15"/>
      <c r="E29" s="15"/>
      <c r="F29" s="15"/>
      <c r="G29" s="15"/>
    </row>
    <row r="30" spans="2:7" ht="21.75">
      <c r="B30" s="15"/>
      <c r="C30" s="6"/>
      <c r="D30" s="15"/>
      <c r="E30" s="15"/>
      <c r="F30" s="15"/>
      <c r="G30" s="15"/>
    </row>
    <row r="31" spans="3:7" ht="21.75">
      <c r="C31" s="6"/>
      <c r="D31" s="15"/>
      <c r="E31" s="15"/>
      <c r="F31" s="15"/>
      <c r="G31" s="15"/>
    </row>
    <row r="32" spans="3:7" ht="22.5" thickBot="1">
      <c r="C32" s="1"/>
      <c r="D32" s="8"/>
      <c r="E32" s="8"/>
      <c r="F32" s="8"/>
      <c r="G32" s="15"/>
    </row>
    <row r="33" spans="3:7" ht="21.75">
      <c r="C33" s="15"/>
      <c r="F33" s="55" t="s">
        <v>133</v>
      </c>
      <c r="G33" s="15"/>
    </row>
  </sheetData>
  <mergeCells count="5">
    <mergeCell ref="C11:D11"/>
    <mergeCell ref="C12:D12"/>
    <mergeCell ref="B2:G2"/>
    <mergeCell ref="B3:G3"/>
    <mergeCell ref="B4:G4"/>
  </mergeCells>
  <hyperlinks>
    <hyperlink ref="A1" location="'3.1'!B1:G33" display="PRINT"/>
  </hyperlinks>
  <printOptions/>
  <pageMargins left="0.78" right="0.1968503937007874" top="0.6299212598425197" bottom="0.984251968503937" header="0.5118110236220472" footer="0.5118110236220472"/>
  <pageSetup horizontalDpi="360" verticalDpi="360" orientation="portrait" paperSize="9" scale="95" r:id="rId1"/>
  <headerFooter alignWithMargins="0">
    <oddHeader>&amp;C&amp;A</oddHeader>
    <oddFooter>&amp;CPage &amp;P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B1" sqref="B1:G33"/>
    </sheetView>
  </sheetViews>
  <sheetFormatPr defaultColWidth="9.140625" defaultRowHeight="21.75"/>
  <cols>
    <col min="2" max="2" width="13.421875" style="0" customWidth="1"/>
    <col min="3" max="3" width="12.421875" style="0" customWidth="1"/>
    <col min="4" max="4" width="5.57421875" style="0" customWidth="1"/>
    <col min="5" max="5" width="20.140625" style="0" customWidth="1"/>
    <col min="6" max="6" width="23.140625" style="0" customWidth="1"/>
    <col min="7" max="7" width="21.7109375" style="0" customWidth="1"/>
  </cols>
  <sheetData>
    <row r="1" ht="21.75">
      <c r="A1" s="56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129</v>
      </c>
      <c r="C3" s="295"/>
      <c r="D3" s="295"/>
      <c r="E3" s="295"/>
      <c r="F3" s="295"/>
      <c r="G3" s="295"/>
    </row>
    <row r="4" spans="2:7" ht="26.25">
      <c r="B4" s="302" t="s">
        <v>145</v>
      </c>
      <c r="C4" s="302"/>
      <c r="D4" s="302"/>
      <c r="E4" s="302"/>
      <c r="F4" s="302"/>
      <c r="G4" s="302"/>
    </row>
    <row r="6" spans="2:7" ht="21.75">
      <c r="B6" s="14" t="s">
        <v>115</v>
      </c>
      <c r="C6" t="s">
        <v>117</v>
      </c>
      <c r="F6" s="61" t="s">
        <v>140</v>
      </c>
      <c r="G6" t="s">
        <v>135</v>
      </c>
    </row>
    <row r="7" spans="2:3" ht="21.75">
      <c r="B7" s="14" t="s">
        <v>119</v>
      </c>
      <c r="C7" t="s">
        <v>142</v>
      </c>
    </row>
    <row r="8" spans="2:7" ht="21.75">
      <c r="B8" s="14" t="s">
        <v>120</v>
      </c>
      <c r="C8" t="s">
        <v>117</v>
      </c>
      <c r="F8" s="61" t="s">
        <v>139</v>
      </c>
      <c r="G8" t="s">
        <v>135</v>
      </c>
    </row>
    <row r="9" spans="2:7" ht="24.75">
      <c r="B9" t="s">
        <v>137</v>
      </c>
      <c r="D9" t="s">
        <v>136</v>
      </c>
      <c r="E9" t="s">
        <v>138</v>
      </c>
      <c r="F9" t="s">
        <v>141</v>
      </c>
      <c r="G9" t="s">
        <v>4</v>
      </c>
    </row>
    <row r="10" ht="22.5" thickBot="1"/>
    <row r="11" spans="2:7" ht="27.75" customHeight="1">
      <c r="B11" s="68" t="s">
        <v>95</v>
      </c>
      <c r="C11" s="298" t="s">
        <v>97</v>
      </c>
      <c r="D11" s="299"/>
      <c r="E11" s="69" t="s">
        <v>99</v>
      </c>
      <c r="F11" s="69" t="s">
        <v>86</v>
      </c>
      <c r="G11" s="70" t="s">
        <v>0</v>
      </c>
    </row>
    <row r="12" spans="2:7" ht="22.5" thickBot="1">
      <c r="B12" s="71" t="s">
        <v>82</v>
      </c>
      <c r="C12" s="300" t="s">
        <v>96</v>
      </c>
      <c r="D12" s="301"/>
      <c r="E12" s="72" t="s">
        <v>98</v>
      </c>
      <c r="F12" s="72" t="s">
        <v>100</v>
      </c>
      <c r="G12" s="73"/>
    </row>
    <row r="13" spans="2:7" ht="21.75">
      <c r="B13" s="36"/>
      <c r="C13" s="62"/>
      <c r="D13" s="63"/>
      <c r="E13" s="23"/>
      <c r="F13" s="23"/>
      <c r="G13" s="37"/>
    </row>
    <row r="14" spans="2:7" ht="21.75">
      <c r="B14" s="17"/>
      <c r="C14" s="64"/>
      <c r="D14" s="65"/>
      <c r="E14" s="26"/>
      <c r="F14" s="26"/>
      <c r="G14" s="18"/>
    </row>
    <row r="15" spans="2:7" ht="21.75">
      <c r="B15" s="17"/>
      <c r="C15" s="64"/>
      <c r="D15" s="65"/>
      <c r="E15" s="26"/>
      <c r="F15" s="26"/>
      <c r="G15" s="18"/>
    </row>
    <row r="16" spans="2:7" ht="21.75">
      <c r="B16" s="17"/>
      <c r="C16" s="64"/>
      <c r="D16" s="65"/>
      <c r="E16" s="26"/>
      <c r="F16" s="26"/>
      <c r="G16" s="18"/>
    </row>
    <row r="17" spans="2:7" ht="21.75">
      <c r="B17" s="17"/>
      <c r="C17" s="64"/>
      <c r="D17" s="65"/>
      <c r="E17" s="26"/>
      <c r="F17" s="26"/>
      <c r="G17" s="18"/>
    </row>
    <row r="18" spans="2:7" ht="21.75">
      <c r="B18" s="17"/>
      <c r="C18" s="64"/>
      <c r="D18" s="65"/>
      <c r="E18" s="26"/>
      <c r="F18" s="26"/>
      <c r="G18" s="18"/>
    </row>
    <row r="19" spans="2:7" ht="21.75">
      <c r="B19" s="17"/>
      <c r="C19" s="64"/>
      <c r="D19" s="65"/>
      <c r="E19" s="26"/>
      <c r="F19" s="26"/>
      <c r="G19" s="18"/>
    </row>
    <row r="20" spans="2:7" ht="21.75">
      <c r="B20" s="17"/>
      <c r="C20" s="64"/>
      <c r="D20" s="65"/>
      <c r="E20" s="26"/>
      <c r="F20" s="26"/>
      <c r="G20" s="18"/>
    </row>
    <row r="21" spans="2:7" ht="22.5" thickBot="1">
      <c r="B21" s="19"/>
      <c r="C21" s="66"/>
      <c r="D21" s="67"/>
      <c r="E21" s="33"/>
      <c r="F21" s="33"/>
      <c r="G21" s="34"/>
    </row>
    <row r="23" spans="2:7" ht="21.75">
      <c r="B23" s="53" t="s">
        <v>143</v>
      </c>
      <c r="C23" s="6"/>
      <c r="D23" s="15"/>
      <c r="E23" s="15"/>
      <c r="F23" s="15"/>
      <c r="G23" s="51">
        <f aca="true" t="shared" si="0" ref="G23:G28">IF(D23=0,"",D23/(F23-E23))</f>
      </c>
    </row>
    <row r="24" spans="2:7" ht="21.75">
      <c r="B24" s="54"/>
      <c r="C24" s="6"/>
      <c r="D24" s="15"/>
      <c r="E24" s="15"/>
      <c r="F24" s="15"/>
      <c r="G24" s="51">
        <f t="shared" si="0"/>
      </c>
    </row>
    <row r="25" spans="3:7" ht="21.75">
      <c r="C25" s="6"/>
      <c r="D25" s="15"/>
      <c r="E25" s="15"/>
      <c r="F25" s="15"/>
      <c r="G25" s="51">
        <f t="shared" si="0"/>
      </c>
    </row>
    <row r="26" spans="2:7" ht="21.75">
      <c r="B26" s="15" t="s">
        <v>1</v>
      </c>
      <c r="C26" s="6"/>
      <c r="D26" s="15"/>
      <c r="E26" s="15"/>
      <c r="F26" s="15"/>
      <c r="G26" s="51">
        <f t="shared" si="0"/>
      </c>
    </row>
    <row r="27" spans="2:7" ht="21.75">
      <c r="B27" s="15" t="s">
        <v>1</v>
      </c>
      <c r="C27" s="6"/>
      <c r="D27" s="15"/>
      <c r="E27" s="15"/>
      <c r="F27" s="15"/>
      <c r="G27" s="51">
        <f t="shared" si="0"/>
      </c>
    </row>
    <row r="28" spans="2:7" ht="21.75">
      <c r="B28" s="15" t="s">
        <v>1</v>
      </c>
      <c r="C28" s="6"/>
      <c r="D28" s="15"/>
      <c r="E28" s="15"/>
      <c r="F28" s="15"/>
      <c r="G28" s="51">
        <f t="shared" si="0"/>
      </c>
    </row>
    <row r="29" spans="2:7" ht="21.75">
      <c r="B29" s="15"/>
      <c r="C29" s="6"/>
      <c r="D29" s="15"/>
      <c r="E29" s="15"/>
      <c r="F29" s="15"/>
      <c r="G29" s="15"/>
    </row>
    <row r="30" spans="2:7" ht="21.75">
      <c r="B30" s="15"/>
      <c r="C30" s="6"/>
      <c r="D30" s="15"/>
      <c r="E30" s="15"/>
      <c r="F30" s="15"/>
      <c r="G30" s="15"/>
    </row>
    <row r="31" spans="3:7" ht="21.75">
      <c r="C31" s="6"/>
      <c r="D31" s="15"/>
      <c r="E31" s="15"/>
      <c r="F31" s="15"/>
      <c r="G31" s="15"/>
    </row>
    <row r="32" spans="3:7" ht="22.5" thickBot="1">
      <c r="C32" s="1"/>
      <c r="D32" s="8"/>
      <c r="E32" s="8"/>
      <c r="F32" s="8"/>
      <c r="G32" s="15"/>
    </row>
    <row r="33" spans="3:7" ht="21.75">
      <c r="C33" s="15"/>
      <c r="F33" s="55" t="s">
        <v>133</v>
      </c>
      <c r="G33" s="15"/>
    </row>
  </sheetData>
  <mergeCells count="5">
    <mergeCell ref="C12:D12"/>
    <mergeCell ref="B2:G2"/>
    <mergeCell ref="B3:G3"/>
    <mergeCell ref="B4:G4"/>
    <mergeCell ref="C11:D11"/>
  </mergeCells>
  <hyperlinks>
    <hyperlink ref="A1" location="'3.2'!B1:G33" display="PRINT"/>
  </hyperlinks>
  <printOptions/>
  <pageMargins left="0.69" right="0.1968503937007874" top="0.7480314960629921" bottom="0.984251968503937" header="0.5118110236220472" footer="0.5118110236220472"/>
  <pageSetup horizontalDpi="360" verticalDpi="360" orientation="portrait" paperSize="9" scale="9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B1" sqref="B1:G23"/>
    </sheetView>
  </sheetViews>
  <sheetFormatPr defaultColWidth="9.140625" defaultRowHeight="21.75"/>
  <cols>
    <col min="2" max="2" width="12.7109375" style="0" customWidth="1"/>
    <col min="3" max="3" width="13.140625" style="0" customWidth="1"/>
    <col min="4" max="4" width="20.8515625" style="0" customWidth="1"/>
    <col min="5" max="5" width="20.28125" style="0" customWidth="1"/>
    <col min="6" max="6" width="16.00390625" style="0" customWidth="1"/>
    <col min="7" max="7" width="14.7109375" style="0" customWidth="1"/>
  </cols>
  <sheetData>
    <row r="1" ht="21.75">
      <c r="A1" s="77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146</v>
      </c>
      <c r="C3" s="295"/>
      <c r="D3" s="295"/>
      <c r="E3" s="295"/>
      <c r="F3" s="295"/>
      <c r="G3" s="295"/>
    </row>
    <row r="5" spans="2:6" ht="21.75">
      <c r="B5" s="14" t="s">
        <v>115</v>
      </c>
      <c r="C5" t="s">
        <v>117</v>
      </c>
      <c r="E5" s="61" t="s">
        <v>140</v>
      </c>
      <c r="F5" t="s">
        <v>153</v>
      </c>
    </row>
    <row r="6" spans="2:3" ht="21.75">
      <c r="B6" s="14" t="s">
        <v>119</v>
      </c>
      <c r="C6" t="s">
        <v>142</v>
      </c>
    </row>
    <row r="7" spans="2:6" ht="21.75">
      <c r="B7" s="14" t="s">
        <v>120</v>
      </c>
      <c r="C7" t="s">
        <v>117</v>
      </c>
      <c r="E7" s="61" t="s">
        <v>139</v>
      </c>
      <c r="F7" t="s">
        <v>153</v>
      </c>
    </row>
    <row r="8" spans="2:6" ht="21.75">
      <c r="B8" s="14" t="s">
        <v>147</v>
      </c>
      <c r="E8" t="s">
        <v>148</v>
      </c>
      <c r="F8" t="s">
        <v>4</v>
      </c>
    </row>
    <row r="9" spans="2:5" ht="21.75">
      <c r="B9" s="14" t="s">
        <v>149</v>
      </c>
      <c r="D9" t="s">
        <v>148</v>
      </c>
      <c r="E9" s="14" t="s">
        <v>150</v>
      </c>
    </row>
    <row r="10" ht="22.5" thickBot="1"/>
    <row r="11" spans="2:7" ht="27.75" customHeight="1">
      <c r="B11" s="68" t="s">
        <v>9</v>
      </c>
      <c r="C11" s="69" t="s">
        <v>101</v>
      </c>
      <c r="D11" s="69" t="s">
        <v>102</v>
      </c>
      <c r="E11" s="69" t="s">
        <v>103</v>
      </c>
      <c r="F11" s="69" t="s">
        <v>151</v>
      </c>
      <c r="G11" s="70" t="s">
        <v>0</v>
      </c>
    </row>
    <row r="12" spans="2:7" ht="22.5" thickBot="1">
      <c r="B12" s="71" t="s">
        <v>60</v>
      </c>
      <c r="C12" s="72" t="s">
        <v>96</v>
      </c>
      <c r="D12" s="74" t="s">
        <v>37</v>
      </c>
      <c r="E12" s="74" t="s">
        <v>37</v>
      </c>
      <c r="F12" s="72" t="s">
        <v>104</v>
      </c>
      <c r="G12" s="73"/>
    </row>
    <row r="13" spans="2:7" ht="21.75">
      <c r="B13" s="3"/>
      <c r="C13" s="4"/>
      <c r="D13" s="44"/>
      <c r="E13" s="44"/>
      <c r="F13" s="75">
        <f>IF(E13=0,"",(D13/E13)*100)</f>
      </c>
      <c r="G13" s="11"/>
    </row>
    <row r="14" spans="2:7" ht="21.75">
      <c r="B14" s="3"/>
      <c r="C14" s="4"/>
      <c r="D14" s="44"/>
      <c r="E14" s="44"/>
      <c r="F14" s="75">
        <f>IF(E14=0,"",(D14/E14)*100)</f>
      </c>
      <c r="G14" s="12"/>
    </row>
    <row r="15" spans="2:7" ht="21.75">
      <c r="B15" s="3"/>
      <c r="C15" s="4"/>
      <c r="D15" s="44"/>
      <c r="E15" s="44"/>
      <c r="F15" s="75">
        <f aca="true" t="shared" si="0" ref="F15:F23">IF(E15=0,"",(D15/E15)*100)</f>
      </c>
      <c r="G15" s="12"/>
    </row>
    <row r="16" spans="2:7" ht="21.75">
      <c r="B16" s="3"/>
      <c r="C16" s="4"/>
      <c r="D16" s="44"/>
      <c r="E16" s="44"/>
      <c r="F16" s="75">
        <f t="shared" si="0"/>
      </c>
      <c r="G16" s="12"/>
    </row>
    <row r="17" spans="2:7" ht="21.75">
      <c r="B17" s="3"/>
      <c r="C17" s="4"/>
      <c r="D17" s="44"/>
      <c r="E17" s="44"/>
      <c r="F17" s="75">
        <f t="shared" si="0"/>
      </c>
      <c r="G17" s="12"/>
    </row>
    <row r="18" spans="2:7" ht="21.75">
      <c r="B18" s="3"/>
      <c r="C18" s="4"/>
      <c r="D18" s="44"/>
      <c r="E18" s="44"/>
      <c r="F18" s="75">
        <f t="shared" si="0"/>
      </c>
      <c r="G18" s="12"/>
    </row>
    <row r="19" spans="2:7" ht="21.75">
      <c r="B19" s="3"/>
      <c r="C19" s="4"/>
      <c r="D19" s="44"/>
      <c r="E19" s="44"/>
      <c r="F19" s="75">
        <f t="shared" si="0"/>
      </c>
      <c r="G19" s="12"/>
    </row>
    <row r="20" spans="2:7" ht="21.75">
      <c r="B20" s="3"/>
      <c r="C20" s="4"/>
      <c r="D20" s="44"/>
      <c r="E20" s="44"/>
      <c r="F20" s="75">
        <f t="shared" si="0"/>
      </c>
      <c r="G20" s="12"/>
    </row>
    <row r="21" spans="2:7" ht="21.75">
      <c r="B21" s="3"/>
      <c r="C21" s="4"/>
      <c r="D21" s="44"/>
      <c r="E21" s="44"/>
      <c r="F21" s="75">
        <f t="shared" si="0"/>
      </c>
      <c r="G21" s="12"/>
    </row>
    <row r="22" spans="2:7" ht="21.75">
      <c r="B22" s="3"/>
      <c r="C22" s="4"/>
      <c r="D22" s="44"/>
      <c r="E22" s="44"/>
      <c r="F22" s="75">
        <f t="shared" si="0"/>
      </c>
      <c r="G22" s="12"/>
    </row>
    <row r="23" spans="2:7" ht="22.5" thickBot="1">
      <c r="B23" s="10"/>
      <c r="C23" s="2"/>
      <c r="D23" s="47"/>
      <c r="E23" s="47"/>
      <c r="F23" s="76">
        <f t="shared" si="0"/>
      </c>
      <c r="G23" s="13"/>
    </row>
  </sheetData>
  <mergeCells count="2">
    <mergeCell ref="B2:G2"/>
    <mergeCell ref="B3:G3"/>
  </mergeCells>
  <hyperlinks>
    <hyperlink ref="A1" location="'3.3'!B1:G23" display="PRINT"/>
  </hyperlinks>
  <printOptions/>
  <pageMargins left="0.69" right="0.37" top="1" bottom="1" header="0.5" footer="0.5"/>
  <pageSetup horizontalDpi="360" verticalDpi="360" orientation="portrait" paperSize="9" scale="93" r:id="rId1"/>
  <headerFooter alignWithMargins="0">
    <oddHeader>&amp;C&amp;A</oddHeader>
    <oddFooter>&amp;CPage &amp;P</oddFoot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1" sqref="B1:H23"/>
    </sheetView>
  </sheetViews>
  <sheetFormatPr defaultColWidth="9.140625" defaultRowHeight="21.75"/>
  <cols>
    <col min="2" max="2" width="13.140625" style="0" customWidth="1"/>
    <col min="3" max="3" width="11.00390625" style="0" customWidth="1"/>
    <col min="4" max="6" width="11.140625" style="0" customWidth="1"/>
    <col min="7" max="7" width="10.7109375" style="0" customWidth="1"/>
    <col min="8" max="8" width="17.7109375" style="0" customWidth="1"/>
  </cols>
  <sheetData>
    <row r="1" spans="1:4" ht="21.75">
      <c r="A1" s="77" t="s">
        <v>144</v>
      </c>
      <c r="D1">
        <v>6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152</v>
      </c>
      <c r="C3" s="295"/>
      <c r="D3" s="295"/>
      <c r="E3" s="295"/>
      <c r="F3" s="295"/>
      <c r="G3" s="295"/>
      <c r="H3" s="295"/>
    </row>
    <row r="5" spans="2:11" ht="21.75">
      <c r="B5" s="14" t="s">
        <v>115</v>
      </c>
      <c r="C5" t="s">
        <v>117</v>
      </c>
      <c r="E5" s="61" t="s">
        <v>156</v>
      </c>
      <c r="G5" t="s">
        <v>153</v>
      </c>
      <c r="K5" s="96"/>
    </row>
    <row r="6" spans="2:3" ht="21.75">
      <c r="B6" s="14" t="s">
        <v>119</v>
      </c>
      <c r="C6" t="s">
        <v>154</v>
      </c>
    </row>
    <row r="7" spans="2:7" ht="21.75">
      <c r="B7" s="14" t="s">
        <v>120</v>
      </c>
      <c r="C7" t="s">
        <v>117</v>
      </c>
      <c r="E7" s="61" t="s">
        <v>157</v>
      </c>
      <c r="G7" t="s">
        <v>153</v>
      </c>
    </row>
    <row r="8" ht="22.5" thickBot="1"/>
    <row r="9" spans="1:8" ht="21.75">
      <c r="A9" t="s">
        <v>105</v>
      </c>
      <c r="B9" s="78" t="s">
        <v>5</v>
      </c>
      <c r="C9" s="79" t="s">
        <v>6</v>
      </c>
      <c r="D9" s="80" t="s">
        <v>158</v>
      </c>
      <c r="E9" s="81"/>
      <c r="F9" s="82" t="s">
        <v>159</v>
      </c>
      <c r="G9" s="81"/>
      <c r="H9" s="94" t="s">
        <v>160</v>
      </c>
    </row>
    <row r="10" spans="2:8" ht="22.5" thickBot="1">
      <c r="B10" s="83" t="s">
        <v>7</v>
      </c>
      <c r="C10" s="84" t="s">
        <v>8</v>
      </c>
      <c r="D10" s="85" t="s">
        <v>108</v>
      </c>
      <c r="E10" s="86"/>
      <c r="F10" s="87" t="s">
        <v>107</v>
      </c>
      <c r="G10" s="86"/>
      <c r="H10" s="88" t="s">
        <v>106</v>
      </c>
    </row>
    <row r="11" spans="2:8" ht="22.5" thickBot="1">
      <c r="B11" s="89"/>
      <c r="C11" s="90"/>
      <c r="D11" s="91">
        <v>1</v>
      </c>
      <c r="E11" s="91">
        <v>2</v>
      </c>
      <c r="F11" s="92">
        <v>1</v>
      </c>
      <c r="G11" s="91">
        <v>2</v>
      </c>
      <c r="H11" s="93"/>
    </row>
    <row r="12" spans="2:8" ht="21.75">
      <c r="B12" s="3"/>
      <c r="C12" s="4"/>
      <c r="D12" s="4"/>
      <c r="E12" s="4"/>
      <c r="F12" s="4"/>
      <c r="G12" s="4"/>
      <c r="H12" s="11"/>
    </row>
    <row r="13" spans="2:8" ht="21.75">
      <c r="B13" s="3"/>
      <c r="C13" s="4"/>
      <c r="D13" s="4"/>
      <c r="E13" s="4"/>
      <c r="F13" s="4"/>
      <c r="G13" s="4"/>
      <c r="H13" s="95">
        <f>IF(D13=0,"",(((F13+G13)-(D13+E13))/(D13+E13))*100)</f>
      </c>
    </row>
    <row r="14" spans="2:8" ht="21.75">
      <c r="B14" s="3"/>
      <c r="C14" s="4"/>
      <c r="D14" s="4"/>
      <c r="E14" s="4"/>
      <c r="F14" s="4"/>
      <c r="G14" s="4"/>
      <c r="H14" s="95">
        <f>IF(D14=0,"",(((F14+G14)-(D14+E14))/(D14+E14))*100)</f>
      </c>
    </row>
    <row r="15" spans="2:8" ht="21.75">
      <c r="B15" s="3"/>
      <c r="C15" s="4"/>
      <c r="D15" s="4"/>
      <c r="E15" s="4"/>
      <c r="F15" s="4"/>
      <c r="G15" s="4"/>
      <c r="H15" s="95">
        <f aca="true" t="shared" si="0" ref="H15:H23">IF(D15=0,"",(((F15+G15)-(D15+E15))/(D15+E15))*100)</f>
      </c>
    </row>
    <row r="16" spans="2:8" ht="21.75">
      <c r="B16" s="3"/>
      <c r="C16" s="4"/>
      <c r="D16" s="4"/>
      <c r="E16" s="4"/>
      <c r="F16" s="4"/>
      <c r="G16" s="4"/>
      <c r="H16" s="95">
        <f t="shared" si="0"/>
      </c>
    </row>
    <row r="17" spans="2:8" ht="21.75">
      <c r="B17" s="3"/>
      <c r="C17" s="4"/>
      <c r="D17" s="4"/>
      <c r="E17" s="4"/>
      <c r="F17" s="4"/>
      <c r="G17" s="4"/>
      <c r="H17" s="95">
        <f t="shared" si="0"/>
      </c>
    </row>
    <row r="18" spans="2:8" ht="21.75">
      <c r="B18" s="3"/>
      <c r="C18" s="4"/>
      <c r="D18" s="4"/>
      <c r="E18" s="4"/>
      <c r="F18" s="4"/>
      <c r="G18" s="4"/>
      <c r="H18" s="95">
        <f t="shared" si="0"/>
      </c>
    </row>
    <row r="19" spans="2:8" ht="21.75">
      <c r="B19" s="3"/>
      <c r="C19" s="4"/>
      <c r="D19" s="4"/>
      <c r="E19" s="4"/>
      <c r="F19" s="4"/>
      <c r="G19" s="4"/>
      <c r="H19" s="95">
        <f t="shared" si="0"/>
      </c>
    </row>
    <row r="20" spans="2:8" ht="21.75">
      <c r="B20" s="3"/>
      <c r="C20" s="4"/>
      <c r="D20" s="4"/>
      <c r="E20" s="4"/>
      <c r="F20" s="4"/>
      <c r="G20" s="4"/>
      <c r="H20" s="95">
        <f t="shared" si="0"/>
      </c>
    </row>
    <row r="21" spans="2:8" ht="21.75">
      <c r="B21" s="3"/>
      <c r="C21" s="4"/>
      <c r="D21" s="4"/>
      <c r="E21" s="4"/>
      <c r="F21" s="4"/>
      <c r="G21" s="4"/>
      <c r="H21" s="95">
        <f t="shared" si="0"/>
      </c>
    </row>
    <row r="22" spans="2:8" ht="21.75">
      <c r="B22" s="3"/>
      <c r="C22" s="4"/>
      <c r="D22" s="4"/>
      <c r="E22" s="4"/>
      <c r="F22" s="4"/>
      <c r="G22" s="4"/>
      <c r="H22" s="95">
        <f t="shared" si="0"/>
      </c>
    </row>
    <row r="23" spans="2:8" ht="22.5" thickBot="1">
      <c r="B23" s="10"/>
      <c r="C23" s="2"/>
      <c r="D23" s="2"/>
      <c r="E23" s="2"/>
      <c r="F23" s="2"/>
      <c r="G23" s="2"/>
      <c r="H23" s="97">
        <f t="shared" si="0"/>
      </c>
    </row>
  </sheetData>
  <mergeCells count="2">
    <mergeCell ref="B2:H2"/>
    <mergeCell ref="B3:H3"/>
  </mergeCells>
  <hyperlinks>
    <hyperlink ref="A1" location="'4'!B1:H23" display="PRINT"/>
  </hyperlinks>
  <printOptions/>
  <pageMargins left="1.01" right="0.48" top="0.78" bottom="1" header="0.56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showGridLines="0" workbookViewId="0" topLeftCell="A1">
      <selection activeCell="B1" sqref="B1:G23"/>
    </sheetView>
  </sheetViews>
  <sheetFormatPr defaultColWidth="9.140625" defaultRowHeight="21.75"/>
  <cols>
    <col min="2" max="2" width="13.00390625" style="0" customWidth="1"/>
    <col min="3" max="3" width="13.140625" style="0" customWidth="1"/>
    <col min="4" max="4" width="16.421875" style="0" customWidth="1"/>
    <col min="5" max="5" width="13.57421875" style="0" customWidth="1"/>
    <col min="6" max="6" width="15.57421875" style="0" customWidth="1"/>
    <col min="7" max="7" width="14.57421875" style="0" customWidth="1"/>
  </cols>
  <sheetData>
    <row r="1" ht="21.75">
      <c r="A1" s="115" t="s">
        <v>144</v>
      </c>
    </row>
    <row r="2" spans="2:7" ht="31.5">
      <c r="B2" s="294" t="s">
        <v>59</v>
      </c>
      <c r="C2" s="294"/>
      <c r="D2" s="294"/>
      <c r="E2" s="294"/>
      <c r="F2" s="294"/>
      <c r="G2" s="294"/>
    </row>
    <row r="3" spans="2:7" ht="26.25">
      <c r="B3" s="295" t="s">
        <v>152</v>
      </c>
      <c r="C3" s="295"/>
      <c r="D3" s="295"/>
      <c r="E3" s="295"/>
      <c r="F3" s="295"/>
      <c r="G3" s="295"/>
    </row>
    <row r="4" spans="3:6" ht="21.75">
      <c r="C4" s="303" t="s">
        <v>165</v>
      </c>
      <c r="D4" s="303"/>
      <c r="E4" s="303"/>
      <c r="F4" s="303"/>
    </row>
    <row r="6" spans="2:6" ht="21.75">
      <c r="B6" s="14" t="s">
        <v>115</v>
      </c>
      <c r="C6" t="s">
        <v>117</v>
      </c>
      <c r="E6" s="61" t="s">
        <v>155</v>
      </c>
      <c r="F6" t="s">
        <v>153</v>
      </c>
    </row>
    <row r="7" spans="2:3" ht="21.75">
      <c r="B7" s="14" t="s">
        <v>119</v>
      </c>
      <c r="C7" t="s">
        <v>154</v>
      </c>
    </row>
    <row r="8" spans="2:6" ht="21.75">
      <c r="B8" s="14" t="s">
        <v>120</v>
      </c>
      <c r="C8" t="s">
        <v>117</v>
      </c>
      <c r="E8" s="61" t="s">
        <v>161</v>
      </c>
      <c r="F8" t="s">
        <v>153</v>
      </c>
    </row>
    <row r="9" ht="22.5" thickBot="1"/>
    <row r="10" spans="2:7" ht="21.75">
      <c r="B10" s="98" t="s">
        <v>9</v>
      </c>
      <c r="C10" s="99" t="s">
        <v>10</v>
      </c>
      <c r="D10" s="99" t="s">
        <v>11</v>
      </c>
      <c r="E10" s="99" t="s">
        <v>12</v>
      </c>
      <c r="F10" s="99" t="s">
        <v>162</v>
      </c>
      <c r="G10" s="100" t="s">
        <v>13</v>
      </c>
    </row>
    <row r="11" spans="2:7" ht="22.5" thickBot="1">
      <c r="B11" s="101" t="s">
        <v>7</v>
      </c>
      <c r="C11" s="102" t="s">
        <v>8</v>
      </c>
      <c r="D11" s="48" t="s">
        <v>164</v>
      </c>
      <c r="E11" s="102" t="s">
        <v>7</v>
      </c>
      <c r="F11" s="48" t="s">
        <v>163</v>
      </c>
      <c r="G11" s="103"/>
    </row>
    <row r="12" spans="2:7" ht="21.75">
      <c r="B12" s="45"/>
      <c r="C12" s="44"/>
      <c r="D12" s="44"/>
      <c r="E12" s="44"/>
      <c r="F12" s="44"/>
      <c r="G12" s="104">
        <f>IF(D12=0,"",100-((F12*100)/D12))</f>
      </c>
    </row>
    <row r="13" spans="2:7" ht="21.75">
      <c r="B13" s="45"/>
      <c r="C13" s="44"/>
      <c r="D13" s="44"/>
      <c r="E13" s="44"/>
      <c r="F13" s="44"/>
      <c r="G13" s="104">
        <f>IF(D13=0,"",100-((F13*100)/D13))</f>
      </c>
    </row>
    <row r="14" spans="2:7" ht="21.75">
      <c r="B14" s="45"/>
      <c r="C14" s="44"/>
      <c r="D14" s="44"/>
      <c r="E14" s="44"/>
      <c r="F14" s="44"/>
      <c r="G14" s="104">
        <f aca="true" t="shared" si="0" ref="G14:G23">IF(D14=0,"",100-((F14*100)/D14))</f>
      </c>
    </row>
    <row r="15" spans="2:7" ht="21.75">
      <c r="B15" s="45"/>
      <c r="C15" s="44"/>
      <c r="D15" s="44"/>
      <c r="E15" s="44"/>
      <c r="F15" s="44"/>
      <c r="G15" s="104">
        <f t="shared" si="0"/>
      </c>
    </row>
    <row r="16" spans="2:7" ht="21.75">
      <c r="B16" s="45"/>
      <c r="C16" s="44"/>
      <c r="D16" s="44"/>
      <c r="E16" s="44"/>
      <c r="F16" s="44"/>
      <c r="G16" s="104">
        <f t="shared" si="0"/>
      </c>
    </row>
    <row r="17" spans="2:7" ht="21.75">
      <c r="B17" s="45"/>
      <c r="C17" s="44"/>
      <c r="D17" s="44"/>
      <c r="E17" s="44"/>
      <c r="F17" s="44"/>
      <c r="G17" s="104">
        <f t="shared" si="0"/>
      </c>
    </row>
    <row r="18" spans="2:7" ht="21.75">
      <c r="B18" s="45"/>
      <c r="C18" s="44"/>
      <c r="D18" s="44"/>
      <c r="E18" s="44"/>
      <c r="F18" s="44"/>
      <c r="G18" s="104">
        <f t="shared" si="0"/>
      </c>
    </row>
    <row r="19" spans="2:7" ht="21.75">
      <c r="B19" s="45"/>
      <c r="C19" s="44"/>
      <c r="D19" s="44"/>
      <c r="E19" s="44"/>
      <c r="F19" s="44"/>
      <c r="G19" s="104">
        <f t="shared" si="0"/>
      </c>
    </row>
    <row r="20" spans="2:7" ht="21.75">
      <c r="B20" s="45"/>
      <c r="C20" s="44"/>
      <c r="D20" s="44"/>
      <c r="E20" s="44"/>
      <c r="F20" s="44"/>
      <c r="G20" s="104">
        <f t="shared" si="0"/>
      </c>
    </row>
    <row r="21" spans="2:7" ht="21.75">
      <c r="B21" s="45"/>
      <c r="C21" s="44"/>
      <c r="D21" s="44"/>
      <c r="E21" s="44"/>
      <c r="F21" s="44"/>
      <c r="G21" s="104">
        <f t="shared" si="0"/>
      </c>
    </row>
    <row r="22" spans="2:7" ht="21.75">
      <c r="B22" s="45"/>
      <c r="C22" s="44"/>
      <c r="D22" s="44"/>
      <c r="E22" s="44"/>
      <c r="F22" s="44"/>
      <c r="G22" s="104">
        <f t="shared" si="0"/>
      </c>
    </row>
    <row r="23" spans="2:7" ht="22.5" thickBot="1">
      <c r="B23" s="105"/>
      <c r="C23" s="106"/>
      <c r="D23" s="106"/>
      <c r="E23" s="106"/>
      <c r="F23" s="106"/>
      <c r="G23" s="107">
        <f t="shared" si="0"/>
      </c>
    </row>
    <row r="24" spans="2:7" ht="21.75">
      <c r="B24" s="51"/>
      <c r="C24" s="51"/>
      <c r="D24" s="51"/>
      <c r="E24" s="51"/>
      <c r="F24" s="51"/>
      <c r="G24" s="51"/>
    </row>
    <row r="25" ht="21.75">
      <c r="A25" s="114" t="s">
        <v>144</v>
      </c>
    </row>
    <row r="26" spans="2:7" ht="31.5">
      <c r="B26" s="294" t="s">
        <v>59</v>
      </c>
      <c r="C26" s="294"/>
      <c r="D26" s="294"/>
      <c r="E26" s="294"/>
      <c r="F26" s="294"/>
      <c r="G26" s="294"/>
    </row>
    <row r="27" spans="2:7" ht="26.25">
      <c r="B27" s="295" t="s">
        <v>152</v>
      </c>
      <c r="C27" s="295"/>
      <c r="D27" s="295"/>
      <c r="E27" s="295"/>
      <c r="F27" s="295"/>
      <c r="G27" s="295"/>
    </row>
    <row r="28" spans="3:6" ht="21.75">
      <c r="C28" s="303" t="s">
        <v>166</v>
      </c>
      <c r="D28" s="303"/>
      <c r="E28" s="303"/>
      <c r="F28" s="303"/>
    </row>
    <row r="30" spans="2:6" ht="21.75">
      <c r="B30" s="14" t="s">
        <v>115</v>
      </c>
      <c r="C30" t="s">
        <v>117</v>
      </c>
      <c r="E30" s="61" t="s">
        <v>155</v>
      </c>
      <c r="F30" t="s">
        <v>153</v>
      </c>
    </row>
    <row r="31" spans="2:3" ht="21.75">
      <c r="B31" s="14" t="s">
        <v>119</v>
      </c>
      <c r="C31" t="s">
        <v>154</v>
      </c>
    </row>
    <row r="32" spans="2:6" ht="21.75">
      <c r="B32" s="14" t="s">
        <v>120</v>
      </c>
      <c r="C32" t="s">
        <v>117</v>
      </c>
      <c r="E32" s="61" t="s">
        <v>161</v>
      </c>
      <c r="F32" t="s">
        <v>153</v>
      </c>
    </row>
    <row r="33" ht="22.5" thickBot="1"/>
    <row r="34" spans="2:7" ht="21.75">
      <c r="B34" s="98" t="s">
        <v>9</v>
      </c>
      <c r="C34" s="99" t="s">
        <v>10</v>
      </c>
      <c r="D34" s="99" t="s">
        <v>11</v>
      </c>
      <c r="E34" s="99" t="s">
        <v>12</v>
      </c>
      <c r="F34" s="99" t="s">
        <v>162</v>
      </c>
      <c r="G34" s="100" t="s">
        <v>13</v>
      </c>
    </row>
    <row r="35" spans="2:7" ht="22.5" thickBot="1">
      <c r="B35" s="101" t="s">
        <v>7</v>
      </c>
      <c r="C35" s="102" t="s">
        <v>8</v>
      </c>
      <c r="D35" s="48" t="s">
        <v>164</v>
      </c>
      <c r="E35" s="102" t="s">
        <v>7</v>
      </c>
      <c r="F35" s="48" t="s">
        <v>163</v>
      </c>
      <c r="G35" s="103"/>
    </row>
    <row r="36" spans="2:7" ht="21.75">
      <c r="B36" s="45"/>
      <c r="C36" s="44"/>
      <c r="D36" s="44"/>
      <c r="E36" s="44">
        <v>325</v>
      </c>
      <c r="F36" s="44"/>
      <c r="G36" s="104">
        <f>IF(D36=0,"",100-(((F36*100)/D36))+0.3)</f>
      </c>
    </row>
    <row r="37" spans="2:7" ht="21.75">
      <c r="B37" s="45"/>
      <c r="C37" s="44"/>
      <c r="D37" s="44"/>
      <c r="E37" s="44">
        <v>325</v>
      </c>
      <c r="F37" s="44"/>
      <c r="G37" s="104">
        <f>IF(D37=0,"",100-(((F37*100)/D37))+0.3)</f>
      </c>
    </row>
    <row r="38" spans="2:7" ht="21.75">
      <c r="B38" s="45"/>
      <c r="C38" s="44"/>
      <c r="D38" s="44"/>
      <c r="E38" s="44">
        <v>325</v>
      </c>
      <c r="F38" s="44"/>
      <c r="G38" s="104">
        <f aca="true" t="shared" si="1" ref="G38:G47">IF(D38=0,"",100-(((F38*100)/D38))+0.3)</f>
      </c>
    </row>
    <row r="39" spans="2:7" ht="21.75">
      <c r="B39" s="45"/>
      <c r="C39" s="44"/>
      <c r="D39" s="44"/>
      <c r="E39" s="44">
        <v>325</v>
      </c>
      <c r="F39" s="44"/>
      <c r="G39" s="104">
        <f t="shared" si="1"/>
      </c>
    </row>
    <row r="40" spans="2:7" ht="21.75">
      <c r="B40" s="45"/>
      <c r="C40" s="44"/>
      <c r="D40" s="44"/>
      <c r="E40" s="44"/>
      <c r="F40" s="44"/>
      <c r="G40" s="104">
        <f t="shared" si="1"/>
      </c>
    </row>
    <row r="41" spans="2:7" ht="21.75">
      <c r="B41" s="45"/>
      <c r="C41" s="44"/>
      <c r="D41" s="44"/>
      <c r="E41" s="44"/>
      <c r="F41" s="44"/>
      <c r="G41" s="104">
        <f t="shared" si="1"/>
      </c>
    </row>
    <row r="42" spans="2:7" ht="21.75">
      <c r="B42" s="45"/>
      <c r="C42" s="44"/>
      <c r="D42" s="44"/>
      <c r="E42" s="44"/>
      <c r="F42" s="44"/>
      <c r="G42" s="104">
        <f t="shared" si="1"/>
      </c>
    </row>
    <row r="43" spans="2:7" ht="21.75">
      <c r="B43" s="45"/>
      <c r="C43" s="44"/>
      <c r="D43" s="44"/>
      <c r="E43" s="44"/>
      <c r="F43" s="44"/>
      <c r="G43" s="104">
        <f t="shared" si="1"/>
      </c>
    </row>
    <row r="44" spans="2:7" ht="21.75">
      <c r="B44" s="45"/>
      <c r="C44" s="44"/>
      <c r="D44" s="44"/>
      <c r="E44" s="44"/>
      <c r="F44" s="44"/>
      <c r="G44" s="104">
        <f t="shared" si="1"/>
      </c>
    </row>
    <row r="45" spans="2:7" ht="21.75">
      <c r="B45" s="45"/>
      <c r="C45" s="44"/>
      <c r="D45" s="44"/>
      <c r="E45" s="44"/>
      <c r="F45" s="44"/>
      <c r="G45" s="104">
        <f t="shared" si="1"/>
      </c>
    </row>
    <row r="46" spans="2:7" ht="21.75">
      <c r="B46" s="45"/>
      <c r="C46" s="44"/>
      <c r="D46" s="44"/>
      <c r="E46" s="44"/>
      <c r="F46" s="44"/>
      <c r="G46" s="104">
        <f t="shared" si="1"/>
      </c>
    </row>
    <row r="47" spans="2:7" ht="22.5" thickBot="1">
      <c r="B47" s="105"/>
      <c r="C47" s="106"/>
      <c r="D47" s="106"/>
      <c r="E47" s="106"/>
      <c r="F47" s="106"/>
      <c r="G47" s="107">
        <f t="shared" si="1"/>
      </c>
    </row>
    <row r="49" spans="1:7" ht="31.5">
      <c r="A49" s="108"/>
      <c r="B49" s="305"/>
      <c r="C49" s="305"/>
      <c r="D49" s="305"/>
      <c r="E49" s="305"/>
      <c r="F49" s="305"/>
      <c r="G49" s="305"/>
    </row>
    <row r="50" spans="1:7" ht="26.25">
      <c r="A50" s="108"/>
      <c r="B50" s="306"/>
      <c r="C50" s="306"/>
      <c r="D50" s="306"/>
      <c r="E50" s="306"/>
      <c r="F50" s="306"/>
      <c r="G50" s="306"/>
    </row>
    <row r="51" spans="1:7" ht="21.75">
      <c r="A51" s="108"/>
      <c r="B51" s="108"/>
      <c r="C51" s="304"/>
      <c r="D51" s="304"/>
      <c r="E51" s="304"/>
      <c r="F51" s="304"/>
      <c r="G51" s="108"/>
    </row>
    <row r="52" spans="1:7" ht="21.75">
      <c r="A52" s="108"/>
      <c r="B52" s="108"/>
      <c r="C52" s="108"/>
      <c r="D52" s="108"/>
      <c r="E52" s="108"/>
      <c r="F52" s="108"/>
      <c r="G52" s="108"/>
    </row>
    <row r="53" spans="1:7" ht="21.75">
      <c r="A53" s="108"/>
      <c r="B53" s="109"/>
      <c r="C53" s="108"/>
      <c r="D53" s="108"/>
      <c r="E53" s="110"/>
      <c r="F53" s="108"/>
      <c r="G53" s="108"/>
    </row>
    <row r="54" spans="1:7" ht="21.75">
      <c r="A54" s="108"/>
      <c r="B54" s="109"/>
      <c r="C54" s="108"/>
      <c r="D54" s="108"/>
      <c r="E54" s="108"/>
      <c r="F54" s="108"/>
      <c r="G54" s="108"/>
    </row>
    <row r="55" spans="1:7" ht="21.75">
      <c r="A55" s="108"/>
      <c r="B55" s="109"/>
      <c r="C55" s="108"/>
      <c r="D55" s="108"/>
      <c r="E55" s="110"/>
      <c r="F55" s="108"/>
      <c r="G55" s="108"/>
    </row>
    <row r="56" spans="1:7" ht="21.75">
      <c r="A56" s="108"/>
      <c r="B56" s="108"/>
      <c r="C56" s="108"/>
      <c r="D56" s="108"/>
      <c r="E56" s="108"/>
      <c r="F56" s="108"/>
      <c r="G56" s="108"/>
    </row>
    <row r="57" spans="1:7" ht="21.75">
      <c r="A57" s="108"/>
      <c r="B57" s="111"/>
      <c r="C57" s="111"/>
      <c r="D57" s="111"/>
      <c r="E57" s="111"/>
      <c r="F57" s="111"/>
      <c r="G57" s="111"/>
    </row>
    <row r="58" spans="1:7" ht="21.75">
      <c r="A58" s="108"/>
      <c r="B58" s="111"/>
      <c r="C58" s="111"/>
      <c r="D58" s="112"/>
      <c r="E58" s="111"/>
      <c r="F58" s="112"/>
      <c r="G58" s="108"/>
    </row>
    <row r="59" spans="1:7" ht="21.75">
      <c r="A59" s="108"/>
      <c r="B59" s="113"/>
      <c r="C59" s="113"/>
      <c r="D59" s="113"/>
      <c r="E59" s="113"/>
      <c r="F59" s="113"/>
      <c r="G59" s="113"/>
    </row>
    <row r="60" spans="1:7" ht="21.75">
      <c r="A60" s="108"/>
      <c r="B60" s="113"/>
      <c r="C60" s="113"/>
      <c r="D60" s="113"/>
      <c r="E60" s="113"/>
      <c r="F60" s="113"/>
      <c r="G60" s="113"/>
    </row>
    <row r="61" spans="1:7" ht="21.75">
      <c r="A61" s="108"/>
      <c r="B61" s="113"/>
      <c r="C61" s="113"/>
      <c r="D61" s="113"/>
      <c r="E61" s="113"/>
      <c r="F61" s="113"/>
      <c r="G61" s="113"/>
    </row>
    <row r="62" spans="1:7" ht="21.75">
      <c r="A62" s="108"/>
      <c r="B62" s="113"/>
      <c r="C62" s="113"/>
      <c r="D62" s="113"/>
      <c r="E62" s="113"/>
      <c r="F62" s="113"/>
      <c r="G62" s="113"/>
    </row>
    <row r="63" spans="1:7" ht="21.75">
      <c r="A63" s="108"/>
      <c r="B63" s="113"/>
      <c r="C63" s="113"/>
      <c r="D63" s="113"/>
      <c r="E63" s="113"/>
      <c r="F63" s="113"/>
      <c r="G63" s="113"/>
    </row>
    <row r="64" spans="1:7" ht="21.75">
      <c r="A64" s="108"/>
      <c r="B64" s="113"/>
      <c r="C64" s="113"/>
      <c r="D64" s="113"/>
      <c r="E64" s="113"/>
      <c r="F64" s="113"/>
      <c r="G64" s="113"/>
    </row>
    <row r="65" spans="1:7" ht="21.75">
      <c r="A65" s="108"/>
      <c r="B65" s="113"/>
      <c r="C65" s="113"/>
      <c r="D65" s="113"/>
      <c r="E65" s="113"/>
      <c r="F65" s="113"/>
      <c r="G65" s="113"/>
    </row>
    <row r="66" spans="1:7" ht="21.75">
      <c r="A66" s="108"/>
      <c r="B66" s="113"/>
      <c r="C66" s="113"/>
      <c r="D66" s="113"/>
      <c r="E66" s="113"/>
      <c r="F66" s="113"/>
      <c r="G66" s="113"/>
    </row>
    <row r="67" spans="1:7" ht="21.75">
      <c r="A67" s="108"/>
      <c r="B67" s="113"/>
      <c r="C67" s="113"/>
      <c r="D67" s="113"/>
      <c r="E67" s="113"/>
      <c r="F67" s="113"/>
      <c r="G67" s="113"/>
    </row>
    <row r="68" spans="1:7" ht="21.75">
      <c r="A68" s="108"/>
      <c r="B68" s="113"/>
      <c r="C68" s="113"/>
      <c r="D68" s="113"/>
      <c r="E68" s="113"/>
      <c r="F68" s="113"/>
      <c r="G68" s="113"/>
    </row>
    <row r="69" spans="1:7" ht="21.75">
      <c r="A69" s="108"/>
      <c r="B69" s="113"/>
      <c r="C69" s="113"/>
      <c r="D69" s="113"/>
      <c r="E69" s="113"/>
      <c r="F69" s="113"/>
      <c r="G69" s="113"/>
    </row>
    <row r="70" spans="1:7" ht="21.75">
      <c r="A70" s="108"/>
      <c r="B70" s="113"/>
      <c r="C70" s="113"/>
      <c r="D70" s="113"/>
      <c r="E70" s="113"/>
      <c r="F70" s="113"/>
      <c r="G70" s="113"/>
    </row>
    <row r="71" spans="1:7" ht="21.75">
      <c r="A71" s="108"/>
      <c r="B71" s="108"/>
      <c r="C71" s="108"/>
      <c r="D71" s="108"/>
      <c r="E71" s="108"/>
      <c r="F71" s="108"/>
      <c r="G71" s="108"/>
    </row>
    <row r="72" spans="1:7" ht="21.75">
      <c r="A72" s="108"/>
      <c r="B72" s="108"/>
      <c r="C72" s="108"/>
      <c r="D72" s="108"/>
      <c r="E72" s="108"/>
      <c r="F72" s="108"/>
      <c r="G72" s="108"/>
    </row>
    <row r="73" spans="1:7" ht="21.75">
      <c r="A73" s="108"/>
      <c r="B73" s="108"/>
      <c r="C73" s="108"/>
      <c r="D73" s="108"/>
      <c r="E73" s="108"/>
      <c r="F73" s="108"/>
      <c r="G73" s="108"/>
    </row>
    <row r="74" spans="1:7" ht="21.75">
      <c r="A74" s="108"/>
      <c r="B74" s="108"/>
      <c r="C74" s="108"/>
      <c r="D74" s="108"/>
      <c r="E74" s="108"/>
      <c r="F74" s="108"/>
      <c r="G74" s="108"/>
    </row>
    <row r="75" spans="1:7" ht="21.75">
      <c r="A75" s="108"/>
      <c r="B75" s="108"/>
      <c r="C75" s="108"/>
      <c r="D75" s="108"/>
      <c r="E75" s="108"/>
      <c r="F75" s="108"/>
      <c r="G75" s="108"/>
    </row>
  </sheetData>
  <mergeCells count="9">
    <mergeCell ref="C51:F51"/>
    <mergeCell ref="B27:G27"/>
    <mergeCell ref="C28:F28"/>
    <mergeCell ref="B49:G49"/>
    <mergeCell ref="B50:G50"/>
    <mergeCell ref="B2:G2"/>
    <mergeCell ref="B3:G3"/>
    <mergeCell ref="C4:F4"/>
    <mergeCell ref="B26:G26"/>
  </mergeCells>
  <hyperlinks>
    <hyperlink ref="A1" location="'5'!B1:G23" display="PRINT"/>
    <hyperlink ref="A25" location="'5'!B26:G47" display="PRINT"/>
  </hyperlinks>
  <printOptions/>
  <pageMargins left="1.03" right="0.75" top="1" bottom="1" header="0.5" footer="0.5"/>
  <pageSetup horizontalDpi="300" verticalDpi="300" orientation="portrait" paperSize="9" scale="9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B1" sqref="B1:H37"/>
    </sheetView>
  </sheetViews>
  <sheetFormatPr defaultColWidth="9.140625" defaultRowHeight="21.75"/>
  <cols>
    <col min="2" max="2" width="12.8515625" style="0" customWidth="1"/>
    <col min="3" max="3" width="18.7109375" style="0" customWidth="1"/>
    <col min="4" max="4" width="18.421875" style="0" customWidth="1"/>
    <col min="5" max="6" width="12.7109375" style="0" customWidth="1"/>
    <col min="7" max="7" width="21.8515625" style="0" customWidth="1"/>
  </cols>
  <sheetData>
    <row r="1" ht="21.75">
      <c r="A1" s="77" t="s">
        <v>144</v>
      </c>
    </row>
    <row r="2" spans="2:8" ht="31.5">
      <c r="B2" s="294" t="s">
        <v>59</v>
      </c>
      <c r="C2" s="294"/>
      <c r="D2" s="294"/>
      <c r="E2" s="294"/>
      <c r="F2" s="294"/>
      <c r="G2" s="294"/>
      <c r="H2" s="294"/>
    </row>
    <row r="3" spans="2:8" ht="26.25">
      <c r="B3" s="295" t="s">
        <v>167</v>
      </c>
      <c r="C3" s="295"/>
      <c r="D3" s="295"/>
      <c r="E3" s="295"/>
      <c r="F3" s="295"/>
      <c r="G3" s="295"/>
      <c r="H3" s="295"/>
    </row>
    <row r="5" spans="2:6" ht="21.75">
      <c r="B5" s="14" t="s">
        <v>115</v>
      </c>
      <c r="C5" t="s">
        <v>117</v>
      </c>
      <c r="E5" s="46" t="s">
        <v>116</v>
      </c>
      <c r="F5" t="s">
        <v>118</v>
      </c>
    </row>
    <row r="6" spans="2:3" ht="21.75">
      <c r="B6" s="14" t="s">
        <v>119</v>
      </c>
      <c r="C6" t="s">
        <v>127</v>
      </c>
    </row>
    <row r="7" spans="2:6" ht="21.75">
      <c r="B7" s="14" t="s">
        <v>120</v>
      </c>
      <c r="C7" t="s">
        <v>117</v>
      </c>
      <c r="E7" s="46" t="s">
        <v>121</v>
      </c>
      <c r="F7" t="s">
        <v>118</v>
      </c>
    </row>
    <row r="8" spans="2:6" ht="21.75">
      <c r="B8" s="14" t="s">
        <v>170</v>
      </c>
      <c r="C8" t="s">
        <v>117</v>
      </c>
      <c r="E8" s="46" t="s">
        <v>171</v>
      </c>
      <c r="F8" t="s">
        <v>118</v>
      </c>
    </row>
    <row r="9" spans="2:5" ht="24.75">
      <c r="B9" t="s">
        <v>137</v>
      </c>
      <c r="D9" t="s">
        <v>169</v>
      </c>
      <c r="E9" t="s">
        <v>168</v>
      </c>
    </row>
    <row r="10" ht="22.5" thickBot="1"/>
    <row r="11" spans="2:8" ht="21.75">
      <c r="B11" s="38" t="s">
        <v>9</v>
      </c>
      <c r="C11" s="39" t="s">
        <v>2</v>
      </c>
      <c r="D11" s="39" t="s">
        <v>172</v>
      </c>
      <c r="E11" s="296" t="s">
        <v>173</v>
      </c>
      <c r="F11" s="297"/>
      <c r="G11" s="39" t="s">
        <v>176</v>
      </c>
      <c r="H11" s="40" t="s">
        <v>0</v>
      </c>
    </row>
    <row r="12" spans="2:8" ht="22.5" thickBot="1">
      <c r="B12" s="41" t="s">
        <v>7</v>
      </c>
      <c r="C12" s="42" t="s">
        <v>123</v>
      </c>
      <c r="D12" s="48" t="s">
        <v>130</v>
      </c>
      <c r="E12" s="48" t="s">
        <v>174</v>
      </c>
      <c r="F12" s="48" t="s">
        <v>175</v>
      </c>
      <c r="G12" s="48" t="s">
        <v>106</v>
      </c>
      <c r="H12" s="43"/>
    </row>
    <row r="13" spans="2:8" ht="21.75">
      <c r="B13" s="116"/>
      <c r="C13" s="117"/>
      <c r="D13" s="117"/>
      <c r="E13" s="117"/>
      <c r="F13" s="117"/>
      <c r="G13" s="117">
        <f>IF(F13=0,"",((F13-E13)/E13)*100)</f>
      </c>
      <c r="H13" s="118"/>
    </row>
    <row r="14" spans="2:8" ht="21.75">
      <c r="B14" s="116"/>
      <c r="C14" s="117"/>
      <c r="D14" s="117"/>
      <c r="E14" s="117"/>
      <c r="F14" s="117"/>
      <c r="G14" s="117">
        <f>IF(F14=0,"",((F14-E14)/E14)*100)</f>
      </c>
      <c r="H14" s="118"/>
    </row>
    <row r="15" spans="2:8" ht="21.75">
      <c r="B15" s="116"/>
      <c r="C15" s="117"/>
      <c r="D15" s="117"/>
      <c r="E15" s="117"/>
      <c r="F15" s="117"/>
      <c r="G15" s="117">
        <f aca="true" t="shared" si="0" ref="G15:G24">IF(F15=0,"",((F15-E15)/E15)*100)</f>
      </c>
      <c r="H15" s="118"/>
    </row>
    <row r="16" spans="2:8" ht="21.75">
      <c r="B16" s="116"/>
      <c r="C16" s="117"/>
      <c r="D16" s="117"/>
      <c r="E16" s="117"/>
      <c r="F16" s="117"/>
      <c r="G16" s="117">
        <f t="shared" si="0"/>
      </c>
      <c r="H16" s="118"/>
    </row>
    <row r="17" spans="2:8" ht="21.75">
      <c r="B17" s="116"/>
      <c r="C17" s="117"/>
      <c r="D17" s="117"/>
      <c r="E17" s="117"/>
      <c r="F17" s="117"/>
      <c r="G17" s="117">
        <f t="shared" si="0"/>
      </c>
      <c r="H17" s="118"/>
    </row>
    <row r="18" spans="2:8" ht="21.75">
      <c r="B18" s="116"/>
      <c r="C18" s="117"/>
      <c r="D18" s="117"/>
      <c r="E18" s="117"/>
      <c r="F18" s="117"/>
      <c r="G18" s="117">
        <f t="shared" si="0"/>
      </c>
      <c r="H18" s="118"/>
    </row>
    <row r="19" spans="2:8" ht="21.75">
      <c r="B19" s="116"/>
      <c r="C19" s="117"/>
      <c r="D19" s="117"/>
      <c r="E19" s="117"/>
      <c r="F19" s="117"/>
      <c r="G19" s="117">
        <f t="shared" si="0"/>
      </c>
      <c r="H19" s="118"/>
    </row>
    <row r="20" spans="2:8" ht="21.75">
      <c r="B20" s="116" t="s">
        <v>1</v>
      </c>
      <c r="C20" s="117"/>
      <c r="D20" s="117"/>
      <c r="E20" s="117"/>
      <c r="F20" s="117"/>
      <c r="G20" s="117">
        <f t="shared" si="0"/>
      </c>
      <c r="H20" s="118"/>
    </row>
    <row r="21" spans="2:8" ht="21.75">
      <c r="B21" s="116" t="s">
        <v>1</v>
      </c>
      <c r="C21" s="117"/>
      <c r="D21" s="117"/>
      <c r="E21" s="117"/>
      <c r="F21" s="117"/>
      <c r="G21" s="117">
        <f t="shared" si="0"/>
      </c>
      <c r="H21" s="118"/>
    </row>
    <row r="22" spans="2:8" ht="21.75">
      <c r="B22" s="116" t="s">
        <v>1</v>
      </c>
      <c r="C22" s="117"/>
      <c r="D22" s="117"/>
      <c r="E22" s="117"/>
      <c r="F22" s="117"/>
      <c r="G22" s="117">
        <f t="shared" si="0"/>
      </c>
      <c r="H22" s="118"/>
    </row>
    <row r="23" spans="2:8" ht="21.75">
      <c r="B23" s="116" t="s">
        <v>1</v>
      </c>
      <c r="C23" s="117"/>
      <c r="D23" s="117"/>
      <c r="E23" s="117"/>
      <c r="F23" s="117"/>
      <c r="G23" s="117">
        <f t="shared" si="0"/>
      </c>
      <c r="H23" s="118"/>
    </row>
    <row r="24" spans="2:8" ht="22.5" thickBot="1">
      <c r="B24" s="119" t="s">
        <v>1</v>
      </c>
      <c r="C24" s="120"/>
      <c r="D24" s="120"/>
      <c r="E24" s="120"/>
      <c r="F24" s="120"/>
      <c r="G24" s="120">
        <f t="shared" si="0"/>
      </c>
      <c r="H24" s="121"/>
    </row>
    <row r="25" spans="2:8" ht="21.75">
      <c r="B25" s="15" t="s">
        <v>1</v>
      </c>
      <c r="C25" s="15"/>
      <c r="D25" s="15"/>
      <c r="E25" s="15"/>
      <c r="F25" s="15"/>
      <c r="G25" s="51"/>
      <c r="H25" s="15"/>
    </row>
    <row r="26" spans="2:8" ht="21.75">
      <c r="B26" s="54" t="s">
        <v>178</v>
      </c>
      <c r="C26" s="6"/>
      <c r="D26" s="15"/>
      <c r="E26" s="15"/>
      <c r="F26" s="15"/>
      <c r="G26" s="51">
        <f aca="true" t="shared" si="1" ref="G26:G31">IF(D26=0,"",D26/(F26-E26))</f>
      </c>
      <c r="H26" s="15"/>
    </row>
    <row r="27" spans="2:8" ht="21.75">
      <c r="B27" s="54" t="s">
        <v>106</v>
      </c>
      <c r="C27" s="6"/>
      <c r="D27" s="15"/>
      <c r="E27" s="15"/>
      <c r="F27" s="15"/>
      <c r="G27" s="51">
        <f t="shared" si="1"/>
      </c>
      <c r="H27" s="15"/>
    </row>
    <row r="28" spans="3:8" ht="21.75">
      <c r="C28" s="6"/>
      <c r="D28" s="15"/>
      <c r="E28" s="15"/>
      <c r="F28" s="15"/>
      <c r="G28" s="51">
        <f t="shared" si="1"/>
      </c>
      <c r="H28" s="15"/>
    </row>
    <row r="29" spans="2:8" ht="21.75">
      <c r="B29" s="15" t="s">
        <v>1</v>
      </c>
      <c r="C29" s="6"/>
      <c r="D29" s="15"/>
      <c r="E29" s="15"/>
      <c r="F29" s="15"/>
      <c r="G29" s="51">
        <f t="shared" si="1"/>
      </c>
      <c r="H29" s="15"/>
    </row>
    <row r="30" spans="2:8" ht="21.75">
      <c r="B30" s="15" t="s">
        <v>1</v>
      </c>
      <c r="C30" s="6"/>
      <c r="D30" s="15"/>
      <c r="E30" s="15"/>
      <c r="F30" s="15"/>
      <c r="G30" s="51">
        <f t="shared" si="1"/>
      </c>
      <c r="H30" s="15"/>
    </row>
    <row r="31" spans="2:8" ht="21.75">
      <c r="B31" s="15" t="s">
        <v>1</v>
      </c>
      <c r="C31" s="6"/>
      <c r="D31" s="15"/>
      <c r="E31" s="15"/>
      <c r="F31" s="15"/>
      <c r="G31" s="51">
        <f t="shared" si="1"/>
      </c>
      <c r="H31" s="15"/>
    </row>
    <row r="32" spans="2:8" ht="21.75">
      <c r="B32" s="15"/>
      <c r="C32" s="6"/>
      <c r="D32" s="15"/>
      <c r="E32" s="15"/>
      <c r="F32" s="15"/>
      <c r="G32" s="15"/>
      <c r="H32" s="15"/>
    </row>
    <row r="33" spans="2:8" ht="21.75">
      <c r="B33" s="15"/>
      <c r="C33" s="6"/>
      <c r="D33" s="15"/>
      <c r="E33" s="15"/>
      <c r="F33" s="15"/>
      <c r="G33" s="15"/>
      <c r="H33" s="15"/>
    </row>
    <row r="34" spans="3:7" ht="21.75">
      <c r="C34" s="6"/>
      <c r="D34" s="15"/>
      <c r="E34" s="15"/>
      <c r="F34" s="15"/>
      <c r="G34" s="15"/>
    </row>
    <row r="35" spans="3:7" ht="22.5" thickBot="1">
      <c r="C35" s="1"/>
      <c r="D35" s="8"/>
      <c r="E35" s="8"/>
      <c r="F35" s="8"/>
      <c r="G35" s="8"/>
    </row>
    <row r="36" spans="3:7" ht="21.75">
      <c r="C36" s="15"/>
      <c r="G36" s="55" t="s">
        <v>177</v>
      </c>
    </row>
  </sheetData>
  <mergeCells count="3">
    <mergeCell ref="B2:H2"/>
    <mergeCell ref="B3:H3"/>
    <mergeCell ref="E11:F11"/>
  </mergeCells>
  <hyperlinks>
    <hyperlink ref="A1" location="'6'!B1:H37" display="PRINT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Ch</cp:lastModifiedBy>
  <cp:lastPrinted>2004-06-12T15:24:29Z</cp:lastPrinted>
  <dcterms:created xsi:type="dcterms:W3CDTF">2000-02-24T09:41:57Z</dcterms:created>
  <dcterms:modified xsi:type="dcterms:W3CDTF">2004-06-13T14:19:18Z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