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F3C97EC1-7769-4EF4-8DE0-AE3E19CC4978}" xr6:coauthVersionLast="47" xr6:coauthVersionMax="47" xr10:uidLastSave="{00000000-0000-0000-0000-000000000000}"/>
  <bookViews>
    <workbookView xWindow="-120" yWindow="-120" windowWidth="29040" windowHeight="15720" xr2:uid="{FA70C079-7923-43E1-BFAA-C22A1FF6F140}"/>
  </bookViews>
  <sheets>
    <sheet name="Admin2023 Salary Sim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" i="1" l="1"/>
  <c r="Z19" i="1"/>
  <c r="P19" i="1"/>
  <c r="O19" i="1"/>
  <c r="N19" i="1"/>
  <c r="M19" i="1"/>
  <c r="L19" i="1"/>
  <c r="K19" i="1"/>
  <c r="J19" i="1"/>
  <c r="I19" i="1"/>
  <c r="Q19" i="1" s="1"/>
  <c r="H19" i="1"/>
  <c r="G19" i="1"/>
  <c r="F19" i="1"/>
  <c r="E19" i="1"/>
  <c r="Q18" i="1"/>
  <c r="Q17" i="1"/>
  <c r="W15" i="1"/>
  <c r="Q14" i="1"/>
  <c r="P13" i="1"/>
  <c r="P16" i="1" s="1"/>
  <c r="O13" i="1"/>
  <c r="O16" i="1" s="1"/>
  <c r="N13" i="1"/>
  <c r="N16" i="1" s="1"/>
  <c r="M13" i="1"/>
  <c r="M16" i="1" s="1"/>
  <c r="L13" i="1"/>
  <c r="L16" i="1" s="1"/>
  <c r="K13" i="1"/>
  <c r="K16" i="1" s="1"/>
  <c r="J13" i="1"/>
  <c r="J16" i="1" s="1"/>
  <c r="I13" i="1"/>
  <c r="I16" i="1" s="1"/>
  <c r="H13" i="1"/>
  <c r="H16" i="1" s="1"/>
  <c r="G13" i="1"/>
  <c r="G16" i="1" s="1"/>
  <c r="F13" i="1"/>
  <c r="F16" i="1" s="1"/>
  <c r="E13" i="1"/>
  <c r="E16" i="1" s="1"/>
  <c r="K8" i="1"/>
  <c r="K21" i="1" s="1"/>
  <c r="C8" i="1"/>
  <c r="J8" i="1" s="1"/>
  <c r="J21" i="1" s="1"/>
  <c r="P7" i="1"/>
  <c r="O7" i="1"/>
  <c r="N7" i="1"/>
  <c r="M7" i="1"/>
  <c r="L7" i="1"/>
  <c r="K7" i="1"/>
  <c r="K12" i="1" s="1"/>
  <c r="J7" i="1"/>
  <c r="J12" i="1" s="1"/>
  <c r="I7" i="1"/>
  <c r="Q7" i="1" s="1"/>
  <c r="H7" i="1"/>
  <c r="G7" i="1"/>
  <c r="F7" i="1"/>
  <c r="E7" i="1"/>
  <c r="Q6" i="1"/>
  <c r="Q5" i="1"/>
  <c r="E3" i="1" l="1"/>
  <c r="Q16" i="1"/>
  <c r="C16" i="1"/>
  <c r="M12" i="1"/>
  <c r="Q13" i="1"/>
  <c r="L8" i="1"/>
  <c r="L21" i="1" s="1"/>
  <c r="E8" i="1"/>
  <c r="E12" i="1" s="1"/>
  <c r="F8" i="1"/>
  <c r="G8" i="1"/>
  <c r="O8" i="1"/>
  <c r="H8" i="1"/>
  <c r="P8" i="1"/>
  <c r="I8" i="1"/>
  <c r="I21" i="1" s="1"/>
  <c r="M8" i="1"/>
  <c r="M21" i="1" s="1"/>
  <c r="N8" i="1"/>
  <c r="H12" i="1" l="1"/>
  <c r="H21" i="1"/>
  <c r="P21" i="1"/>
  <c r="P12" i="1"/>
  <c r="O12" i="1"/>
  <c r="O21" i="1"/>
  <c r="G12" i="1"/>
  <c r="Q12" i="1" s="1"/>
  <c r="W4" i="1" s="1"/>
  <c r="W18" i="1" s="1"/>
  <c r="X19" i="1" s="1"/>
  <c r="V20" i="1" s="1"/>
  <c r="G21" i="1"/>
  <c r="L12" i="1"/>
  <c r="I12" i="1"/>
  <c r="N21" i="1"/>
  <c r="N12" i="1"/>
  <c r="F21" i="1"/>
  <c r="F12" i="1"/>
  <c r="E21" i="1"/>
  <c r="Q8" i="1"/>
  <c r="Z20" i="1" l="1"/>
  <c r="X20" i="1"/>
  <c r="V21" i="1" s="1"/>
  <c r="Q21" i="1"/>
  <c r="Z21" i="1" l="1"/>
  <c r="X21" i="1"/>
  <c r="V22" i="1" s="1"/>
  <c r="Z22" i="1" l="1"/>
  <c r="X22" i="1"/>
  <c r="V23" i="1" s="1"/>
  <c r="Z23" i="1" l="1"/>
  <c r="X23" i="1"/>
  <c r="V24" i="1" s="1"/>
  <c r="Z24" i="1" s="1"/>
  <c r="Z25" i="1" s="1"/>
  <c r="Z30" i="1" s="1"/>
  <c r="AA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P5" authorId="0" shapeId="0" xr:uid="{1B0A45E9-D803-4BD7-9CE8-D03951C2D94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20K bonus</t>
        </r>
      </text>
    </comment>
    <comment ref="D17" authorId="0" shapeId="0" xr:uid="{8723C20B-5D9F-4B79-AECA-17DC38FD3161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helping those lost ability to work forever
and their family</t>
        </r>
      </text>
    </comment>
    <comment ref="D18" authorId="0" shapeId="0" xr:uid="{BE53B89C-9421-4257-9B8D-98AC2C99AF33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helping those lost job</t>
        </r>
      </text>
    </comment>
    <comment ref="D21" authorId="0" shapeId="0" xr:uid="{FEC11E25-C648-4617-B40D-E698C5EE03B5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helping you
when u become old
age 55+
nobody want to hire u</t>
        </r>
      </text>
    </comment>
  </commentList>
</comments>
</file>

<file path=xl/sharedStrings.xml><?xml version="1.0" encoding="utf-8"?>
<sst xmlns="http://schemas.openxmlformats.org/spreadsheetml/2006/main" count="54" uniqueCount="49">
  <si>
    <t>Admin Job Annual Salary Simulator</t>
  </si>
  <si>
    <t>5 Days WFH job, 9 Hr perday, 45 Hrs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</si>
  <si>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</si>
  <si>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</si>
  <si>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</si>
  <si>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</si>
  <si>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</si>
  <si>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</si>
  <si>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</si>
  <si>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</si>
  <si>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</si>
  <si>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</si>
  <si>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</si>
  <si>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</si>
  <si>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</si>
  <si>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Annual Income</t>
  </si>
  <si>
    <t>Gross Salary (Bank in)</t>
  </si>
  <si>
    <t>Personal Tax Relief</t>
  </si>
  <si>
    <t>PCB</t>
  </si>
  <si>
    <t>children 1</t>
  </si>
  <si>
    <t>X</t>
  </si>
  <si>
    <t>SOCSO</t>
  </si>
  <si>
    <t>children 2</t>
  </si>
  <si>
    <t>Y</t>
  </si>
  <si>
    <t>EPF</t>
  </si>
  <si>
    <t>Bonus</t>
  </si>
  <si>
    <t>Incentive</t>
  </si>
  <si>
    <t>Insurance</t>
  </si>
  <si>
    <t>Gross salary (after PCB)</t>
  </si>
  <si>
    <t>EPF company</t>
  </si>
  <si>
    <t>Laptop</t>
  </si>
  <si>
    <t>SOCSO + EIS company</t>
  </si>
  <si>
    <t>% diff</t>
  </si>
  <si>
    <t>Donation</t>
  </si>
  <si>
    <t>Total cost for the job</t>
  </si>
  <si>
    <t>Chargable Income</t>
  </si>
  <si>
    <t>EIS</t>
  </si>
  <si>
    <t>Tax</t>
  </si>
  <si>
    <t>Total</t>
  </si>
  <si>
    <t>first 5K</t>
  </si>
  <si>
    <t>next 15K</t>
  </si>
  <si>
    <t>Your retirement fund</t>
  </si>
  <si>
    <t>https://www.perkeso.gov.my/kadar-caruman.html</t>
  </si>
  <si>
    <t>next 20K</t>
  </si>
  <si>
    <t>next 30K</t>
  </si>
  <si>
    <t>Taxable Total</t>
  </si>
  <si>
    <t>Already paid PCB</t>
  </si>
  <si>
    <t>Remain to pay</t>
  </si>
  <si>
    <t>hourly rate 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</si>
</sst>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3" borderId="1" xfId="0" applyFont="1" applyFill="1" applyBorder="1"/>
    <xf numFmtId="0" fontId="4" fillId="4" borderId="1" xfId="0" applyFont="1" applyFill="1" applyBorder="1"/>
    <xf numFmtId="0" fontId="4" fillId="2" borderId="1" xfId="0" applyFont="1" applyFill="1" applyBorder="1"/>
    <xf numFmtId="0" fontId="4" fillId="3" borderId="0" xfId="0" applyFont="1" applyFill="1"/>
    <xf numFmtId="0" fontId="3" fillId="0" borderId="1" xfId="0" applyFont="1" applyBorder="1"/>
    <xf numFmtId="0" fontId="1" fillId="0" borderId="1" xfId="0" applyFont="1" applyBorder="1"/>
    <xf numFmtId="0" fontId="3" fillId="5" borderId="1" xfId="0" applyFont="1" applyFill="1" applyBorder="1"/>
    <xf numFmtId="0" fontId="1" fillId="5" borderId="1" xfId="0" applyFont="1" applyFill="1" applyBorder="1"/>
    <xf numFmtId="0" fontId="1" fillId="0" borderId="2" xfId="0" applyFont="1" applyBorder="1"/>
    <xf numFmtId="0" fontId="1" fillId="6" borderId="1" xfId="0" applyFont="1" applyFill="1" applyBorder="1"/>
    <xf numFmtId="0" fontId="3" fillId="0" borderId="2" xfId="0" applyFont="1" applyBorder="1"/>
    <xf numFmtId="0" fontId="1" fillId="7" borderId="0" xfId="0" applyFont="1" applyFill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558836</xdr:colOff>
      <xdr:row>41</xdr:row>
      <xdr:rowOff>672</xdr:rowOff>
    </xdr:from>
    <xdr:to>
      <xdr:col>48</xdr:col>
      <xdr:colOff>358284</xdr:colOff>
      <xdr:row>74</xdr:row>
      <xdr:rowOff>20450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1C8860-75FC-4660-A6B9-6C2938B15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7551" y="7287297"/>
          <a:ext cx="6512668" cy="5673819"/>
        </a:xfrm>
        <a:prstGeom prst="rect">
          <a:avLst/>
        </a:prstGeom>
      </xdr:spPr>
    </xdr:pic>
    <xdr:clientData/>
  </xdr:twoCellAnchor>
  <xdr:twoCellAnchor editAs="oneCell">
    <xdr:from>
      <xdr:col>50</xdr:col>
      <xdr:colOff>231229</xdr:colOff>
      <xdr:row>61</xdr:row>
      <xdr:rowOff>34730</xdr:rowOff>
    </xdr:from>
    <xdr:to>
      <xdr:col>64</xdr:col>
      <xdr:colOff>363933</xdr:colOff>
      <xdr:row>107</xdr:row>
      <xdr:rowOff>21154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9B7B19-BD5C-4BA0-9CB5-92D0EA299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68554" y="10750355"/>
          <a:ext cx="8663294" cy="7869313"/>
        </a:xfrm>
        <a:prstGeom prst="rect">
          <a:avLst/>
        </a:prstGeom>
      </xdr:spPr>
    </xdr:pic>
    <xdr:clientData/>
  </xdr:twoCellAnchor>
  <xdr:twoCellAnchor editAs="oneCell">
    <xdr:from>
      <xdr:col>37</xdr:col>
      <xdr:colOff>396456</xdr:colOff>
      <xdr:row>2</xdr:row>
      <xdr:rowOff>74741</xdr:rowOff>
    </xdr:from>
    <xdr:to>
      <xdr:col>51</xdr:col>
      <xdr:colOff>207565</xdr:colOff>
      <xdr:row>35</xdr:row>
      <xdr:rowOff>83140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072215-2D00-44AC-A87E-4B7736BE5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412791" y="531941"/>
          <a:ext cx="8345509" cy="5748311"/>
        </a:xfrm>
        <a:prstGeom prst="rect">
          <a:avLst/>
        </a:prstGeom>
      </xdr:spPr>
    </xdr:pic>
    <xdr:clientData/>
  </xdr:twoCellAnchor>
  <xdr:twoCellAnchor editAs="oneCell">
    <xdr:from>
      <xdr:col>49</xdr:col>
      <xdr:colOff>150729</xdr:colOff>
      <xdr:row>40</xdr:row>
      <xdr:rowOff>89255</xdr:rowOff>
    </xdr:from>
    <xdr:to>
      <xdr:col>58</xdr:col>
      <xdr:colOff>441425</xdr:colOff>
      <xdr:row>56</xdr:row>
      <xdr:rowOff>95339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F5DCE5-98E0-4D49-9353-6FC239B45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478454" y="7208240"/>
          <a:ext cx="5773286" cy="2741664"/>
        </a:xfrm>
        <a:prstGeom prst="rect">
          <a:avLst/>
        </a:prstGeom>
      </xdr:spPr>
    </xdr:pic>
    <xdr:clientData/>
  </xdr:twoCellAnchor>
  <xdr:twoCellAnchor editAs="oneCell">
    <xdr:from>
      <xdr:col>2</xdr:col>
      <xdr:colOff>261633</xdr:colOff>
      <xdr:row>33</xdr:row>
      <xdr:rowOff>144264</xdr:rowOff>
    </xdr:from>
    <xdr:to>
      <xdr:col>13</xdr:col>
      <xdr:colOff>286625</xdr:colOff>
      <xdr:row>40</xdr:row>
      <xdr:rowOff>95063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C4DD234-87C4-416B-A4D7-1C2C9A8DC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4553" y="6057384"/>
          <a:ext cx="7681187" cy="1156665"/>
        </a:xfrm>
        <a:prstGeom prst="rect">
          <a:avLst/>
        </a:prstGeom>
      </xdr:spPr>
    </xdr:pic>
    <xdr:clientData/>
  </xdr:twoCellAnchor>
  <xdr:twoCellAnchor editAs="oneCell">
    <xdr:from>
      <xdr:col>2</xdr:col>
      <xdr:colOff>366871</xdr:colOff>
      <xdr:row>44</xdr:row>
      <xdr:rowOff>102875</xdr:rowOff>
    </xdr:from>
    <xdr:to>
      <xdr:col>20</xdr:col>
      <xdr:colOff>117762</xdr:colOff>
      <xdr:row>49</xdr:row>
      <xdr:rowOff>54927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1690317-1164-40ED-AA16-7620CADE2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67886" y="7901945"/>
          <a:ext cx="12232451" cy="815016"/>
        </a:xfrm>
        <a:prstGeom prst="rect">
          <a:avLst/>
        </a:prstGeom>
      </xdr:spPr>
    </xdr:pic>
    <xdr:clientData/>
  </xdr:twoCellAnchor>
  <xdr:twoCellAnchor editAs="oneCell">
    <xdr:from>
      <xdr:col>3</xdr:col>
      <xdr:colOff>90753</xdr:colOff>
      <xdr:row>38</xdr:row>
      <xdr:rowOff>56474</xdr:rowOff>
    </xdr:from>
    <xdr:to>
      <xdr:col>11</xdr:col>
      <xdr:colOff>609801</xdr:colOff>
      <xdr:row>43</xdr:row>
      <xdr:rowOff>1581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3EDA016-EEEC-41E2-8D2F-0B118C460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7538" y="6832559"/>
          <a:ext cx="6496938" cy="798547"/>
        </a:xfrm>
        <a:prstGeom prst="rect">
          <a:avLst/>
        </a:prstGeom>
      </xdr:spPr>
    </xdr:pic>
    <xdr:clientData/>
  </xdr:twoCellAnchor>
  <xdr:twoCellAnchor editAs="oneCell">
    <xdr:from>
      <xdr:col>24</xdr:col>
      <xdr:colOff>326193</xdr:colOff>
      <xdr:row>41</xdr:row>
      <xdr:rowOff>139155</xdr:rowOff>
    </xdr:from>
    <xdr:to>
      <xdr:col>26</xdr:col>
      <xdr:colOff>380721</xdr:colOff>
      <xdr:row>49</xdr:row>
      <xdr:rowOff>20014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5C7332F-33C0-4035-BEBC-63E7AB63F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38608" y="7421970"/>
          <a:ext cx="1839513" cy="1252459"/>
        </a:xfrm>
        <a:prstGeom prst="rect">
          <a:avLst/>
        </a:prstGeom>
      </xdr:spPr>
    </xdr:pic>
    <xdr:clientData/>
  </xdr:twoCellAnchor>
  <xdr:twoCellAnchor editAs="oneCell">
    <xdr:from>
      <xdr:col>18</xdr:col>
      <xdr:colOff>27712</xdr:colOff>
      <xdr:row>28</xdr:row>
      <xdr:rowOff>80505</xdr:rowOff>
    </xdr:from>
    <xdr:to>
      <xdr:col>22</xdr:col>
      <xdr:colOff>136807</xdr:colOff>
      <xdr:row>41</xdr:row>
      <xdr:rowOff>132160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07A966C-A99F-4E6A-84AF-BDC366D9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22407" y="5140185"/>
          <a:ext cx="3459990" cy="2282410"/>
        </a:xfrm>
        <a:prstGeom prst="rect">
          <a:avLst/>
        </a:prstGeom>
      </xdr:spPr>
    </xdr:pic>
    <xdr:clientData/>
  </xdr:twoCellAnchor>
  <xdr:twoCellAnchor editAs="oneCell">
    <xdr:from>
      <xdr:col>2</xdr:col>
      <xdr:colOff>433712</xdr:colOff>
      <xdr:row>25</xdr:row>
      <xdr:rowOff>61530</xdr:rowOff>
    </xdr:from>
    <xdr:to>
      <xdr:col>10</xdr:col>
      <xdr:colOff>203170</xdr:colOff>
      <xdr:row>33</xdr:row>
      <xdr:rowOff>164289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AE190C-263B-4126-B4F7-C8F47A2A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39270" y="4538280"/>
          <a:ext cx="5586742" cy="144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FE8D-ED06-4AFE-9816-59C0B55FEFE5}">
  <dimension ref="C2:AA30"/>
  <sheetViews>
    <sheetView showGridLines="0" tabSelected="1" zoomScale="130" zoomScaleNormal="130" workbookViewId="0">
      <selection activeCell="D4" sqref="D4"/>
    </sheetView>
  </sheetViews>
  <sheetFormatPr defaultRowHeight="13.8" x14ac:dyDescent="0.25"/>
  <cols>
    <col min="1" max="1" width="3.5546875" style="3" customWidth="1"/>
    <col min="2" max="2" width="3.77734375" style="3" customWidth="1"/>
    <col min="3" max="3" width="6.33203125" style="3" customWidth="1"/>
    <col min="4" max="4" width="24" style="3" customWidth="1"/>
    <col min="5" max="17" width="9" style="3" bestFit="1" customWidth="1"/>
    <col min="18" max="18" width="3.77734375" style="3" customWidth="1"/>
    <col min="19" max="19" width="10.33203125" style="3" customWidth="1"/>
    <col min="20" max="20" width="20.109375" style="3" customWidth="1"/>
    <col min="21" max="21" width="9" style="3" bestFit="1" customWidth="1"/>
    <col min="22" max="22" width="9.44140625" style="3" bestFit="1" customWidth="1"/>
    <col min="23" max="23" width="9" style="3" bestFit="1" customWidth="1"/>
    <col min="24" max="24" width="9.44140625" style="3" bestFit="1" customWidth="1"/>
    <col min="25" max="25" width="16.21875" style="3" customWidth="1"/>
    <col min="26" max="26" width="9.77734375" style="3" customWidth="1"/>
    <col min="27" max="27" width="9" style="3" bestFit="1" customWidth="1"/>
    <col min="28" max="16384" width="8.88671875" style="3"/>
  </cols>
  <sheetData>
    <row r="2" spans="3:23" ht="22.8" x14ac:dyDescent="0.4">
      <c r="C2" s="1"/>
      <c r="D2" s="2" t="s">
        <v>0</v>
      </c>
      <c r="J2" s="4" t="s">
        <v>1</v>
      </c>
    </row>
    <row r="3" spans="3:23" ht="21" x14ac:dyDescent="0.4">
      <c r="D3" s="17" t="s">
        <v>48</v>
      </c>
      <c r="E3" s="18">
        <f>E16/22/9</f>
        <v>17.094696969696969</v>
      </c>
    </row>
    <row r="4" spans="3:23" x14ac:dyDescent="0.25">
      <c r="D4" s="5"/>
      <c r="E4" s="5" t="s">
        <v>2</v>
      </c>
      <c r="F4" s="5" t="s">
        <v>3</v>
      </c>
      <c r="G4" s="5" t="s">
        <v>4</v>
      </c>
      <c r="H4" s="6" t="s">
        <v>5</v>
      </c>
      <c r="I4" s="6" t="s">
        <v>6</v>
      </c>
      <c r="J4" s="6" t="s">
        <v>7</v>
      </c>
      <c r="K4" s="5" t="s">
        <v>8</v>
      </c>
      <c r="L4" s="5" t="s">
        <v>9</v>
      </c>
      <c r="M4" s="5" t="s">
        <v>10</v>
      </c>
      <c r="N4" s="6" t="s">
        <v>11</v>
      </c>
      <c r="O4" s="6" t="s">
        <v>12</v>
      </c>
      <c r="P4" s="6" t="s">
        <v>13</v>
      </c>
      <c r="Q4" s="7" t="s">
        <v>14</v>
      </c>
      <c r="T4" s="8" t="s">
        <v>15</v>
      </c>
      <c r="W4" s="3">
        <f>Q12+Q22</f>
        <v>31066.800000000007</v>
      </c>
    </row>
    <row r="5" spans="3:23" x14ac:dyDescent="0.25">
      <c r="D5" s="9" t="s">
        <v>16</v>
      </c>
      <c r="E5" s="10">
        <v>3000</v>
      </c>
      <c r="F5" s="10">
        <v>3000</v>
      </c>
      <c r="G5" s="10">
        <v>3000</v>
      </c>
      <c r="H5" s="10">
        <v>3000</v>
      </c>
      <c r="I5" s="10">
        <v>3000</v>
      </c>
      <c r="J5" s="10">
        <v>3000</v>
      </c>
      <c r="K5" s="10">
        <v>3000</v>
      </c>
      <c r="L5" s="10">
        <v>3000</v>
      </c>
      <c r="M5" s="10">
        <v>3000</v>
      </c>
      <c r="N5" s="10">
        <v>3000</v>
      </c>
      <c r="O5" s="10">
        <v>3000</v>
      </c>
      <c r="P5" s="10">
        <v>3000</v>
      </c>
      <c r="Q5" s="10">
        <f>SUM(E5:P5)</f>
        <v>36000</v>
      </c>
      <c r="T5" s="3" t="s">
        <v>17</v>
      </c>
      <c r="U5" s="3">
        <v>9000</v>
      </c>
    </row>
    <row r="6" spans="3:23" x14ac:dyDescent="0.25">
      <c r="D6" s="10" t="s">
        <v>18</v>
      </c>
      <c r="E6" s="10">
        <v>12.5</v>
      </c>
      <c r="F6" s="10">
        <v>12.5</v>
      </c>
      <c r="G6" s="10">
        <v>12.5</v>
      </c>
      <c r="H6" s="10">
        <v>12.5</v>
      </c>
      <c r="I6" s="10">
        <v>12.5</v>
      </c>
      <c r="J6" s="10">
        <v>12.5</v>
      </c>
      <c r="K6" s="10">
        <v>12.5</v>
      </c>
      <c r="L6" s="10">
        <v>12.5</v>
      </c>
      <c r="M6" s="10">
        <v>12.5</v>
      </c>
      <c r="N6" s="10">
        <v>12.5</v>
      </c>
      <c r="O6" s="10">
        <v>12.5</v>
      </c>
      <c r="P6" s="10">
        <v>12.5</v>
      </c>
      <c r="Q6" s="10">
        <f t="shared" ref="Q6:Q8" si="0">SUM(E6:P6)</f>
        <v>150</v>
      </c>
      <c r="S6" s="3" t="s">
        <v>19</v>
      </c>
      <c r="T6" s="3" t="s">
        <v>20</v>
      </c>
      <c r="U6" s="3">
        <v>2000</v>
      </c>
    </row>
    <row r="7" spans="3:23" x14ac:dyDescent="0.25">
      <c r="D7" s="10" t="s">
        <v>21</v>
      </c>
      <c r="E7" s="10">
        <f>E19</f>
        <v>68.599999999999994</v>
      </c>
      <c r="F7" s="10">
        <f t="shared" ref="F7:P7" si="1">F19</f>
        <v>68.599999999999994</v>
      </c>
      <c r="G7" s="10">
        <f t="shared" si="1"/>
        <v>68.599999999999994</v>
      </c>
      <c r="H7" s="10">
        <f t="shared" si="1"/>
        <v>68.599999999999994</v>
      </c>
      <c r="I7" s="10">
        <f t="shared" si="1"/>
        <v>68.599999999999994</v>
      </c>
      <c r="J7" s="10">
        <f t="shared" si="1"/>
        <v>68.599999999999994</v>
      </c>
      <c r="K7" s="10">
        <f t="shared" si="1"/>
        <v>68.599999999999994</v>
      </c>
      <c r="L7" s="10">
        <f t="shared" si="1"/>
        <v>68.599999999999994</v>
      </c>
      <c r="M7" s="10">
        <f t="shared" si="1"/>
        <v>68.599999999999994</v>
      </c>
      <c r="N7" s="10">
        <f t="shared" si="1"/>
        <v>68.599999999999994</v>
      </c>
      <c r="O7" s="10">
        <f t="shared" si="1"/>
        <v>68.599999999999994</v>
      </c>
      <c r="P7" s="10">
        <f t="shared" si="1"/>
        <v>68.599999999999994</v>
      </c>
      <c r="Q7" s="10">
        <f>SUM(E7:P7)</f>
        <v>823.20000000000016</v>
      </c>
      <c r="S7" s="3" t="s">
        <v>22</v>
      </c>
      <c r="T7" s="3" t="s">
        <v>23</v>
      </c>
    </row>
    <row r="8" spans="3:23" x14ac:dyDescent="0.25">
      <c r="C8" s="3">
        <f>0.11</f>
        <v>0.11</v>
      </c>
      <c r="D8" s="10" t="s">
        <v>24</v>
      </c>
      <c r="E8" s="10">
        <f>E5*$C8</f>
        <v>330</v>
      </c>
      <c r="F8" s="10">
        <f t="shared" ref="F8:P8" si="2">F5*$C8</f>
        <v>330</v>
      </c>
      <c r="G8" s="10">
        <f t="shared" si="2"/>
        <v>330</v>
      </c>
      <c r="H8" s="10">
        <f t="shared" si="2"/>
        <v>330</v>
      </c>
      <c r="I8" s="10">
        <f t="shared" si="2"/>
        <v>330</v>
      </c>
      <c r="J8" s="10">
        <f t="shared" si="2"/>
        <v>330</v>
      </c>
      <c r="K8" s="10">
        <f t="shared" si="2"/>
        <v>330</v>
      </c>
      <c r="L8" s="10">
        <f t="shared" si="2"/>
        <v>330</v>
      </c>
      <c r="M8" s="10">
        <f t="shared" si="2"/>
        <v>330</v>
      </c>
      <c r="N8" s="10">
        <f t="shared" si="2"/>
        <v>330</v>
      </c>
      <c r="O8" s="10">
        <f t="shared" si="2"/>
        <v>330</v>
      </c>
      <c r="P8" s="10">
        <f t="shared" si="2"/>
        <v>330</v>
      </c>
      <c r="Q8" s="10">
        <f t="shared" si="0"/>
        <v>3960</v>
      </c>
      <c r="T8" s="3" t="s">
        <v>24</v>
      </c>
      <c r="U8" s="3">
        <v>0</v>
      </c>
    </row>
    <row r="9" spans="3:23" x14ac:dyDescent="0.25">
      <c r="D9" s="10" t="s">
        <v>25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3:23" x14ac:dyDescent="0.25">
      <c r="D10" s="10" t="s">
        <v>26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3:23" x14ac:dyDescent="0.25">
      <c r="T11" s="3" t="s">
        <v>27</v>
      </c>
    </row>
    <row r="12" spans="3:23" x14ac:dyDescent="0.25">
      <c r="D12" s="11" t="s">
        <v>28</v>
      </c>
      <c r="E12" s="12">
        <f>E5-E7-E6-E8</f>
        <v>2588.9</v>
      </c>
      <c r="F12" s="12">
        <f t="shared" ref="F12:P12" si="3">F5-F7-F6-F8</f>
        <v>2588.9</v>
      </c>
      <c r="G12" s="12">
        <f t="shared" si="3"/>
        <v>2588.9</v>
      </c>
      <c r="H12" s="12">
        <f t="shared" si="3"/>
        <v>2588.9</v>
      </c>
      <c r="I12" s="12">
        <f t="shared" si="3"/>
        <v>2588.9</v>
      </c>
      <c r="J12" s="12">
        <f t="shared" si="3"/>
        <v>2588.9</v>
      </c>
      <c r="K12" s="12">
        <f t="shared" si="3"/>
        <v>2588.9</v>
      </c>
      <c r="L12" s="12">
        <f t="shared" si="3"/>
        <v>2588.9</v>
      </c>
      <c r="M12" s="12">
        <f t="shared" si="3"/>
        <v>2588.9</v>
      </c>
      <c r="N12" s="12">
        <f t="shared" si="3"/>
        <v>2588.9</v>
      </c>
      <c r="O12" s="12">
        <f t="shared" si="3"/>
        <v>2588.9</v>
      </c>
      <c r="P12" s="12">
        <f t="shared" si="3"/>
        <v>2588.9</v>
      </c>
      <c r="Q12" s="10">
        <f>SUM(E12:P12)</f>
        <v>31066.800000000007</v>
      </c>
      <c r="T12" s="3" t="s">
        <v>21</v>
      </c>
      <c r="U12" s="3">
        <v>350</v>
      </c>
    </row>
    <row r="13" spans="3:23" x14ac:dyDescent="0.25">
      <c r="C13" s="3">
        <v>0.12</v>
      </c>
      <c r="D13" s="10" t="s">
        <v>29</v>
      </c>
      <c r="E13" s="10">
        <f t="shared" ref="E13:P13" si="4">E5*$C13</f>
        <v>360</v>
      </c>
      <c r="F13" s="10">
        <f t="shared" si="4"/>
        <v>360</v>
      </c>
      <c r="G13" s="10">
        <f t="shared" si="4"/>
        <v>360</v>
      </c>
      <c r="H13" s="10">
        <f t="shared" si="4"/>
        <v>360</v>
      </c>
      <c r="I13" s="10">
        <f t="shared" si="4"/>
        <v>360</v>
      </c>
      <c r="J13" s="10">
        <f t="shared" si="4"/>
        <v>360</v>
      </c>
      <c r="K13" s="10">
        <f t="shared" si="4"/>
        <v>360</v>
      </c>
      <c r="L13" s="10">
        <f t="shared" si="4"/>
        <v>360</v>
      </c>
      <c r="M13" s="10">
        <f t="shared" si="4"/>
        <v>360</v>
      </c>
      <c r="N13" s="10">
        <f t="shared" si="4"/>
        <v>360</v>
      </c>
      <c r="O13" s="10">
        <f t="shared" si="4"/>
        <v>360</v>
      </c>
      <c r="P13" s="10">
        <f t="shared" si="4"/>
        <v>360</v>
      </c>
      <c r="Q13" s="10">
        <f t="shared" ref="Q13:Q14" si="5">SUM(E13:P13)</f>
        <v>4320</v>
      </c>
      <c r="T13" s="3" t="s">
        <v>30</v>
      </c>
      <c r="U13" s="3">
        <v>2500</v>
      </c>
    </row>
    <row r="14" spans="3:23" x14ac:dyDescent="0.25">
      <c r="D14" s="10" t="s">
        <v>31</v>
      </c>
      <c r="E14" s="10">
        <v>24.75</v>
      </c>
      <c r="F14" s="10">
        <v>24.75</v>
      </c>
      <c r="G14" s="10">
        <v>24.75</v>
      </c>
      <c r="H14" s="10">
        <v>24.75</v>
      </c>
      <c r="I14" s="10">
        <v>24.75</v>
      </c>
      <c r="J14" s="10">
        <v>24.75</v>
      </c>
      <c r="K14" s="10">
        <v>24.75</v>
      </c>
      <c r="L14" s="10">
        <v>24.75</v>
      </c>
      <c r="M14" s="10">
        <v>24.75</v>
      </c>
      <c r="N14" s="10">
        <v>24.75</v>
      </c>
      <c r="O14" s="10">
        <v>24.75</v>
      </c>
      <c r="P14" s="10">
        <v>24.75</v>
      </c>
      <c r="Q14" s="10">
        <f t="shared" si="5"/>
        <v>297</v>
      </c>
    </row>
    <row r="15" spans="3:23" x14ac:dyDescent="0.25">
      <c r="C15" s="3" t="s">
        <v>32</v>
      </c>
      <c r="T15" s="3" t="s">
        <v>33</v>
      </c>
      <c r="U15" s="3">
        <v>1000</v>
      </c>
      <c r="W15" s="13">
        <f>SUM(U5:U15)</f>
        <v>14850</v>
      </c>
    </row>
    <row r="16" spans="3:23" x14ac:dyDescent="0.25">
      <c r="C16" s="3">
        <f>(E16-E5)/E5</f>
        <v>0.12825</v>
      </c>
      <c r="D16" s="14" t="s">
        <v>34</v>
      </c>
      <c r="E16" s="14">
        <f>E5+E13+E14</f>
        <v>3384.75</v>
      </c>
      <c r="F16" s="14">
        <f t="shared" ref="F16:P16" si="6">F5+F13+F14</f>
        <v>3384.75</v>
      </c>
      <c r="G16" s="14">
        <f t="shared" si="6"/>
        <v>3384.75</v>
      </c>
      <c r="H16" s="14">
        <f t="shared" si="6"/>
        <v>3384.75</v>
      </c>
      <c r="I16" s="14">
        <f t="shared" si="6"/>
        <v>3384.75</v>
      </c>
      <c r="J16" s="14">
        <f t="shared" si="6"/>
        <v>3384.75</v>
      </c>
      <c r="K16" s="14">
        <f t="shared" si="6"/>
        <v>3384.75</v>
      </c>
      <c r="L16" s="14">
        <f t="shared" si="6"/>
        <v>3384.75</v>
      </c>
      <c r="M16" s="14">
        <f t="shared" si="6"/>
        <v>3384.75</v>
      </c>
      <c r="N16" s="14">
        <f t="shared" si="6"/>
        <v>3384.75</v>
      </c>
      <c r="O16" s="14">
        <f t="shared" si="6"/>
        <v>3384.75</v>
      </c>
      <c r="P16" s="14">
        <f t="shared" si="6"/>
        <v>3384.75</v>
      </c>
      <c r="Q16" s="10">
        <f>SUM(E16:P16)</f>
        <v>40617</v>
      </c>
    </row>
    <row r="17" spans="4:27" x14ac:dyDescent="0.25">
      <c r="D17" s="10" t="s">
        <v>21</v>
      </c>
      <c r="E17" s="10">
        <v>53.35</v>
      </c>
      <c r="F17" s="10">
        <v>53.35</v>
      </c>
      <c r="G17" s="10">
        <v>53.35</v>
      </c>
      <c r="H17" s="10">
        <v>53.35</v>
      </c>
      <c r="I17" s="10">
        <v>53.35</v>
      </c>
      <c r="J17" s="10">
        <v>53.35</v>
      </c>
      <c r="K17" s="10">
        <v>53.35</v>
      </c>
      <c r="L17" s="10">
        <v>53.35</v>
      </c>
      <c r="M17" s="10">
        <v>53.35</v>
      </c>
      <c r="N17" s="10">
        <v>53.35</v>
      </c>
      <c r="O17" s="10">
        <v>53.35</v>
      </c>
      <c r="P17" s="10">
        <v>53.35</v>
      </c>
      <c r="Q17" s="10">
        <f t="shared" ref="Q17:Q19" si="7">SUM(E17:P17)</f>
        <v>640.20000000000016</v>
      </c>
      <c r="U17" s="15" t="s">
        <v>35</v>
      </c>
      <c r="V17" s="15"/>
      <c r="W17" s="15"/>
      <c r="X17" s="15"/>
      <c r="Y17" s="15"/>
      <c r="Z17" s="15"/>
    </row>
    <row r="18" spans="4:27" x14ac:dyDescent="0.25">
      <c r="D18" s="10" t="s">
        <v>36</v>
      </c>
      <c r="E18" s="10">
        <v>15.25</v>
      </c>
      <c r="F18" s="10">
        <v>15.25</v>
      </c>
      <c r="G18" s="10">
        <v>15.25</v>
      </c>
      <c r="H18" s="10">
        <v>15.25</v>
      </c>
      <c r="I18" s="10">
        <v>15.25</v>
      </c>
      <c r="J18" s="10">
        <v>15.25</v>
      </c>
      <c r="K18" s="10">
        <v>15.25</v>
      </c>
      <c r="L18" s="10">
        <v>15.25</v>
      </c>
      <c r="M18" s="10">
        <v>15.25</v>
      </c>
      <c r="N18" s="10">
        <v>15.25</v>
      </c>
      <c r="O18" s="10">
        <v>15.25</v>
      </c>
      <c r="P18" s="10">
        <v>15.25</v>
      </c>
      <c r="Q18" s="10">
        <f t="shared" si="7"/>
        <v>183</v>
      </c>
      <c r="W18" s="3">
        <f>W4-W15</f>
        <v>16216.800000000007</v>
      </c>
      <c r="Z18" s="3" t="s">
        <v>37</v>
      </c>
    </row>
    <row r="19" spans="4:27" x14ac:dyDescent="0.25">
      <c r="D19" s="9" t="s">
        <v>38</v>
      </c>
      <c r="E19" s="10">
        <f>SUM(E17:E18)</f>
        <v>68.599999999999994</v>
      </c>
      <c r="F19" s="10">
        <f t="shared" ref="F19:P19" si="8">SUM(F17:F18)</f>
        <v>68.599999999999994</v>
      </c>
      <c r="G19" s="10">
        <f t="shared" si="8"/>
        <v>68.599999999999994</v>
      </c>
      <c r="H19" s="10">
        <f t="shared" si="8"/>
        <v>68.599999999999994</v>
      </c>
      <c r="I19" s="10">
        <f t="shared" si="8"/>
        <v>68.599999999999994</v>
      </c>
      <c r="J19" s="10">
        <f t="shared" si="8"/>
        <v>68.599999999999994</v>
      </c>
      <c r="K19" s="10">
        <f t="shared" si="8"/>
        <v>68.599999999999994</v>
      </c>
      <c r="L19" s="10">
        <f t="shared" si="8"/>
        <v>68.599999999999994</v>
      </c>
      <c r="M19" s="10">
        <f t="shared" si="8"/>
        <v>68.599999999999994</v>
      </c>
      <c r="N19" s="10">
        <f t="shared" si="8"/>
        <v>68.599999999999994</v>
      </c>
      <c r="O19" s="10">
        <f t="shared" si="8"/>
        <v>68.599999999999994</v>
      </c>
      <c r="P19" s="10">
        <f t="shared" si="8"/>
        <v>68.599999999999994</v>
      </c>
      <c r="Q19" s="10">
        <f t="shared" si="7"/>
        <v>823.20000000000016</v>
      </c>
      <c r="T19" s="3">
        <v>5</v>
      </c>
      <c r="U19" s="3" t="s">
        <v>39</v>
      </c>
      <c r="V19" s="3">
        <v>5000</v>
      </c>
      <c r="W19" s="3">
        <v>5000</v>
      </c>
      <c r="X19" s="3">
        <f>W18-W19</f>
        <v>11216.800000000007</v>
      </c>
      <c r="Y19" s="3">
        <v>0</v>
      </c>
      <c r="Z19" s="3">
        <f>IF(V19&gt;0,W19*Y19,0)</f>
        <v>0</v>
      </c>
    </row>
    <row r="20" spans="4:27" x14ac:dyDescent="0.25">
      <c r="T20" s="3">
        <v>15</v>
      </c>
      <c r="U20" s="3" t="s">
        <v>40</v>
      </c>
      <c r="V20" s="3">
        <f>X19</f>
        <v>11216.800000000007</v>
      </c>
      <c r="W20" s="3">
        <v>15000</v>
      </c>
      <c r="X20" s="3">
        <f>V20-W20</f>
        <v>-3783.1999999999935</v>
      </c>
      <c r="Y20" s="3">
        <v>0.01</v>
      </c>
      <c r="Z20" s="3">
        <f t="shared" ref="Z20" si="9">IF(V20&gt;0,W20*Y20,0)</f>
        <v>150</v>
      </c>
    </row>
    <row r="21" spans="4:27" x14ac:dyDescent="0.25">
      <c r="D21" s="9" t="s">
        <v>41</v>
      </c>
      <c r="E21" s="10">
        <f>E8+E13</f>
        <v>690</v>
      </c>
      <c r="F21" s="10">
        <f t="shared" ref="F21:P21" si="10">F8+F13</f>
        <v>690</v>
      </c>
      <c r="G21" s="10">
        <f t="shared" si="10"/>
        <v>690</v>
      </c>
      <c r="H21" s="10">
        <f t="shared" si="10"/>
        <v>690</v>
      </c>
      <c r="I21" s="10">
        <f t="shared" si="10"/>
        <v>690</v>
      </c>
      <c r="J21" s="10">
        <f t="shared" si="10"/>
        <v>690</v>
      </c>
      <c r="K21" s="10">
        <f t="shared" si="10"/>
        <v>690</v>
      </c>
      <c r="L21" s="10">
        <f t="shared" si="10"/>
        <v>690</v>
      </c>
      <c r="M21" s="10">
        <f t="shared" si="10"/>
        <v>690</v>
      </c>
      <c r="N21" s="10">
        <f t="shared" si="10"/>
        <v>690</v>
      </c>
      <c r="O21" s="10">
        <f t="shared" si="10"/>
        <v>690</v>
      </c>
      <c r="P21" s="10">
        <f t="shared" si="10"/>
        <v>690</v>
      </c>
      <c r="Q21" s="10">
        <f>SUM(E21:P21)</f>
        <v>8280</v>
      </c>
      <c r="T21" s="3">
        <v>15</v>
      </c>
      <c r="U21" s="3" t="s">
        <v>40</v>
      </c>
      <c r="V21" s="3">
        <f>X20</f>
        <v>-3783.1999999999935</v>
      </c>
      <c r="W21" s="3">
        <v>15000</v>
      </c>
      <c r="X21" s="3">
        <f>V21-W21</f>
        <v>-18783.199999999993</v>
      </c>
      <c r="Y21" s="3">
        <v>0.03</v>
      </c>
      <c r="Z21" s="3">
        <f>IF(V21&gt;0,W21*Y21,0)</f>
        <v>0</v>
      </c>
      <c r="AA21" s="3">
        <f>600/12</f>
        <v>50</v>
      </c>
    </row>
    <row r="22" spans="4:27" x14ac:dyDescent="0.25">
      <c r="U22" s="3" t="s">
        <v>40</v>
      </c>
      <c r="V22" s="3">
        <f>X21</f>
        <v>-18783.199999999993</v>
      </c>
      <c r="W22" s="3">
        <v>15000</v>
      </c>
      <c r="X22" s="3">
        <f>V22-W22</f>
        <v>-33783.199999999997</v>
      </c>
      <c r="Y22" s="3">
        <v>0.08</v>
      </c>
      <c r="Z22" s="3">
        <f t="shared" ref="Z22:Z24" si="11">IF(V22&gt;0,W22*Y22,0)</f>
        <v>0</v>
      </c>
    </row>
    <row r="23" spans="4:27" x14ac:dyDescent="0.25">
      <c r="D23" s="3" t="s">
        <v>42</v>
      </c>
      <c r="U23" s="3" t="s">
        <v>43</v>
      </c>
      <c r="V23" s="3">
        <f>X22</f>
        <v>-33783.199999999997</v>
      </c>
      <c r="W23" s="3">
        <v>20000</v>
      </c>
      <c r="X23" s="3">
        <f>V23-W23</f>
        <v>-53783.199999999997</v>
      </c>
      <c r="Y23" s="3">
        <v>0.13</v>
      </c>
      <c r="Z23" s="3">
        <f t="shared" si="11"/>
        <v>0</v>
      </c>
    </row>
    <row r="24" spans="4:27" x14ac:dyDescent="0.25">
      <c r="U24" s="3" t="s">
        <v>44</v>
      </c>
      <c r="V24" s="3">
        <f>X23</f>
        <v>-53783.199999999997</v>
      </c>
      <c r="Y24" s="3">
        <v>0.21</v>
      </c>
      <c r="Z24" s="3">
        <f t="shared" si="11"/>
        <v>0</v>
      </c>
    </row>
    <row r="25" spans="4:27" x14ac:dyDescent="0.25">
      <c r="Y25" s="3" t="s">
        <v>45</v>
      </c>
      <c r="Z25" s="3">
        <f>SUM(Z20:Z24)</f>
        <v>150</v>
      </c>
    </row>
    <row r="29" spans="4:27" x14ac:dyDescent="0.25">
      <c r="Y29" s="4" t="s">
        <v>46</v>
      </c>
    </row>
    <row r="30" spans="4:27" x14ac:dyDescent="0.25">
      <c r="Y30" s="4" t="s">
        <v>47</v>
      </c>
      <c r="Z30" s="16">
        <f>Z25-Z29</f>
        <v>150</v>
      </c>
      <c r="AA30" s="3">
        <f>Z30/12</f>
        <v>12.5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Admin2023 Salary Simulator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2023-01-24T00:48:15Z</dcterms:created>
  <dcterms:modified xsi:type="dcterms:W3CDTF">2023-01-24T01:02:25Z</dcterms:modified>
</cp:coreProperties>
</file>