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sell\Desktop\"/>
    </mc:Choice>
  </mc:AlternateContent>
  <xr:revisionPtr revIDLastSave="0" documentId="13_ncr:1_{3C55971B-713A-4D0B-A2E1-9BB7D55B8E6D}" xr6:coauthVersionLast="47" xr6:coauthVersionMax="47" xr10:uidLastSave="{00000000-0000-0000-0000-000000000000}"/>
  <bookViews>
    <workbookView xWindow="1665" yWindow="45" windowWidth="21945" windowHeight="12900" xr2:uid="{46C97B68-2175-419E-AC22-03D158CBEDBE}"/>
  </bookViews>
  <sheets>
    <sheet name="Sheet1" sheetId="1" r:id="rId1"/>
    <sheet name="release schedule" sheetId="2" r:id="rId2"/>
    <sheet name="Sheet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F29" i="1" l="1"/>
  <c r="D10" i="1"/>
  <c r="F10" i="1"/>
  <c r="C29" i="1"/>
  <c r="D28" i="1"/>
  <c r="B2" i="1"/>
  <c r="D2" i="1" s="1"/>
  <c r="D3" i="1"/>
  <c r="B4" i="1"/>
  <c r="D4" i="1" s="1"/>
  <c r="D5" i="1"/>
  <c r="D6" i="1"/>
  <c r="B7" i="1"/>
  <c r="D7" i="1"/>
  <c r="D8" i="1"/>
  <c r="B9" i="1"/>
  <c r="D9" i="1" s="1"/>
  <c r="D11" i="1"/>
  <c r="B12" i="1"/>
  <c r="D12" i="1"/>
  <c r="B13" i="1"/>
  <c r="D13" i="1" s="1"/>
  <c r="B14" i="1"/>
  <c r="D14" i="1"/>
  <c r="D15" i="1"/>
  <c r="B17" i="1"/>
  <c r="D17" i="1" s="1"/>
  <c r="B21" i="1"/>
  <c r="D21" i="1" s="1"/>
  <c r="D27" i="1"/>
  <c r="B22" i="1"/>
  <c r="D22" i="1" s="1"/>
  <c r="B25" i="1"/>
  <c r="D25" i="1" s="1"/>
  <c r="B26" i="1"/>
  <c r="D26" i="1" s="1"/>
  <c r="B24" i="1"/>
  <c r="D24" i="1" s="1"/>
  <c r="C25" i="2"/>
  <c r="C19" i="2"/>
  <c r="C13" i="2"/>
  <c r="C7" i="2"/>
  <c r="D20" i="1"/>
  <c r="D19" i="1"/>
  <c r="D18" i="1"/>
  <c r="D23" i="1"/>
  <c r="D29" i="1" l="1"/>
  <c r="G8" i="1"/>
  <c r="B29" i="1"/>
</calcChain>
</file>

<file path=xl/sharedStrings.xml><?xml version="1.0" encoding="utf-8"?>
<sst xmlns="http://schemas.openxmlformats.org/spreadsheetml/2006/main" count="125" uniqueCount="105">
  <si>
    <t>Invasion</t>
  </si>
  <si>
    <t xml:space="preserve"> </t>
  </si>
  <si>
    <t>Books fully recovered</t>
  </si>
  <si>
    <t>The Vessel</t>
  </si>
  <si>
    <t>How to Build Your Creative Career</t>
  </si>
  <si>
    <t>Katrina Hates Dead Shit</t>
  </si>
  <si>
    <t>Monsters and Other Scary Shit</t>
  </si>
  <si>
    <t>Ichabod Jones Monster Hunter 1: A psychopath's work is never done</t>
  </si>
  <si>
    <t>My Father Didn't Kill Himself</t>
  </si>
  <si>
    <t>Gherkin Boy and the Dollar of Destiny</t>
  </si>
  <si>
    <t>Anna and the Dark Place</t>
  </si>
  <si>
    <t>The Void Calls Us Home</t>
  </si>
  <si>
    <t>The Sleeping Beauty</t>
  </si>
  <si>
    <t>Book title</t>
  </si>
  <si>
    <t>Cost</t>
  </si>
  <si>
    <t>Remaining</t>
  </si>
  <si>
    <t>Godsverse recovery</t>
  </si>
  <si>
    <t>Total</t>
  </si>
  <si>
    <t>The Wicked Witch</t>
  </si>
  <si>
    <t>The Fairy Queen</t>
  </si>
  <si>
    <t>Obsidian recovery</t>
  </si>
  <si>
    <t>The Red Rider</t>
  </si>
  <si>
    <t>And Ruin Followed Behind Her</t>
  </si>
  <si>
    <t>And Doom Followed Behind Her</t>
  </si>
  <si>
    <t>And Chaos Followed Behind Her</t>
  </si>
  <si>
    <t>And Darkness Followed Behind Her</t>
  </si>
  <si>
    <t>And Magic Followed Behind Her</t>
  </si>
  <si>
    <t>And Heaven Followed Behind Them</t>
  </si>
  <si>
    <t>And Evil Followed Behind Her</t>
  </si>
  <si>
    <t>The Sword Wielder</t>
  </si>
  <si>
    <t>The Dark Prince</t>
  </si>
  <si>
    <t>The Dragon Warrior</t>
  </si>
  <si>
    <t>The Sunken Kingdom</t>
  </si>
  <si>
    <t>Ichabod Jones Monster Hunter 2: Welcome to my Nightmare</t>
  </si>
  <si>
    <t>Ichabod Jones Monster Hunter 3</t>
  </si>
  <si>
    <t>Cthulhu is Hard to Spell 3</t>
  </si>
  <si>
    <t>Black Market Heroine</t>
  </si>
  <si>
    <t>Ichabod Jones Monster Hunter 4</t>
  </si>
  <si>
    <t xml:space="preserve">The Dragon Scourge  </t>
  </si>
  <si>
    <t>The Dragon Champion</t>
  </si>
  <si>
    <t>The Dragon Phoenix</t>
  </si>
  <si>
    <t>Expected launch</t>
  </si>
  <si>
    <t>Recovered</t>
  </si>
  <si>
    <t>White Rabbit</t>
  </si>
  <si>
    <t>Black Jack</t>
  </si>
  <si>
    <t>Wicked Bodies</t>
  </si>
  <si>
    <t>Wicked Minds</t>
  </si>
  <si>
    <t>Wicked Souls</t>
  </si>
  <si>
    <t>The Faceless Woman</t>
  </si>
  <si>
    <t>The Drowned Princess</t>
  </si>
  <si>
    <t>The Golden Amulet</t>
  </si>
  <si>
    <t>The Secret Doorway</t>
  </si>
  <si>
    <t>November</t>
  </si>
  <si>
    <t>???</t>
  </si>
  <si>
    <t>Anna</t>
  </si>
  <si>
    <t>January</t>
  </si>
  <si>
    <t>Godsverse</t>
  </si>
  <si>
    <t>March</t>
  </si>
  <si>
    <t>Cthulhu 3</t>
  </si>
  <si>
    <t xml:space="preserve">June </t>
  </si>
  <si>
    <t>Obsidian 2</t>
  </si>
  <si>
    <t>September</t>
  </si>
  <si>
    <t>Ichabod 4</t>
  </si>
  <si>
    <t>Void Audio</t>
  </si>
  <si>
    <t>February</t>
  </si>
  <si>
    <t>October</t>
  </si>
  <si>
    <t>Kick book</t>
  </si>
  <si>
    <t>Ichabod game</t>
  </si>
  <si>
    <t>Dragon Strife</t>
  </si>
  <si>
    <t>Obsidian 3</t>
  </si>
  <si>
    <t>Wonderland</t>
  </si>
  <si>
    <t>Obsidian 4</t>
  </si>
  <si>
    <t>Wicked Witch</t>
  </si>
  <si>
    <t>So, you died…</t>
  </si>
  <si>
    <t>Quest Girls</t>
  </si>
  <si>
    <t>Ichabod</t>
  </si>
  <si>
    <t>Obsidian 1</t>
  </si>
  <si>
    <t>Ichabod collector box</t>
  </si>
  <si>
    <t>And Time Followed Behind Them</t>
  </si>
  <si>
    <t>Timeline</t>
  </si>
  <si>
    <t>And Change Followed Behind Her</t>
  </si>
  <si>
    <t>reproof+recover</t>
  </si>
  <si>
    <t>Extra cover</t>
  </si>
  <si>
    <t>Coin</t>
  </si>
  <si>
    <t>1/23</t>
  </si>
  <si>
    <t>Bulletins at the End of the World</t>
  </si>
  <si>
    <t>$250 credit</t>
  </si>
  <si>
    <t>To spend</t>
  </si>
  <si>
    <t>How to Become a Successful Author</t>
  </si>
  <si>
    <t>The Little Bird and The Little Worm</t>
  </si>
  <si>
    <t>I Can't Stop Tooting</t>
  </si>
  <si>
    <t>Gumshoes</t>
  </si>
  <si>
    <t>Worst Thing in the Universe</t>
  </si>
  <si>
    <t>And Death Followed Behind Her</t>
  </si>
  <si>
    <t>And Conquest Followed Behind Her</t>
  </si>
  <si>
    <t>And Hell Followed Behind Her</t>
  </si>
  <si>
    <t>How NOT to Invade Earth</t>
  </si>
  <si>
    <t>Cthulhu is Hard to Spell 2</t>
  </si>
  <si>
    <t>Cthulhu is Hard to Spell 1</t>
  </si>
  <si>
    <t>Pixie Dust</t>
  </si>
  <si>
    <t>Paradise #1</t>
  </si>
  <si>
    <t>Awfully Cute Sketch book 2015</t>
  </si>
  <si>
    <t>The Marked Ones</t>
  </si>
  <si>
    <t>Life is a Flat Circle</t>
  </si>
  <si>
    <t>One Damned Good 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</si>
</sst>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2" borderId="0" xfId="0" applyFont="1" applyFill="1"/>
    <xf numFmtId="165" fontId="1" fillId="2" borderId="0" xfId="0" applyNumberFormat="1" applyFont="1" applyFill="1"/>
    <xf numFmtId="0" fontId="1" fillId="2" borderId="2" xfId="0" applyFont="1" applyFill="1" applyBorder="1"/>
    <xf numFmtId="0" fontId="1" fillId="2" borderId="4" xfId="0" applyFont="1" applyFill="1" applyBorder="1"/>
    <xf numFmtId="166" fontId="0" fillId="0" borderId="0" xfId="0" applyNumberFormat="1" applyFill="1"/>
    <xf numFmtId="164" fontId="0" fillId="0" borderId="0" xfId="0" applyNumberFormat="1" applyFill="1"/>
    <xf numFmtId="0" fontId="0" fillId="2" borderId="4" xfId="0" applyFill="1" applyBorder="1"/>
    <xf numFmtId="0" fontId="0" fillId="2" borderId="3" xfId="0" applyFill="1" applyBorder="1"/>
    <xf numFmtId="0" fontId="1" fillId="0" borderId="0" xfId="0" applyFont="1"/>
    <xf numFmtId="0" fontId="1" fillId="4" borderId="0" xfId="0" applyFont="1" applyFill="1"/>
    <xf numFmtId="0" fontId="0" fillId="4" borderId="0" xfId="0" applyFill="1"/>
    <xf numFmtId="0" fontId="1" fillId="6" borderId="0" xfId="0" applyFont="1" applyFill="1"/>
    <xf numFmtId="0" fontId="0" fillId="6" borderId="0" xfId="0" applyFill="1"/>
    <xf numFmtId="0" fontId="0" fillId="2" borderId="2" xfId="0" applyFill="1" applyBorder="1"/>
    <xf numFmtId="0" fontId="1" fillId="7" borderId="0" xfId="0" applyFont="1" applyFill="1"/>
    <xf numFmtId="0" fontId="0" fillId="7" borderId="0" xfId="0" applyFill="1"/>
    <xf numFmtId="165" fontId="0" fillId="0" borderId="9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165" fontId="0" fillId="0" borderId="0" xfId="0" applyNumberFormat="1" applyFill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6" fontId="0" fillId="5" borderId="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3" borderId="5" xfId="0" applyNumberFormat="1" applyFont="1" applyFill="1" applyBorder="1" applyAlignment="1">
      <alignment horizontal="center"/>
    </xf>
    <xf numFmtId="166" fontId="0" fillId="4" borderId="9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3" borderId="8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left"/>
    </xf>
    <xf numFmtId="165" fontId="0" fillId="0" borderId="1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6" fontId="1" fillId="2" borderId="7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 vertical="center"/>
    </xf>
    <xf numFmtId="166" fontId="0" fillId="5" borderId="14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/>
    </xf>
    <xf numFmtId="165" fontId="0" fillId="0" borderId="1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9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9" borderId="1" xfId="0" applyFill="1" applyBorder="1" applyAlignment="1">
      <alignment horizontal="left"/>
    </xf>
    <xf numFmtId="166" fontId="0" fillId="5" borderId="11" xfId="0" applyNumberFormat="1" applyFill="1" applyBorder="1" applyAlignment="1">
      <alignment horizontal="center" vertical="center"/>
    </xf>
    <xf numFmtId="166" fontId="0" fillId="5" borderId="12" xfId="0" applyNumberFormat="1" applyFill="1" applyBorder="1" applyAlignment="1">
      <alignment horizontal="center" vertical="center"/>
    </xf>
    <xf numFmtId="166" fontId="0" fillId="5" borderId="13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165" fontId="0" fillId="0" borderId="12" xfId="0" applyNumberFormat="1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165" fontId="0" fillId="0" borderId="10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8" xfId="0" applyNumberForma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 vertical="center"/>
    </xf>
    <xf numFmtId="166" fontId="0" fillId="4" borderId="8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166" fontId="0" fillId="4" borderId="10" xfId="0" applyNumberFormat="1" applyFill="1" applyBorder="1" applyAlignment="1">
      <alignment horizontal="center" vertical="center"/>
    </xf>
    <xf numFmtId="166" fontId="0" fillId="4" borderId="1" xfId="0" applyNumberFormat="1" applyFont="1" applyFill="1" applyBorder="1" applyAlignment="1">
      <alignment horizontal="center" vertical="center"/>
    </xf>
    <xf numFmtId="166" fontId="0" fillId="4" borderId="8" xfId="0" applyNumberFormat="1" applyFont="1" applyFill="1" applyBorder="1" applyAlignment="1">
      <alignment horizontal="center" vertical="center"/>
    </xf>
    <xf numFmtId="49" fontId="0" fillId="5" borderId="5" xfId="0" applyNumberFormat="1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F7305-B43F-472A-B412-B924DBF1EF61}">
  <dimension ref="A1:L34"/>
  <sheetViews>
    <sheetView tabSelected="1" zoomScale="90" zoomScaleNormal="90" workbookViewId="0">
      <selection activeCell="G4" sqref="G4"/>
    </sheetView>
  </sheetViews>
  <sheetFormatPr defaultRowHeight="15" x14ac:dyDescent="0.25"/>
  <cols>
    <col min="1" max="1" width="32.7109375" bestFit="1" customWidth="1"/>
    <col min="3" max="3" width="12" customWidth="1"/>
    <col min="4" max="4" width="11.7109375" customWidth="1"/>
    <col min="5" max="5" width="17.28515625" style="8" customWidth="1"/>
    <col min="6" max="6" width="14.28515625" style="23" customWidth="1"/>
    <col min="7" max="7" width="24" customWidth="1"/>
    <col min="8" max="8" width="5.5703125" customWidth="1"/>
    <col min="9" max="9" width="44.5703125" customWidth="1"/>
    <col min="10" max="10" width="18.140625" customWidth="1"/>
    <col min="11" max="11" width="34.42578125" customWidth="1"/>
  </cols>
  <sheetData>
    <row r="1" spans="1:12" x14ac:dyDescent="0.25">
      <c r="A1" s="51" t="s">
        <v>13</v>
      </c>
      <c r="B1" s="51" t="s">
        <v>14</v>
      </c>
      <c r="C1" s="51" t="s">
        <v>42</v>
      </c>
      <c r="D1" s="51" t="s">
        <v>15</v>
      </c>
      <c r="E1" s="52" t="s">
        <v>41</v>
      </c>
      <c r="F1" s="53" t="s">
        <v>87</v>
      </c>
      <c r="G1" s="1">
        <v>44705</v>
      </c>
      <c r="I1" s="77" t="s">
        <v>2</v>
      </c>
      <c r="J1" s="78"/>
      <c r="K1" s="78"/>
      <c r="L1" s="78"/>
    </row>
    <row r="2" spans="1:12" x14ac:dyDescent="0.25">
      <c r="A2" s="24" t="s">
        <v>26</v>
      </c>
      <c r="B2" s="25">
        <f>140+724.99+387+100</f>
        <v>1351.99</v>
      </c>
      <c r="C2" s="25">
        <v>0</v>
      </c>
      <c r="D2" s="26">
        <f t="shared" ref="D2" si="0">B2-C2</f>
        <v>1351.99</v>
      </c>
      <c r="E2" s="79">
        <v>44369</v>
      </c>
      <c r="F2" s="75">
        <v>2500</v>
      </c>
      <c r="G2" s="1"/>
      <c r="I2" s="66" t="s">
        <v>3</v>
      </c>
      <c r="J2" s="66"/>
      <c r="K2" s="67" t="s">
        <v>12</v>
      </c>
      <c r="L2" s="67"/>
    </row>
    <row r="3" spans="1:12" x14ac:dyDescent="0.25">
      <c r="A3" s="27" t="s">
        <v>28</v>
      </c>
      <c r="B3" s="25">
        <v>1232</v>
      </c>
      <c r="C3" s="25">
        <v>0</v>
      </c>
      <c r="D3" s="26">
        <f t="shared" ref="D3:D7" si="1">B3-C3</f>
        <v>1232</v>
      </c>
      <c r="E3" s="79"/>
      <c r="F3" s="75"/>
      <c r="G3" s="4" t="s">
        <v>16</v>
      </c>
      <c r="I3" s="66" t="s">
        <v>4</v>
      </c>
      <c r="J3" s="66"/>
      <c r="K3" s="67" t="s">
        <v>36</v>
      </c>
      <c r="L3" s="67"/>
    </row>
    <row r="4" spans="1:12" x14ac:dyDescent="0.25">
      <c r="A4" s="24" t="s">
        <v>27</v>
      </c>
      <c r="B4" s="25">
        <f>100+701.27+378</f>
        <v>1179.27</v>
      </c>
      <c r="C4" s="25">
        <v>0</v>
      </c>
      <c r="D4" s="26">
        <f t="shared" si="1"/>
        <v>1179.27</v>
      </c>
      <c r="E4" s="79"/>
      <c r="F4" s="75"/>
      <c r="G4" s="9">
        <f>SUM(D2:D8)+F2</f>
        <v>10581.26</v>
      </c>
      <c r="I4" s="67" t="s">
        <v>5</v>
      </c>
      <c r="J4" s="67"/>
      <c r="K4" s="67" t="s">
        <v>38</v>
      </c>
      <c r="L4" s="67"/>
    </row>
    <row r="5" spans="1:12" x14ac:dyDescent="0.25">
      <c r="A5" s="24" t="s">
        <v>78</v>
      </c>
      <c r="B5" s="25">
        <v>1244</v>
      </c>
      <c r="C5" s="25">
        <v>0</v>
      </c>
      <c r="D5" s="26">
        <f t="shared" si="1"/>
        <v>1244</v>
      </c>
      <c r="E5" s="79"/>
      <c r="F5" s="75"/>
      <c r="I5" s="67" t="s">
        <v>6</v>
      </c>
      <c r="J5" s="67"/>
      <c r="K5" s="67" t="s">
        <v>39</v>
      </c>
      <c r="L5" s="67"/>
    </row>
    <row r="6" spans="1:12" x14ac:dyDescent="0.25">
      <c r="A6" s="24" t="s">
        <v>80</v>
      </c>
      <c r="B6" s="25">
        <v>76</v>
      </c>
      <c r="C6" s="25">
        <v>0</v>
      </c>
      <c r="D6" s="26">
        <f t="shared" si="1"/>
        <v>76</v>
      </c>
      <c r="E6" s="79"/>
      <c r="F6" s="75"/>
      <c r="G6" s="5" t="s">
        <v>20</v>
      </c>
      <c r="I6" s="67" t="s">
        <v>7</v>
      </c>
      <c r="J6" s="67"/>
      <c r="K6" s="67" t="s">
        <v>40</v>
      </c>
      <c r="L6" s="67"/>
    </row>
    <row r="7" spans="1:12" x14ac:dyDescent="0.25">
      <c r="A7" s="24" t="s">
        <v>81</v>
      </c>
      <c r="B7" s="25">
        <f>102*11+26+600</f>
        <v>1748</v>
      </c>
      <c r="C7" s="25">
        <v>0</v>
      </c>
      <c r="D7" s="26">
        <f t="shared" si="1"/>
        <v>1748</v>
      </c>
      <c r="E7" s="79"/>
      <c r="F7" s="75"/>
      <c r="G7" s="5"/>
      <c r="I7" s="67" t="s">
        <v>33</v>
      </c>
      <c r="J7" s="67"/>
      <c r="K7" s="67" t="s">
        <v>35</v>
      </c>
      <c r="L7" s="67"/>
    </row>
    <row r="8" spans="1:12" ht="15.75" thickBot="1" x14ac:dyDescent="0.3">
      <c r="A8" s="34" t="s">
        <v>79</v>
      </c>
      <c r="B8" s="35">
        <v>1250</v>
      </c>
      <c r="C8" s="35">
        <v>0</v>
      </c>
      <c r="D8" s="36">
        <f>B8-C8</f>
        <v>1250</v>
      </c>
      <c r="E8" s="80"/>
      <c r="F8" s="76"/>
      <c r="G8" s="9">
        <f>SUM(D12:D20)</f>
        <v>6656.48</v>
      </c>
      <c r="I8" s="67" t="s">
        <v>25</v>
      </c>
      <c r="J8" s="67"/>
      <c r="K8" s="66" t="s">
        <v>88</v>
      </c>
      <c r="L8" s="66"/>
    </row>
    <row r="9" spans="1:12" ht="16.5" thickTop="1" thickBot="1" x14ac:dyDescent="0.3">
      <c r="A9" s="37" t="s">
        <v>10</v>
      </c>
      <c r="B9" s="38">
        <f>820+150+1364+70</f>
        <v>2404</v>
      </c>
      <c r="C9" s="38">
        <v>10</v>
      </c>
      <c r="D9" s="39">
        <f t="shared" ref="D9:D11" si="2">B9-C9</f>
        <v>2394</v>
      </c>
      <c r="E9" s="40">
        <v>44887</v>
      </c>
      <c r="F9" s="63"/>
      <c r="G9" s="2"/>
      <c r="I9" s="67" t="s">
        <v>24</v>
      </c>
      <c r="J9" s="67"/>
      <c r="K9" s="66" t="s">
        <v>89</v>
      </c>
      <c r="L9" s="66"/>
    </row>
    <row r="10" spans="1:12" ht="16.5" thickTop="1" thickBot="1" x14ac:dyDescent="0.3">
      <c r="A10" s="41" t="s">
        <v>104</v>
      </c>
      <c r="B10" s="62">
        <v>577.5</v>
      </c>
      <c r="C10" s="62">
        <v>0</v>
      </c>
      <c r="D10" s="39">
        <f t="shared" si="2"/>
        <v>577.5</v>
      </c>
      <c r="E10" s="40">
        <v>44827</v>
      </c>
      <c r="F10" s="64">
        <f>2310-577.5</f>
        <v>1732.5</v>
      </c>
      <c r="I10" s="54"/>
      <c r="J10" s="54"/>
      <c r="K10" s="56"/>
      <c r="L10" s="56"/>
    </row>
    <row r="11" spans="1:12" ht="16.5" thickTop="1" thickBot="1" x14ac:dyDescent="0.3">
      <c r="A11" s="37" t="s">
        <v>37</v>
      </c>
      <c r="B11" s="38">
        <v>9200</v>
      </c>
      <c r="C11" s="38">
        <v>0</v>
      </c>
      <c r="D11" s="39">
        <f t="shared" si="2"/>
        <v>9200</v>
      </c>
      <c r="E11" s="44">
        <v>44461</v>
      </c>
      <c r="F11" s="55"/>
      <c r="G11" s="2"/>
      <c r="I11" s="67" t="s">
        <v>8</v>
      </c>
      <c r="J11" s="67"/>
      <c r="K11" s="67" t="s">
        <v>90</v>
      </c>
      <c r="L11" s="67"/>
    </row>
    <row r="12" spans="1:12" ht="15.75" thickTop="1" x14ac:dyDescent="0.25">
      <c r="A12" s="31" t="s">
        <v>29</v>
      </c>
      <c r="B12" s="32">
        <f>100+488.46+265.5</f>
        <v>853.96</v>
      </c>
      <c r="C12" s="32">
        <v>0</v>
      </c>
      <c r="D12" s="43">
        <f t="shared" ref="D12:D15" si="3">B12-C12</f>
        <v>853.96</v>
      </c>
      <c r="E12" s="85" t="s">
        <v>84</v>
      </c>
      <c r="F12" s="81">
        <v>400</v>
      </c>
      <c r="I12" s="66" t="s">
        <v>9</v>
      </c>
      <c r="J12" s="66"/>
      <c r="K12" s="66" t="s">
        <v>91</v>
      </c>
      <c r="L12" s="66"/>
    </row>
    <row r="13" spans="1:12" x14ac:dyDescent="0.25">
      <c r="A13" s="24" t="s">
        <v>30</v>
      </c>
      <c r="B13" s="25">
        <f>100+489.16+252</f>
        <v>841.16000000000008</v>
      </c>
      <c r="C13" s="25">
        <v>0</v>
      </c>
      <c r="D13" s="30">
        <f t="shared" si="3"/>
        <v>841.16000000000008</v>
      </c>
      <c r="E13" s="86"/>
      <c r="F13" s="75"/>
      <c r="G13" t="s">
        <v>1</v>
      </c>
      <c r="I13" s="67" t="s">
        <v>23</v>
      </c>
      <c r="J13" s="67"/>
      <c r="K13" s="67" t="s">
        <v>92</v>
      </c>
      <c r="L13" s="67"/>
    </row>
    <row r="14" spans="1:12" x14ac:dyDescent="0.25">
      <c r="A14" s="24" t="s">
        <v>31</v>
      </c>
      <c r="B14" s="25">
        <f>100+252+487.36</f>
        <v>839.36</v>
      </c>
      <c r="C14" s="25">
        <v>0</v>
      </c>
      <c r="D14" s="30">
        <f t="shared" si="3"/>
        <v>839.36</v>
      </c>
      <c r="E14" s="86"/>
      <c r="F14" s="75"/>
      <c r="I14" s="67" t="s">
        <v>22</v>
      </c>
      <c r="J14" s="67"/>
      <c r="K14" s="67" t="s">
        <v>93</v>
      </c>
      <c r="L14" s="67"/>
    </row>
    <row r="15" spans="1:12" x14ac:dyDescent="0.25">
      <c r="A15" s="24" t="s">
        <v>32</v>
      </c>
      <c r="B15" s="25">
        <v>982</v>
      </c>
      <c r="C15" s="25">
        <v>0</v>
      </c>
      <c r="D15" s="30">
        <f t="shared" si="3"/>
        <v>982</v>
      </c>
      <c r="E15" s="86"/>
      <c r="F15" s="75"/>
      <c r="G15" t="s">
        <v>1</v>
      </c>
      <c r="I15" s="67" t="s">
        <v>0</v>
      </c>
      <c r="J15" s="67"/>
      <c r="K15" s="67" t="s">
        <v>94</v>
      </c>
      <c r="L15" s="67"/>
    </row>
    <row r="16" spans="1:12" x14ac:dyDescent="0.25">
      <c r="A16" s="24" t="s">
        <v>83</v>
      </c>
      <c r="B16" s="25">
        <v>250</v>
      </c>
      <c r="C16" s="25">
        <v>0</v>
      </c>
      <c r="D16" s="30">
        <v>250</v>
      </c>
      <c r="E16" s="86"/>
      <c r="F16" s="75"/>
      <c r="I16" s="67" t="s">
        <v>11</v>
      </c>
      <c r="J16" s="67"/>
      <c r="K16" s="67" t="s">
        <v>95</v>
      </c>
      <c r="L16" s="67"/>
    </row>
    <row r="17" spans="1:12" x14ac:dyDescent="0.25">
      <c r="A17" s="28" t="s">
        <v>48</v>
      </c>
      <c r="B17" s="29">
        <f>100+1500</f>
        <v>1600</v>
      </c>
      <c r="C17" s="29">
        <v>0</v>
      </c>
      <c r="D17" s="30">
        <f t="shared" ref="D17:D20" si="4">B17-C17</f>
        <v>1600</v>
      </c>
      <c r="E17" s="83">
        <v>44585</v>
      </c>
      <c r="F17" s="21">
        <v>250</v>
      </c>
      <c r="H17" t="s">
        <v>1</v>
      </c>
      <c r="I17" s="67" t="s">
        <v>34</v>
      </c>
      <c r="J17" s="67"/>
      <c r="K17" s="67" t="s">
        <v>96</v>
      </c>
      <c r="L17" s="67"/>
    </row>
    <row r="18" spans="1:12" x14ac:dyDescent="0.25">
      <c r="A18" s="28" t="s">
        <v>49</v>
      </c>
      <c r="B18" s="29">
        <v>1090</v>
      </c>
      <c r="C18" s="29">
        <v>0</v>
      </c>
      <c r="D18" s="30">
        <f t="shared" si="4"/>
        <v>1090</v>
      </c>
      <c r="E18" s="83"/>
      <c r="F18" s="21">
        <v>250</v>
      </c>
      <c r="I18" s="65" t="s">
        <v>18</v>
      </c>
      <c r="J18" s="65"/>
      <c r="K18" s="67" t="s">
        <v>97</v>
      </c>
      <c r="L18" s="67"/>
    </row>
    <row r="19" spans="1:12" x14ac:dyDescent="0.25">
      <c r="A19" s="28" t="s">
        <v>51</v>
      </c>
      <c r="B19" s="29">
        <v>100</v>
      </c>
      <c r="C19" s="29">
        <v>0</v>
      </c>
      <c r="D19" s="30">
        <f t="shared" si="4"/>
        <v>100</v>
      </c>
      <c r="E19" s="83"/>
      <c r="F19" s="21">
        <v>250</v>
      </c>
      <c r="I19" s="67" t="s">
        <v>21</v>
      </c>
      <c r="J19" s="67"/>
      <c r="K19" s="67" t="s">
        <v>98</v>
      </c>
      <c r="L19" s="67"/>
    </row>
    <row r="20" spans="1:12" ht="15.75" thickBot="1" x14ac:dyDescent="0.3">
      <c r="A20" s="45" t="s">
        <v>50</v>
      </c>
      <c r="B20" s="46">
        <v>100</v>
      </c>
      <c r="C20" s="46">
        <v>0</v>
      </c>
      <c r="D20" s="47">
        <f t="shared" si="4"/>
        <v>100</v>
      </c>
      <c r="E20" s="84"/>
      <c r="F20" s="22">
        <v>750</v>
      </c>
      <c r="I20" s="67" t="s">
        <v>19</v>
      </c>
      <c r="J20" s="67"/>
      <c r="K20" s="67" t="s">
        <v>99</v>
      </c>
      <c r="L20" s="67"/>
    </row>
    <row r="21" spans="1:12" ht="15.75" thickTop="1" x14ac:dyDescent="0.25">
      <c r="A21" s="48" t="s">
        <v>43</v>
      </c>
      <c r="B21" s="49">
        <f>100+300+100+84</f>
        <v>584</v>
      </c>
      <c r="C21" s="49">
        <v>0</v>
      </c>
      <c r="D21" s="50">
        <f t="shared" ref="D21:D26" si="5">B21-C21</f>
        <v>584</v>
      </c>
      <c r="E21" s="82">
        <v>44371</v>
      </c>
      <c r="F21" s="74">
        <v>200</v>
      </c>
      <c r="I21" s="66" t="s">
        <v>101</v>
      </c>
      <c r="J21" s="66"/>
      <c r="K21" s="66" t="s">
        <v>100</v>
      </c>
      <c r="L21" s="66"/>
    </row>
    <row r="22" spans="1:12" x14ac:dyDescent="0.25">
      <c r="A22" s="24" t="s">
        <v>44</v>
      </c>
      <c r="B22" s="25">
        <f>100+300+100</f>
        <v>500</v>
      </c>
      <c r="C22" s="25">
        <v>0</v>
      </c>
      <c r="D22" s="26">
        <f t="shared" si="5"/>
        <v>500</v>
      </c>
      <c r="E22" s="79"/>
      <c r="F22" s="75"/>
      <c r="I22" s="66" t="s">
        <v>102</v>
      </c>
      <c r="J22" s="66"/>
      <c r="K22" s="66"/>
      <c r="L22" s="66"/>
    </row>
    <row r="23" spans="1:12" ht="15.75" thickBot="1" x14ac:dyDescent="0.3">
      <c r="A23" s="34" t="s">
        <v>82</v>
      </c>
      <c r="B23" s="35">
        <v>100</v>
      </c>
      <c r="C23" s="35">
        <v>0</v>
      </c>
      <c r="D23" s="36">
        <f t="shared" si="5"/>
        <v>100</v>
      </c>
      <c r="E23" s="80"/>
      <c r="F23" s="76"/>
    </row>
    <row r="24" spans="1:12" ht="15.75" thickTop="1" x14ac:dyDescent="0.25">
      <c r="A24" s="31" t="s">
        <v>45</v>
      </c>
      <c r="B24" s="32">
        <f>100+100+(720/3)</f>
        <v>440</v>
      </c>
      <c r="C24" s="32">
        <v>0</v>
      </c>
      <c r="D24" s="33">
        <f t="shared" si="5"/>
        <v>440</v>
      </c>
      <c r="E24" s="68">
        <v>44462</v>
      </c>
      <c r="F24" s="71">
        <v>200</v>
      </c>
      <c r="G24" t="s">
        <v>86</v>
      </c>
    </row>
    <row r="25" spans="1:12" x14ac:dyDescent="0.25">
      <c r="A25" s="24" t="s">
        <v>47</v>
      </c>
      <c r="B25" s="25">
        <f>100+100+(720/3)</f>
        <v>440</v>
      </c>
      <c r="C25" s="25">
        <v>0</v>
      </c>
      <c r="D25" s="26">
        <f>B25-C25</f>
        <v>440</v>
      </c>
      <c r="E25" s="69"/>
      <c r="F25" s="72"/>
    </row>
    <row r="26" spans="1:12" ht="15.75" thickBot="1" x14ac:dyDescent="0.3">
      <c r="A26" s="24" t="s">
        <v>46</v>
      </c>
      <c r="B26" s="25">
        <f>100+100+(720/3)</f>
        <v>440</v>
      </c>
      <c r="C26" s="25">
        <v>0</v>
      </c>
      <c r="D26" s="26">
        <f t="shared" si="5"/>
        <v>440</v>
      </c>
      <c r="E26" s="70"/>
      <c r="F26" s="73"/>
    </row>
    <row r="27" spans="1:12" ht="16.5" thickTop="1" thickBot="1" x14ac:dyDescent="0.3">
      <c r="A27" s="41" t="s">
        <v>85</v>
      </c>
      <c r="B27" s="42">
        <v>0</v>
      </c>
      <c r="C27" s="42">
        <v>0</v>
      </c>
      <c r="D27" s="39">
        <f t="shared" ref="D27:D28" si="6">B27-C27</f>
        <v>0</v>
      </c>
      <c r="E27" s="40">
        <v>45253</v>
      </c>
      <c r="F27" s="20">
        <v>500</v>
      </c>
    </row>
    <row r="28" spans="1:12" ht="16.5" thickTop="1" thickBot="1" x14ac:dyDescent="0.3">
      <c r="A28" s="41" t="s">
        <v>103</v>
      </c>
      <c r="B28" s="42">
        <v>0</v>
      </c>
      <c r="C28" s="42">
        <v>0</v>
      </c>
      <c r="D28" s="39">
        <f t="shared" si="6"/>
        <v>0</v>
      </c>
      <c r="E28" s="61">
        <v>44889</v>
      </c>
      <c r="F28" s="20">
        <v>500</v>
      </c>
    </row>
    <row r="29" spans="1:12" ht="15.75" thickTop="1" x14ac:dyDescent="0.25">
      <c r="A29" s="57" t="s">
        <v>17</v>
      </c>
      <c r="B29" s="58">
        <f>SUM(B2:B27)</f>
        <v>29423.24</v>
      </c>
      <c r="C29" s="58">
        <f>SUM(C2:C28)</f>
        <v>10</v>
      </c>
      <c r="D29" s="58">
        <f>SUM(D2:D28)</f>
        <v>29413.24</v>
      </c>
      <c r="E29" s="59"/>
      <c r="F29" s="60">
        <f>SUM(F1:F28)</f>
        <v>7532.5</v>
      </c>
    </row>
    <row r="30" spans="1:12" x14ac:dyDescent="0.25">
      <c r="C30" s="3"/>
      <c r="D30" s="2"/>
    </row>
    <row r="31" spans="1:12" x14ac:dyDescent="0.25">
      <c r="B31" t="s">
        <v>1</v>
      </c>
    </row>
    <row r="34" spans="7:7" x14ac:dyDescent="0.25">
      <c r="G34" t="s">
        <v>1</v>
      </c>
    </row>
  </sheetData>
  <mergeCells count="50">
    <mergeCell ref="I19:J19"/>
    <mergeCell ref="I20:J20"/>
    <mergeCell ref="K2:L2"/>
    <mergeCell ref="E21:E23"/>
    <mergeCell ref="E17:E20"/>
    <mergeCell ref="K5:L5"/>
    <mergeCell ref="K6:L6"/>
    <mergeCell ref="E12:E16"/>
    <mergeCell ref="K4:L4"/>
    <mergeCell ref="K7:L7"/>
    <mergeCell ref="K16:L16"/>
    <mergeCell ref="K17:L17"/>
    <mergeCell ref="K18:L18"/>
    <mergeCell ref="K19:L19"/>
    <mergeCell ref="K20:L20"/>
    <mergeCell ref="K21:L21"/>
    <mergeCell ref="I1:L1"/>
    <mergeCell ref="E2:E8"/>
    <mergeCell ref="K3:L3"/>
    <mergeCell ref="I17:J17"/>
    <mergeCell ref="I9:J9"/>
    <mergeCell ref="F12:F16"/>
    <mergeCell ref="K8:L8"/>
    <mergeCell ref="K9:L9"/>
    <mergeCell ref="K11:L11"/>
    <mergeCell ref="K12:L12"/>
    <mergeCell ref="K13:L13"/>
    <mergeCell ref="K14:L14"/>
    <mergeCell ref="K15:L15"/>
    <mergeCell ref="F2:F8"/>
    <mergeCell ref="I14:J14"/>
    <mergeCell ref="I13:J13"/>
    <mergeCell ref="I21:J21"/>
    <mergeCell ref="I22:J22"/>
    <mergeCell ref="K22:L22"/>
    <mergeCell ref="E24:E26"/>
    <mergeCell ref="F24:F26"/>
    <mergeCell ref="F21:F23"/>
    <mergeCell ref="I18:J18"/>
    <mergeCell ref="I3:J3"/>
    <mergeCell ref="I2:J2"/>
    <mergeCell ref="I8:J8"/>
    <mergeCell ref="I16:J16"/>
    <mergeCell ref="I15:J15"/>
    <mergeCell ref="I7:J7"/>
    <mergeCell ref="I12:J12"/>
    <mergeCell ref="I11:J11"/>
    <mergeCell ref="I6:J6"/>
    <mergeCell ref="I5:J5"/>
    <mergeCell ref="I4:J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6F392-3B36-46FA-B637-31B3A409ED26}">
  <dimension ref="A1:F25"/>
  <sheetViews>
    <sheetView topLeftCell="A2" workbookViewId="0">
      <selection activeCell="B9" sqref="B9"/>
    </sheetView>
  </sheetViews>
  <sheetFormatPr defaultRowHeight="15" x14ac:dyDescent="0.25"/>
  <cols>
    <col min="1" max="1" width="11.7109375" customWidth="1"/>
    <col min="2" max="2" width="20.7109375" customWidth="1"/>
  </cols>
  <sheetData>
    <row r="1" spans="1:6" x14ac:dyDescent="0.25">
      <c r="A1" s="6">
        <v>2021</v>
      </c>
      <c r="B1" s="11"/>
      <c r="C1" s="10"/>
    </row>
    <row r="2" spans="1:6" x14ac:dyDescent="0.25">
      <c r="A2" s="13" t="s">
        <v>55</v>
      </c>
      <c r="B2" s="14" t="s">
        <v>56</v>
      </c>
      <c r="C2" s="14">
        <v>3</v>
      </c>
    </row>
    <row r="3" spans="1:6" x14ac:dyDescent="0.25">
      <c r="A3" s="13" t="s">
        <v>57</v>
      </c>
      <c r="B3" s="14" t="s">
        <v>75</v>
      </c>
      <c r="C3" s="14">
        <v>1</v>
      </c>
    </row>
    <row r="4" spans="1:6" x14ac:dyDescent="0.25">
      <c r="A4" s="13" t="s">
        <v>59</v>
      </c>
      <c r="B4" s="14" t="s">
        <v>76</v>
      </c>
      <c r="C4" s="14">
        <v>4</v>
      </c>
    </row>
    <row r="5" spans="1:6" x14ac:dyDescent="0.25">
      <c r="A5" s="18" t="s">
        <v>65</v>
      </c>
      <c r="B5" s="19" t="s">
        <v>66</v>
      </c>
      <c r="C5" s="19">
        <v>1</v>
      </c>
    </row>
    <row r="6" spans="1:6" x14ac:dyDescent="0.25">
      <c r="A6" s="15" t="s">
        <v>52</v>
      </c>
      <c r="B6" s="16" t="s">
        <v>54</v>
      </c>
      <c r="C6" s="16">
        <v>1</v>
      </c>
    </row>
    <row r="7" spans="1:6" x14ac:dyDescent="0.25">
      <c r="A7" s="6">
        <v>2022</v>
      </c>
      <c r="B7" s="11"/>
      <c r="C7" s="7">
        <f>SUM(C2:C6)</f>
        <v>10</v>
      </c>
    </row>
    <row r="8" spans="1:6" x14ac:dyDescent="0.25">
      <c r="A8" s="15" t="s">
        <v>55</v>
      </c>
      <c r="B8" s="16" t="s">
        <v>56</v>
      </c>
      <c r="C8" s="16">
        <v>4</v>
      </c>
    </row>
    <row r="9" spans="1:6" x14ac:dyDescent="0.25">
      <c r="A9" s="12" t="s">
        <v>57</v>
      </c>
      <c r="B9" t="s">
        <v>58</v>
      </c>
      <c r="C9">
        <v>1</v>
      </c>
      <c r="E9" t="s">
        <v>1</v>
      </c>
    </row>
    <row r="10" spans="1:6" x14ac:dyDescent="0.25">
      <c r="A10" s="15" t="s">
        <v>59</v>
      </c>
      <c r="B10" s="16" t="s">
        <v>60</v>
      </c>
      <c r="C10" s="16">
        <v>4</v>
      </c>
    </row>
    <row r="11" spans="1:6" x14ac:dyDescent="0.25">
      <c r="A11" s="15" t="s">
        <v>61</v>
      </c>
      <c r="B11" s="16" t="s">
        <v>62</v>
      </c>
      <c r="C11" s="16">
        <v>1</v>
      </c>
    </row>
    <row r="12" spans="1:6" x14ac:dyDescent="0.25">
      <c r="A12" s="15" t="s">
        <v>52</v>
      </c>
      <c r="B12" s="16" t="s">
        <v>63</v>
      </c>
      <c r="C12" s="16">
        <v>1</v>
      </c>
    </row>
    <row r="13" spans="1:6" x14ac:dyDescent="0.25">
      <c r="A13" s="6">
        <v>2023</v>
      </c>
      <c r="B13" s="11"/>
      <c r="C13" s="7">
        <f>SUM(C8:C12)</f>
        <v>11</v>
      </c>
      <c r="F13" t="s">
        <v>1</v>
      </c>
    </row>
    <row r="14" spans="1:6" x14ac:dyDescent="0.25">
      <c r="A14" s="15" t="s">
        <v>55</v>
      </c>
      <c r="B14" s="16" t="s">
        <v>68</v>
      </c>
      <c r="C14" s="16">
        <v>3</v>
      </c>
    </row>
    <row r="15" spans="1:6" x14ac:dyDescent="0.25">
      <c r="A15" s="18" t="s">
        <v>64</v>
      </c>
      <c r="B15" s="19" t="s">
        <v>67</v>
      </c>
      <c r="C15" s="19">
        <v>0</v>
      </c>
    </row>
    <row r="16" spans="1:6" x14ac:dyDescent="0.25">
      <c r="A16" s="12" t="s">
        <v>59</v>
      </c>
      <c r="B16" t="s">
        <v>69</v>
      </c>
      <c r="C16">
        <v>4</v>
      </c>
    </row>
    <row r="17" spans="1:3" x14ac:dyDescent="0.25">
      <c r="A17" s="12" t="s">
        <v>61</v>
      </c>
      <c r="B17" t="s">
        <v>77</v>
      </c>
      <c r="C17">
        <v>0</v>
      </c>
    </row>
    <row r="18" spans="1:3" x14ac:dyDescent="0.25">
      <c r="A18" s="12" t="s">
        <v>52</v>
      </c>
      <c r="B18" t="s">
        <v>73</v>
      </c>
      <c r="C18">
        <v>1</v>
      </c>
    </row>
    <row r="19" spans="1:3" x14ac:dyDescent="0.25">
      <c r="A19" s="6">
        <v>2024</v>
      </c>
      <c r="B19" s="11"/>
      <c r="C19" s="7">
        <f>SUM(C14:C18)</f>
        <v>8</v>
      </c>
    </row>
    <row r="20" spans="1:3" x14ac:dyDescent="0.25">
      <c r="A20" s="12" t="s">
        <v>55</v>
      </c>
      <c r="B20" t="s">
        <v>70</v>
      </c>
      <c r="C20">
        <v>3</v>
      </c>
    </row>
    <row r="21" spans="1:3" x14ac:dyDescent="0.25">
      <c r="A21" s="12" t="s">
        <v>57</v>
      </c>
      <c r="B21" t="s">
        <v>74</v>
      </c>
      <c r="C21">
        <v>3</v>
      </c>
    </row>
    <row r="22" spans="1:3" x14ac:dyDescent="0.25">
      <c r="A22" s="12" t="s">
        <v>59</v>
      </c>
      <c r="B22" t="s">
        <v>71</v>
      </c>
      <c r="C22">
        <v>4</v>
      </c>
    </row>
    <row r="23" spans="1:3" x14ac:dyDescent="0.25">
      <c r="A23" s="12" t="s">
        <v>61</v>
      </c>
      <c r="B23" t="s">
        <v>72</v>
      </c>
      <c r="C23">
        <v>1</v>
      </c>
    </row>
    <row r="24" spans="1:3" x14ac:dyDescent="0.25">
      <c r="A24" s="12" t="s">
        <v>52</v>
      </c>
      <c r="B24" t="s">
        <v>53</v>
      </c>
    </row>
    <row r="25" spans="1:3" x14ac:dyDescent="0.25">
      <c r="A25" s="17"/>
      <c r="B25" s="11"/>
      <c r="C25" s="7">
        <f>SUM(C20:C24)</f>
        <v>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F37E-D53F-49E4-B8A3-0F8EBA47CBFB}">
  <dimension ref="A1"/>
  <sheetViews>
    <sheetView workbookViewId="0"/>
  </sheetViews>
  <sheetFormatPr defaultRowHeight="15" x14ac:dyDescent="0.25"/>
  <cols>
    <col min="1" max="1" width="34.8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release schedule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Nohelty</dc:creator>
  <cp:lastModifiedBy>Russell Nohelty</cp:lastModifiedBy>
  <dcterms:created xsi:type="dcterms:W3CDTF">2019-08-24T14:02:13Z</dcterms:created>
  <dcterms:modified xsi:type="dcterms:W3CDTF">2022-05-24T21:28:30Z</dcterms:modified>
</cp:coreProperties>
</file>