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usuario/Desktop/"/>
    </mc:Choice>
  </mc:AlternateContent>
  <xr:revisionPtr revIDLastSave="0" documentId="13_ncr:1_{76E3FAE0-BDD0-FE4F-8A1A-1D8B9F039122}" xr6:coauthVersionLast="47" xr6:coauthVersionMax="47" xr10:uidLastSave="{00000000-0000-0000-0000-000000000000}"/>
  <bookViews>
    <workbookView xWindow="0" yWindow="500" windowWidth="28800" windowHeight="16120" tabRatio="500" xr2:uid="{00000000-000D-0000-FFFF-FFFF00000000}"/>
  </bookViews>
  <sheets>
    <sheet name="Ficha tecnica general" sheetId="7" r:id="rId1"/>
    <sheet name="Ficha tecnica Freidora 5,5" sheetId="1" r:id="rId2"/>
    <sheet name="Estudio de mercados Freidora" sheetId="2" r:id="rId3"/>
    <sheet name="Ficha tecnica morral" sheetId="10" r:id="rId4"/>
    <sheet name="Estudio de mercados morral" sheetId="12" r:id="rId5"/>
    <sheet name="Ficha tenica colonplus" sheetId="9" r:id="rId6"/>
    <sheet name="Estudio de mercados Colonplus" sheetId="13" r:id="rId7"/>
    <sheet name="Ficha tonico" sheetId="8" r:id="rId8"/>
    <sheet name="Estudio de mercados Tonico" sheetId="14" r:id="rId9"/>
    <sheet name="Ficha tecnica del nido" sheetId="6" r:id="rId10"/>
    <sheet name="Estudio de mercados NIDO" sheetId="15" r:id="rId11"/>
    <sheet name="Ficha tecnica del kit " sheetId="3" r:id="rId12"/>
    <sheet name="Estudio de mercados Kit" sheetId="11" r:id="rId13"/>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L8" i="11" l="1"/>
  <c r="L5" i="11"/>
  <c r="L6" i="11"/>
  <c r="L7" i="11"/>
  <c r="L5" i="15"/>
  <c r="L7" i="15"/>
  <c r="L5" i="14"/>
  <c r="L7" i="14"/>
  <c r="L8" i="14"/>
  <c r="L8" i="13"/>
  <c r="L7" i="13"/>
  <c r="K5" i="13"/>
  <c r="K5" i="12"/>
  <c r="J5" i="12" s="1"/>
  <c r="W5" i="12"/>
  <c r="L6" i="12"/>
  <c r="W6" i="12"/>
  <c r="L7" i="12"/>
  <c r="W7" i="12" s="1"/>
  <c r="M7" i="2"/>
  <c r="L7" i="2"/>
  <c r="F7" i="2"/>
  <c r="K6" i="2"/>
  <c r="J6" i="2" s="1"/>
  <c r="G6" i="2"/>
  <c r="G7" i="2" s="1"/>
  <c r="H6" i="2"/>
  <c r="H7" i="2" s="1"/>
  <c r="M6" i="2"/>
  <c r="N6" i="2"/>
  <c r="N7" i="2" s="1"/>
  <c r="O6" i="2"/>
  <c r="O7" i="2" s="1"/>
  <c r="P6" i="2"/>
  <c r="P7" i="2" s="1"/>
  <c r="Q6" i="2"/>
  <c r="Q7" i="2" s="1"/>
  <c r="R6" i="2"/>
  <c r="R7" i="2" s="1"/>
  <c r="S6" i="2"/>
  <c r="S7" i="2" s="1"/>
  <c r="T6" i="2"/>
  <c r="T7" i="2" s="1"/>
  <c r="U6" i="2"/>
  <c r="F6" i="2"/>
  <c r="K5" i="2"/>
  <c r="J5" i="2" s="1"/>
</calcChain>
</file>

<file path=xl/sharedStrings.xml><?xml version="1.0" encoding="utf-8"?>
<sst xmlns="http://schemas.openxmlformats.org/spreadsheetml/2006/main" count="575" uniqueCount="232">
  <si>
    <t>Nombre del producto</t>
  </si>
  <si>
    <t>Descripción del producto</t>
  </si>
  <si>
    <t>Caracteristicas</t>
  </si>
  <si>
    <t>Politicas de devolucion</t>
  </si>
  <si>
    <t>Garantia</t>
  </si>
  <si>
    <t>Precio de la competencia</t>
  </si>
  <si>
    <t>Variantes</t>
  </si>
  <si>
    <t>Manual de uso</t>
  </si>
  <si>
    <t>Tiempo de entrega</t>
  </si>
  <si>
    <t>Dimensiones del empaque</t>
  </si>
  <si>
    <t>Politicas comerciales ( Descuentos y regalos permitidos)</t>
  </si>
  <si>
    <t>Combos permitidos</t>
  </si>
  <si>
    <t>Freidora de aire</t>
  </si>
  <si>
    <t>Capacidad</t>
  </si>
  <si>
    <t>5,5 Litros</t>
  </si>
  <si>
    <t>Beneficios</t>
  </si>
  <si>
    <t>• Voltaje: (120 V) -50 / 60 Hz
• Potencia: 1700 Vatios
• Capacidad: de canasta 5.5 Litros
• Temperatura ajustable: 80 g C -200 g C (175-400 GF)
• Temporizador: (0-60 min)
• Canasta: aluminio antiadherente (cesto antiadherente)
• Cobertura de aluminio y plástico</t>
  </si>
  <si>
    <t>Recomendaciones del producto</t>
  </si>
  <si>
    <t xml:space="preserve">• Mantenlo fuera del alcance de los niños menores a 8 años.
• Procura recordar que es un electrodoméstico, para evitar cortos internos de la misma.
• Siempre desenchufa el aparato cuando no lo uses.
• Para limpiarlo déjalo enfriar aproximadamente 30 minutos
• Asegúrate de colocar el aparato en una superficie horizontal, uniforme y estable.
• No uses la freidora si el enchufe se encuentra en mal estado y diríjase al punto más cercano para reparo o mantenimiento del aparato
• Mantén el cable de alimentación alejado de superficies calientes
• No coloques nada encima del artefacto
• No enchufes ni operes el aparato con las manos mojadas
• Mantén la cara y las manos fuera de las aberturas de aire mientras la freidora se encuentra en función y expulsando los vapores
• Desenchufa la freidora si ves que este se encuentra emanando humo negro y espera a que se detenga la emisión del humo antes de retirar la canastilla." 12 Meses
</t>
  </si>
  <si>
    <t>12 meses</t>
  </si>
  <si>
    <t>Incluye 4 recetarios digitales
Tablero digital
8 tipos diferentes de Menu( Papas a la francesa, Muffins, Pizza, Mariscos, Pollo, Carne, Pescado y tocineta(Embutidos))
95,5% Menos aceite</t>
  </si>
  <si>
    <t>Marca: FollowME
Origen: Chino
Sin salpicaduras
Cesta extraible facil de usar
Hornea, asa y frie</t>
  </si>
  <si>
    <t>Envio</t>
  </si>
  <si>
    <t xml:space="preserve">Envio en bogota es mas rapido y ES GRATIS 
Envio nacional: de 2 a 3 dias(Ubicaciones especiales puede ser mas de 3 dias (Por ejemplo: San Andres) ESTE ENVIO SI TIENE COSTO: Y este costo varia dependiendo del destino a donde se enviara y cuando sean ubicaciones especiales se debe consultar en la plataforma TRIIDY
</t>
  </si>
  <si>
    <t>N/A</t>
  </si>
  <si>
    <t>Contraindicaciones(Posibles objeciones del cliente)</t>
  </si>
  <si>
    <t xml:space="preserve">Consumo de energia, El teflon se raya rapido y facil, </t>
  </si>
  <si>
    <t>12 meses *Solo en defectos de fabrica
Si es un defecto de fabrica: tiene 12 meses y el servicio tecnico es gratis
El servicio tecnico es UNICAMENTE en Bogota
El envio siempre lo asume en Cliente
El servicio tecnico SOLO lo presta el representante autorizado en Bogota</t>
  </si>
  <si>
    <r>
      <rPr>
        <b/>
        <sz val="12"/>
        <color theme="1"/>
        <rFont val="Calibri"/>
        <family val="2"/>
        <scheme val="minor"/>
      </rPr>
      <t>Solo los primeros 15 dias</t>
    </r>
    <r>
      <rPr>
        <sz val="12"/>
        <color theme="1"/>
        <rFont val="Calibri"/>
        <family val="2"/>
        <scheme val="minor"/>
      </rPr>
      <t xml:space="preserve"> se hace devolución de dinero
Solo se da una devolucion si la olla ni con servicio tecnico funciono correctamente
</t>
    </r>
    <r>
      <rPr>
        <b/>
        <sz val="12"/>
        <color theme="1"/>
        <rFont val="Calibri"/>
        <family val="2"/>
        <scheme val="minor"/>
      </rPr>
      <t>Hay dos opciones</t>
    </r>
    <r>
      <rPr>
        <sz val="12"/>
        <color theme="1"/>
        <rFont val="Calibri"/>
        <family val="2"/>
        <scheme val="minor"/>
      </rPr>
      <t>:Devuelven el dinero o dan otra olla(Pero Go Latin Go siempre buscará dar otra olla)
El empaque debe volver en buen estado
La olla no puede tener rayones ni golpes
La olla debe llegar completa</t>
    </r>
  </si>
  <si>
    <t xml:space="preserve">La compra incluye un manual de uso de la frediora
La olla se debe limpiar solamente 30 minutos despues de usarla
Si se va a hacer carne con mucha grasa o pescados o pollo se recomienda usar papel aluminio
La olla no se debe limpiar con brillo, solo con una esponja suave, para conservar el teflon
No dejar caer agua encima de la olla cuando esta funcionando
</t>
  </si>
  <si>
    <t xml:space="preserve">Bogota: maximo 2 dias habiles despues de la confirmacion del pedido
Nacional: 3-5 a dias habiles despues de la confirmación del pedido
</t>
  </si>
  <si>
    <t>Plataforma</t>
  </si>
  <si>
    <t>Producto</t>
  </si>
  <si>
    <t>Linio</t>
  </si>
  <si>
    <t>capacidad</t>
  </si>
  <si>
    <t>marca</t>
  </si>
  <si>
    <t xml:space="preserve">Freidora </t>
  </si>
  <si>
    <t>Oster</t>
  </si>
  <si>
    <t>Envio en bogota</t>
  </si>
  <si>
    <t>Envio nacional (Fuera de bogota)</t>
  </si>
  <si>
    <t>Gratis</t>
  </si>
  <si>
    <t>Tiene costo</t>
  </si>
  <si>
    <t>Devoluciones</t>
  </si>
  <si>
    <t xml:space="preserve">Gratuitas </t>
  </si>
  <si>
    <t>Tablero</t>
  </si>
  <si>
    <t>Perilla (Analogo)</t>
  </si>
  <si>
    <t>Origen</t>
  </si>
  <si>
    <t>Chino</t>
  </si>
  <si>
    <t>Como se recibe</t>
  </si>
  <si>
    <t>Armado</t>
  </si>
  <si>
    <t>Potencia</t>
  </si>
  <si>
    <t>1700 w</t>
  </si>
  <si>
    <t>3 dias en bogota</t>
  </si>
  <si>
    <t>Descuentos</t>
  </si>
  <si>
    <t>precio normal</t>
  </si>
  <si>
    <t>Descuento en porcentaje</t>
  </si>
  <si>
    <t>Descuento en dinero</t>
  </si>
  <si>
    <t>Precio con descuento aplicado</t>
  </si>
  <si>
    <t>Falabella</t>
  </si>
  <si>
    <t>Precio con descuento falabella</t>
  </si>
  <si>
    <t xml:space="preserve">30% de descuento en la primera compra con la tarjeta CMR)
</t>
  </si>
  <si>
    <t>Mercado Libre</t>
  </si>
  <si>
    <t>2 dias en Bogota</t>
  </si>
  <si>
    <t xml:space="preserve">30% de descuento en cualquier compra con la tarjeta CMR)
</t>
  </si>
  <si>
    <t>Kit de recibimiento</t>
  </si>
  <si>
    <t>bebes entre 0 y 12 meses en dos de los productos( La toalla, el babero y la cobija) 
* entre 0 y 2 meses la ropa.</t>
  </si>
  <si>
    <t>Son 4 Articulos que tiene el kit que son: La toalla, el babero, la cobija y la ropa.</t>
  </si>
  <si>
    <r>
      <rPr>
        <b/>
        <sz val="12"/>
        <color theme="1"/>
        <rFont val="Calibri"/>
        <family val="2"/>
        <scheme val="minor"/>
      </rPr>
      <t xml:space="preserve">La ropa </t>
    </r>
    <r>
      <rPr>
        <sz val="12"/>
        <color theme="1"/>
        <rFont val="Calibri"/>
        <family val="2"/>
        <scheme val="minor"/>
      </rPr>
      <t xml:space="preserve">esta elaborada en lana tejida(Producto artesanal), Antilergico, viene en 5 colores(Rosa,azul,gris,blanco y amarillo)
Los de niña vienen en vestido 
Los de niño unisex
</t>
    </r>
    <r>
      <rPr>
        <b/>
        <sz val="12"/>
        <color theme="1"/>
        <rFont val="Calibri"/>
        <family val="2"/>
        <scheme val="minor"/>
      </rPr>
      <t xml:space="preserve">La toalla y el babero: </t>
    </r>
    <r>
      <rPr>
        <sz val="12"/>
        <color theme="1"/>
        <rFont val="Calibri"/>
        <family val="2"/>
        <scheme val="minor"/>
      </rPr>
      <t xml:space="preserve">El material en que esta hecho es una microfibra especial y es el mas suave(no raspa a los bebes), viene en 4 colores: azul, rosado, gris y blanco. 
Tiene diseño de estrellitas
La toalla mide 80*80 cm
El babero mide 28*28 cm
La toalla viene en blanco, pero el borde puede cambiar de color a los colores azul, rosado, gris y blanco
</t>
    </r>
    <r>
      <rPr>
        <b/>
        <sz val="12"/>
        <color theme="1"/>
        <rFont val="Calibri"/>
        <family val="2"/>
        <scheme val="minor"/>
      </rPr>
      <t xml:space="preserve">La cobija </t>
    </r>
    <r>
      <rPr>
        <sz val="12"/>
        <color theme="1"/>
        <rFont val="Calibri"/>
        <family val="2"/>
        <scheme val="minor"/>
      </rPr>
      <t xml:space="preserve">Viene en doble faz, tela hipoalergenica
Mide 100* 80 Cm
Viene en 4 colores: Rosado, azul, gris y blanco
 </t>
    </r>
    <r>
      <rPr>
        <sz val="12"/>
        <color theme="1"/>
        <rFont val="Calibri"/>
        <family val="2"/>
        <scheme val="minor"/>
      </rPr>
      <t xml:space="preserve">
</t>
    </r>
  </si>
  <si>
    <t xml:space="preserve">Solo se devuelve dinero si llega despues del tiempo estimado de venta, el resto solo se les da cambio de producto o un saldo a favor dentro de la tienda </t>
  </si>
  <si>
    <t xml:space="preserve">Se da garantia solo por defectos de fabrica y son 15 dias, los defectos de fabrica son: Descosido, roto, manchado, destiñe(Solo)(Algo muy atipico). </t>
  </si>
  <si>
    <t>No hay kit con los mismos productos (VER COMO UN BENEFICIO)</t>
  </si>
  <si>
    <t>Precio alto, auscencia de modelos o diseños en la ropa. Si es para clima calido que?(Como es algodón no aumenta la temperatura)</t>
  </si>
  <si>
    <r>
      <rPr>
        <b/>
        <sz val="12"/>
        <color theme="1"/>
        <rFont val="Calibri"/>
        <family val="2"/>
        <scheme val="minor"/>
      </rPr>
      <t xml:space="preserve">La ropa </t>
    </r>
    <r>
      <rPr>
        <sz val="12"/>
        <color theme="1"/>
        <rFont val="Calibri"/>
        <family val="2"/>
        <scheme val="minor"/>
      </rPr>
      <t xml:space="preserve">esta elaborada en lana tejida(Producto artesanal), Antilergico, viene en 5 colores(Rosa,azul,gris,blanco y amarillo)
Los de niña vienen en vestido 
Los de niño unisex
</t>
    </r>
    <r>
      <rPr>
        <b/>
        <sz val="12"/>
        <color theme="1"/>
        <rFont val="Calibri"/>
        <family val="2"/>
        <scheme val="minor"/>
      </rPr>
      <t xml:space="preserve">La toalla y el babero: </t>
    </r>
    <r>
      <rPr>
        <sz val="12"/>
        <color theme="1"/>
        <rFont val="Calibri"/>
        <family val="2"/>
        <scheme val="minor"/>
      </rPr>
      <t xml:space="preserve">El material en que esta hecho es una microfibra especial y es el mas suave(no raspa a los bebes), viene en 4 colores: azul, rosado, gris y blanco. 
Tiene diseño de estrellitas
La toalla mide 80*80 cm
El babero mide 28*28 cm
La toalla viene en blanco, pero el borde puede cambiar de color a los colores azul, rosado, gris y blanco
</t>
    </r>
    <r>
      <rPr>
        <b/>
        <sz val="12"/>
        <color theme="1"/>
        <rFont val="Calibri"/>
        <family val="2"/>
        <scheme val="minor"/>
      </rPr>
      <t xml:space="preserve">La cobija </t>
    </r>
    <r>
      <rPr>
        <sz val="12"/>
        <color theme="1"/>
        <rFont val="Calibri"/>
        <family val="2"/>
        <scheme val="minor"/>
      </rPr>
      <t xml:space="preserve">Viene en doble faz, tela hipoalergenica
Mide 100* 80 Cm
Viene en 4 colores: Rosado, azul, gris y blanco
Ocupa menos espacio ya que es una cobija 2 EN 1
 </t>
    </r>
    <r>
      <rPr>
        <sz val="12"/>
        <color theme="1"/>
        <rFont val="Calibri"/>
        <family val="2"/>
        <scheme val="minor"/>
      </rPr>
      <t xml:space="preserve">
</t>
    </r>
  </si>
  <si>
    <r>
      <rPr>
        <b/>
        <sz val="12"/>
        <color theme="1"/>
        <rFont val="Calibri"/>
        <family val="2"/>
        <scheme val="minor"/>
      </rPr>
      <t xml:space="preserve">La ropa </t>
    </r>
    <r>
      <rPr>
        <sz val="12"/>
        <color theme="1"/>
        <rFont val="Calibri"/>
        <family val="2"/>
        <scheme val="minor"/>
      </rPr>
      <t xml:space="preserve"> viene en 5 colores(Rosa,azul,gris,blanco y amarillo)
Los de niña vienen en vestido 
Los de niño unisex
</t>
    </r>
    <r>
      <rPr>
        <b/>
        <sz val="12"/>
        <color theme="1"/>
        <rFont val="Calibri"/>
        <family val="2"/>
        <scheme val="minor"/>
      </rPr>
      <t>La toalla y el babero:</t>
    </r>
    <r>
      <rPr>
        <sz val="12"/>
        <color theme="1"/>
        <rFont val="Calibri"/>
        <family val="2"/>
        <scheme val="minor"/>
      </rPr>
      <t xml:space="preserve">, viene en 4 colores: azul, rosado, gris y blanco. 
Tiene diseño de estrellitas
La toalla viene en blanco, pero el borde puede cambiar de color a los colores azul, rosado, gris y blanco
</t>
    </r>
    <r>
      <rPr>
        <b/>
        <sz val="12"/>
        <color theme="1"/>
        <rFont val="Calibri"/>
        <family val="2"/>
        <scheme val="minor"/>
      </rPr>
      <t xml:space="preserve">La cobija </t>
    </r>
    <r>
      <rPr>
        <sz val="12"/>
        <color theme="1"/>
        <rFont val="Calibri"/>
        <family val="2"/>
        <scheme val="minor"/>
      </rPr>
      <t xml:space="preserve">Viene en doble faz
Viene en 4 colores: Rosado, azul, gris y blanco
</t>
    </r>
    <r>
      <rPr>
        <b/>
        <sz val="12"/>
        <color theme="1"/>
        <rFont val="Calibri"/>
        <family val="2"/>
        <scheme val="minor"/>
      </rPr>
      <t>El kit tiene una variante que es que en vez de la ropa se da un cambiador mini pañalera(Unico en el mercado)</t>
    </r>
    <r>
      <rPr>
        <sz val="12"/>
        <color theme="1"/>
        <rFont val="Calibri"/>
        <family val="2"/>
        <scheme val="minor"/>
      </rPr>
      <t xml:space="preserve">
 </t>
    </r>
    <r>
      <rPr>
        <sz val="12"/>
        <color theme="1"/>
        <rFont val="Calibri"/>
        <family val="2"/>
        <scheme val="minor"/>
      </rPr>
      <t xml:space="preserve">
</t>
    </r>
  </si>
  <si>
    <t xml:space="preserve">La toalla sirve para secar al bebe y para cubrirlo porque la tela es suave y la toalla tiene capucha para cubrir la cabeza del bebe
La cobija sirve para cubrir al bebe del frio y de la polusion, una cara sirve para calentar y otra sirve para cubrir
El babero sirve para evitar que el bebe se ensucie sin que le irrite la piel 
La ropa sirve para vestir al bebe como primera muda para recibirlo
El cambiador mini pañalera sirve para cambiar el bebe y sirve para cargar pañales, pañitos, crema y mudas de ropa(kit de salida del bebe)
</t>
  </si>
  <si>
    <t xml:space="preserve">Medellin: maximo 2 dias habiles despues de la confirmacion del pedido
Nacional: 3-5 a dias habiles despues de la confirmación del pedido
</t>
  </si>
  <si>
    <t>Esto va empacado en una tula reutilizable(Politex), y se da por peso de un kilo</t>
  </si>
  <si>
    <t>Precio del producto</t>
  </si>
  <si>
    <t xml:space="preserve">La primera tiene dos opciones una con mini pañalera y otra con ropa
Se puede vender cada producto por separado
Despues de un kit se le da el costo del envio (Se le rebaja el 13 porciento, es decir 15mil pesos)
</t>
  </si>
  <si>
    <t>Lo mismo que en las variantes.</t>
  </si>
  <si>
    <t>Precio de los items</t>
  </si>
  <si>
    <t>Cobija: 67000 envio gratis
Toalla + babero: 50,000 envio gratis
Toalla sola: 40,000 envio gratis
Ropa: 40,000 envio gratis
Mini pañalera: 55,000 envio gratis</t>
  </si>
  <si>
    <t xml:space="preserve">Todo el kit lavar a mano, utilizar jabon de coco( porque es un jabon especial para bebes), no utilizar limpido, NO utilizar plancha, si se planchara se debe usar un protecto, no hacer contacto directo con la plancha
</t>
  </si>
  <si>
    <t>Tiempo de entrega y envio</t>
  </si>
  <si>
    <t>Precio de la freidora</t>
  </si>
  <si>
    <t>Nido</t>
  </si>
  <si>
    <t>Como nido para niños de entre 0 y 12 meses, 
Como colchoneta hasta los 2 años.</t>
  </si>
  <si>
    <t>El nido es un producto diseñado para proteger al bebe desde su nacimiento. Por ser facil de transportar sirve para tener al bebe cerca y permitirle a la persona(Mama o papa) Realizar tareas sin descuidar al bebe.
Para acostar al bebe en medio de los papas desde sus primeros dias de vida, evitando una posible asficxia o maltrato al bebe mientras duerme.</t>
  </si>
  <si>
    <t>Mide 100*70 abierto totalmente, matrial hipoalergenico.</t>
  </si>
  <si>
    <t>Objecion de precio.</t>
  </si>
  <si>
    <t>Viene en 6 motivos (VER LANDING)</t>
  </si>
  <si>
    <t>El nido sirve como cuna portatil para el bebe</t>
  </si>
  <si>
    <t>45*75*10 cm</t>
  </si>
  <si>
    <t>Dimensiones del empaque para la cotización del envio</t>
  </si>
  <si>
    <t xml:space="preserve">Ideal para aquellas madres que estan en teletrabajo, 
Es totalmente desenfundable (se le puede sacar el lateral y la colchoneta para poder lavarlo)
Esta hecho en material hipoalergenico
Sirve como colchoneta ya que se puede desarmar
Material resistente en la parte exterior lo que evita que se dañe facilmente.
El nido incluye un cojin de nube bordado con una carita
</t>
  </si>
  <si>
    <t>No hay descuentos y regalo el cojin
Se le da mejor un obsequio si lleva mas de unidad o se le da un descuento en la siguiente compra</t>
  </si>
  <si>
    <t>Tonico capilar</t>
  </si>
  <si>
    <t>120 ml</t>
  </si>
  <si>
    <t>Tonico a base de 50 extractos naturales, para acelerar el crecimiento del cabello, evitar su caida y estimular nacimiento de cabello nuevo, tiene un componente aleman llamado: TRICHOGEN, esta molecula acelera el crecimiento de cabello nuevo.</t>
  </si>
  <si>
    <t>Presentación de 120 ml, el tarro es de color café, es marca extractos magicos
8% de TRICHOGEN</t>
  </si>
  <si>
    <t xml:space="preserve">No hay devolucion del dinero. </t>
  </si>
  <si>
    <t>Tiempo de recompra</t>
  </si>
  <si>
    <t>Esto se hara 5 dias antes del tiempo de limite de uso (20 dias despues de la compra)(Parametrizar en CRM)</t>
  </si>
  <si>
    <t xml:space="preserve">Libre de quimicos
No contiene minoxidil
Si sirve para cualquier persona
Producto colombiano
Certificado invima
El doble del tamaño de la competencia
Ayuda a reactivar las economias locales
</t>
  </si>
  <si>
    <t>Sirve para el crecimiento de cabello y fortaleza el que ya tiene, y desacelera la caida.</t>
  </si>
  <si>
    <t>1 kilo por peso</t>
  </si>
  <si>
    <t xml:space="preserve">Promocion de 2 tonicos por $97,500
Si el cliente quiere 3 se da por $134,900
</t>
  </si>
  <si>
    <t>¿Cómo se usa? ¿Si es efectivo? ¿Irrita? ¿Tiene minoxidil?¿Me tengo que bañar el cabello todos los dias?</t>
  </si>
  <si>
    <t>1. Tiene que aplicarse en las noches antes de acostarse, de 3 a 5 splash en la parte del cuero cabelludo (Area afectada)
2. Masaje de 5 minutos con la Yema de los dedos y duerme con el producto
3. Cuando se levante hay dos opciones: Lavarse el cabello(Con shampoo sin SAL), y si no se lo lava evitar los rayos del sol directos en el cuero cabelludo(Se puede cubrir con gorras ya que esto retrasa el tratamiento)
4. Aplicar minimo 4 veces por semana</t>
  </si>
  <si>
    <t>1. $73,500
2. $97,500
Cancela al recibir y no paga envio</t>
  </si>
  <si>
    <t>No hay garantia respecto a la formula ya que toda persona tiene diferente recepcion al producto
Por motivos de averia fisica del producto, se pone un ticket en Envia y Envia debe responder, y explicarselo a la cliente, si se le da garantia en ese caso</t>
  </si>
  <si>
    <t>Colonplus</t>
  </si>
  <si>
    <t>450 gramos</t>
  </si>
  <si>
    <t>Producto netamente natural, orgullosamente colombiano, compuesto por elementos naturales que ayuda al desarrollo digestivo
Producto que ayuda acelerar el metabolismo, que ayudan a reducir la grasa localizada y mejora la flora intestinal y demas enfermedades asociadas al colon(Estreñimiento)</t>
  </si>
  <si>
    <t xml:space="preserve">Natural
Desarrollo sistema digestivo
Evita retencion
Se siente mas ligero
Expulsa infecciones
Producto que ayuda a reducir la grasa localizada
Complementa varios beneficios en un solo producto
</t>
  </si>
  <si>
    <t>450 gramos, marca: Colonplus, Color: Blanco con verde
Es tipo polvo 
Sabor a manzana verde y yerbabuena</t>
  </si>
  <si>
    <t xml:space="preserve">Que el cliente se aalergico a alguno de los componentes naturales( Linaza, Estirulina, Flor de Jamaica, stevia, Semillas de chia, Pitaya, Alchachofa, Noni, Te verde)
Madre lactante NO DEBE USAR EL PRODUCTO
El precio esta alto, </t>
  </si>
  <si>
    <t>Sirve para limpiar el colon y bajar de peso</t>
  </si>
  <si>
    <t>Se pasa por el minimo, tarro de 25 cm, ancho de 12 a 15 centimetros es plastico</t>
  </si>
  <si>
    <t>hay combos 2 por 120700 y 3 por 154900(ACTUALIZAR PRECIO)</t>
  </si>
  <si>
    <t>Consumirlo despues del desayuno o en el desayuno y en la noche despues de la cena, y se debe consumir dos veces al dia</t>
  </si>
  <si>
    <t>1. 74700
2. 120700
3. 154900</t>
  </si>
  <si>
    <t>25 dias despues de la compra</t>
  </si>
  <si>
    <t>Morral antirrobo</t>
  </si>
  <si>
    <t>10 kilos</t>
  </si>
  <si>
    <t>Tiene puerto USB para conectar una bateria portatil y cargar el celular, Marca reflectiva, Cremallera oculta, ajustable los angulos, resistente al agua.</t>
  </si>
  <si>
    <t>Esta mochila aplica tecnología de diseño antirrobo. La cremallera del bolsillo principal está totalmente escondida en la parte posterior. Con bolsillos para laptop hasta 15.5 pulgadas y tabletas 10 pulgadas, cuenta con dos secciones para guardar cualquier tipo de objetos pequeños y otra sección para guardas lapiceros.
También cuenta con un puerto USB, conectándose una batería externa donde podrás cargar tu celular o cualquier aparato electrónico que desees. (no incluye Power Bank)</t>
  </si>
  <si>
    <t>¿No incluye power bank?</t>
  </si>
  <si>
    <t xml:space="preserve">No devuelve dinero, se cambia el producto </t>
  </si>
  <si>
    <t>Se cobra el envio hacia Go latin Go, 3 meses en el morral por defectos de fabrica(Descosido)</t>
  </si>
  <si>
    <t xml:space="preserve">Colores: Rosado, azul, gris claro, gris oscuro(negro),camuflado </t>
  </si>
  <si>
    <t xml:space="preserve">Esta mochila sirve para llevar de manera segura las pertenencias </t>
  </si>
  <si>
    <t>43*17 cm</t>
  </si>
  <si>
    <t>Tiene puerto USB para conectar una bateria portatil y cargar el celular, Marca reflectiva, Cremallera oculta, ajustable los angulos, resistente al agua. Incluye cable de la maleta a la power bank, UNISEX</t>
  </si>
  <si>
    <t>PREGUNTAR POWER BANK</t>
  </si>
  <si>
    <t>La cremallera se encuentra ubicada en la parte posterior de la maleta, es decir la parte que da contra la espalda a la hora de utilizarla, no meter objetos filosos o puntiagudos que puedan dañar el material y no superar el peso admitido para evitar que se rompan las costuras</t>
  </si>
  <si>
    <t>$120,000 y con descuento va a 83900 o sea un 30 porciento de descuento</t>
  </si>
  <si>
    <t>43*38*38 CM</t>
  </si>
  <si>
    <t>Morral Antirrobo</t>
  </si>
  <si>
    <t>10 kg</t>
  </si>
  <si>
    <t>PLUS SOLUTIONS</t>
  </si>
  <si>
    <t>6 meses</t>
  </si>
  <si>
    <t>Candado</t>
  </si>
  <si>
    <t>Si tiene</t>
  </si>
  <si>
    <t>Completo con candado incluido</t>
  </si>
  <si>
    <t>Material</t>
  </si>
  <si>
    <t>Poliester</t>
  </si>
  <si>
    <t>5 dias</t>
  </si>
  <si>
    <t>Gnerico</t>
  </si>
  <si>
    <t>Gratuitas</t>
  </si>
  <si>
    <t>No</t>
  </si>
  <si>
    <t>Completo sin candado</t>
  </si>
  <si>
    <t>Colombia</t>
  </si>
  <si>
    <t>Nilon</t>
  </si>
  <si>
    <t>3-5 dias</t>
  </si>
  <si>
    <t>Medellin electronica</t>
  </si>
  <si>
    <t>No dice</t>
  </si>
  <si>
    <t>4-7 dias</t>
  </si>
  <si>
    <t>Comentarios</t>
  </si>
  <si>
    <t>Muchas quejas por la calidad del producto, malos calidad de cierres y del material.</t>
  </si>
  <si>
    <t>NO TIENE PUERTO USB</t>
  </si>
  <si>
    <t>Naturilined</t>
  </si>
  <si>
    <t xml:space="preserve"> en bolsa?</t>
  </si>
  <si>
    <t>Si</t>
  </si>
  <si>
    <t>No tiene</t>
  </si>
  <si>
    <t>Colombiano</t>
  </si>
  <si>
    <t>En bolsa</t>
  </si>
  <si>
    <t>combos?</t>
  </si>
  <si>
    <t xml:space="preserve">3 unidades </t>
  </si>
  <si>
    <t>1-4 dias</t>
  </si>
  <si>
    <t>Despues de 3 unidades queda en 84500
Preguntan mucho si el de bolsa es igual al del tarro
El de bolsa es diferente al del tarro</t>
  </si>
  <si>
    <t>Coloncleanser</t>
  </si>
  <si>
    <t>Viene en tizanas</t>
  </si>
  <si>
    <t>Crecel</t>
  </si>
  <si>
    <t>fibplus</t>
  </si>
  <si>
    <t>350 gramos</t>
  </si>
  <si>
    <t>Iberofarma</t>
  </si>
  <si>
    <t>En tarro</t>
  </si>
  <si>
    <t>2 unidades</t>
  </si>
  <si>
    <t>1. 87990
2. 152000</t>
  </si>
  <si>
    <t>Tonico minoxidil hombre OMG SEAD OIL</t>
  </si>
  <si>
    <t>60 ML</t>
  </si>
  <si>
    <t>Organic medical growth</t>
  </si>
  <si>
    <t>Envio en medellin</t>
  </si>
  <si>
    <t>Envio nacional (Fuera de medellin)</t>
  </si>
  <si>
    <t>Minoxidil</t>
  </si>
  <si>
    <t>Cannabis</t>
  </si>
  <si>
    <t>Armado en tarro</t>
  </si>
  <si>
    <t>Tiene spray</t>
  </si>
  <si>
    <t>2-5 dias</t>
  </si>
  <si>
    <t>Garantias</t>
  </si>
  <si>
    <t>Un mes</t>
  </si>
  <si>
    <t>Tonico Andrea</t>
  </si>
  <si>
    <t>20 ML</t>
  </si>
  <si>
    <t>Andrea</t>
  </si>
  <si>
    <t>En tarro de vidrio con gotero</t>
  </si>
  <si>
    <t>3-4 dias</t>
  </si>
  <si>
    <t>Tonico Crecel</t>
  </si>
  <si>
    <t>120 ML</t>
  </si>
  <si>
    <t>GRATIS</t>
  </si>
  <si>
    <t>Tarro</t>
  </si>
  <si>
    <t>ESTE TONICO TIENE LA MISMA MOLECULA QUE LA DE NOSOTROS</t>
  </si>
  <si>
    <t>Nido con tension</t>
  </si>
  <si>
    <t>Un bebe</t>
  </si>
  <si>
    <t>Generico</t>
  </si>
  <si>
    <t>Cojin</t>
  </si>
  <si>
    <t>Completo y armado</t>
  </si>
  <si>
    <t>Desenfundable</t>
  </si>
  <si>
    <t>Comentario</t>
  </si>
  <si>
    <t>nido bebe</t>
  </si>
  <si>
    <t>53 ancho*77 largo *18 de grosor</t>
  </si>
  <si>
    <t>60 dias</t>
  </si>
  <si>
    <t>1 dia</t>
  </si>
  <si>
    <t>-</t>
  </si>
  <si>
    <t>Tiene doble faz y cierre para lavar(TIENEN POCAS UNIDADES)
ES MAS PEQUEÑO
Nuestro cojin es mas grande
Nuestro cojin es de mejor calidad</t>
  </si>
  <si>
    <t>Kit bebe recien nacido</t>
  </si>
  <si>
    <t>1 bebe talla de 0 a 3 meses</t>
  </si>
  <si>
    <t>Infantiles BGA</t>
  </si>
  <si>
    <t>MERCADOPAGO</t>
  </si>
  <si>
    <t>ROPA</t>
  </si>
  <si>
    <t>SI</t>
  </si>
  <si>
    <t>NO</t>
  </si>
  <si>
    <t>COLOMBIA</t>
  </si>
  <si>
    <t>ITEMS CONTENIDOS</t>
  </si>
  <si>
    <t>1 MAMELUCO
1 gorrito
1 camisilla
1 pantalon largo 
1 pantalon corto
1 babero
1 par de manoplas
1 almohadita
1 Cobija
1 fajero</t>
  </si>
  <si>
    <t>4-5 dias</t>
  </si>
  <si>
    <t>Hipoalergenico</t>
  </si>
  <si>
    <t>comentarios</t>
  </si>
  <si>
    <t>No es cobija, es cobertor, no tiene toalla, las manoplas ya no las recomiendan los pediatras</t>
  </si>
  <si>
    <t>1 FREIDORA+AUDIFONOS
1 FREIDORA+2 AUDIFONOS
1 FREIDORA MAS MOLINO</t>
  </si>
  <si>
    <t>El vendedor sigue con la meta de 5 freidoras y los combos solo se utilizan para exceder la meta</t>
  </si>
  <si>
    <t>PERFIL COMERCIAL DEL PRODUCTO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</si>
</sst>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8"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b/>
      <sz val="2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7">
    <xf numFmtId="0" fontId="0" fillId="0" borderId="0"/>
    <xf numFmtId="42"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69">
    <xf numFmtId="0" fontId="0" fillId="0" borderId="0" xfId="0"/>
    <xf numFmtId="0" fontId="0" fillId="0" borderId="0" xfId="0" applyAlignment="1">
      <alignment horizontal="center" vertical="center" wrapText="1"/>
    </xf>
    <xf numFmtId="0" fontId="0" fillId="0" borderId="0" xfId="0" applyAlignment="1">
      <alignment horizontal="center" vertical="center"/>
    </xf>
    <xf numFmtId="42" fontId="0" fillId="0" borderId="0" xfId="1" applyFont="1" applyAlignment="1">
      <alignment horizontal="center" vertical="center"/>
    </xf>
    <xf numFmtId="9" fontId="0" fillId="0" borderId="0" xfId="2" applyNumberFormat="1" applyFont="1" applyAlignment="1">
      <alignment horizontal="center" vertical="center"/>
    </xf>
    <xf numFmtId="9" fontId="0" fillId="0" borderId="0" xfId="0" applyNumberFormat="1" applyAlignment="1">
      <alignment horizontal="center" vertical="center"/>
    </xf>
    <xf numFmtId="42" fontId="0" fillId="0" borderId="0" xfId="0" applyNumberFormat="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42" fontId="4" fillId="3" borderId="0" xfId="1" applyFont="1" applyFill="1" applyAlignment="1">
      <alignment horizontal="center" vertical="center"/>
    </xf>
    <xf numFmtId="42" fontId="0" fillId="0" borderId="0" xfId="0" applyNumberFormat="1"/>
    <xf numFmtId="9" fontId="0" fillId="0" borderId="0" xfId="2" applyFont="1" applyAlignment="1"/>
    <xf numFmtId="0" fontId="0" fillId="0" borderId="1" xfId="0" applyFill="1" applyBorder="1" applyAlignment="1">
      <alignment horizontal="center" vertical="center" wrapText="1"/>
    </xf>
    <xf numFmtId="42" fontId="0" fillId="0" borderId="1" xfId="1" applyFont="1" applyBorder="1" applyAlignment="1">
      <alignment horizontal="center" vertical="center"/>
    </xf>
    <xf numFmtId="0" fontId="0" fillId="4" borderId="1" xfId="0" applyFill="1" applyBorder="1" applyAlignment="1">
      <alignment horizontal="center" vertical="center" wrapText="1"/>
    </xf>
    <xf numFmtId="42" fontId="0" fillId="0" borderId="1" xfId="1" applyFont="1" applyBorder="1" applyAlignment="1">
      <alignment horizontal="center" vertical="center" wrapText="1"/>
    </xf>
    <xf numFmtId="42" fontId="4" fillId="5" borderId="0" xfId="1" applyFont="1" applyFill="1" applyAlignment="1">
      <alignment horizontal="center" vertical="center"/>
    </xf>
    <xf numFmtId="0" fontId="0" fillId="0" borderId="0" xfId="0" applyFill="1"/>
    <xf numFmtId="42" fontId="1" fillId="5" borderId="0" xfId="1" applyFont="1" applyFill="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9" fontId="0" fillId="0" borderId="1" xfId="2" applyNumberFormat="1" applyFont="1" applyBorder="1" applyAlignment="1">
      <alignment horizontal="center" vertical="center"/>
    </xf>
    <xf numFmtId="42" fontId="0" fillId="0" borderId="6" xfId="1" applyFont="1" applyBorder="1" applyAlignment="1">
      <alignment horizontal="center" vertical="center"/>
    </xf>
    <xf numFmtId="9" fontId="0" fillId="0" borderId="1" xfId="0" applyNumberFormat="1" applyBorder="1" applyAlignment="1">
      <alignment horizontal="center" vertical="center"/>
    </xf>
    <xf numFmtId="42" fontId="1" fillId="5" borderId="6" xfId="1"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42" fontId="0" fillId="0" borderId="8" xfId="1" applyFont="1" applyBorder="1" applyAlignment="1">
      <alignment horizontal="center" vertical="center"/>
    </xf>
    <xf numFmtId="9" fontId="0" fillId="0" borderId="8" xfId="0" applyNumberFormat="1" applyBorder="1" applyAlignment="1">
      <alignment horizontal="center" vertical="center"/>
    </xf>
    <xf numFmtId="42" fontId="0" fillId="0" borderId="8" xfId="0" applyNumberFormat="1" applyBorder="1" applyAlignment="1">
      <alignment horizontal="center" vertical="center"/>
    </xf>
    <xf numFmtId="42" fontId="0" fillId="0" borderId="9" xfId="0" applyNumberForma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wrapText="1"/>
    </xf>
    <xf numFmtId="0" fontId="7" fillId="0" borderId="0" xfId="0" applyFont="1" applyBorder="1" applyAlignment="1">
      <alignment horizontal="center" vertical="center"/>
    </xf>
    <xf numFmtId="0" fontId="0" fillId="0" borderId="0" xfId="0" applyBorder="1"/>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0" fillId="0" borderId="14" xfId="0" applyBorder="1" applyAlignment="1">
      <alignment horizontal="center" vertical="center" wrapText="1"/>
    </xf>
    <xf numFmtId="0" fontId="0" fillId="0" borderId="14" xfId="0" applyFill="1" applyBorder="1" applyAlignment="1">
      <alignment horizontal="center" vertical="center" wrapText="1"/>
    </xf>
    <xf numFmtId="0" fontId="0" fillId="0" borderId="14" xfId="0" applyBorder="1" applyAlignment="1">
      <alignment vertical="center" wrapText="1"/>
    </xf>
    <xf numFmtId="42" fontId="0" fillId="0" borderId="17" xfId="1"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0" fillId="0" borderId="21" xfId="0" applyBorder="1" applyAlignment="1">
      <alignment horizontal="center" vertical="center" wrapText="1"/>
    </xf>
    <xf numFmtId="0" fontId="0" fillId="0" borderId="21" xfId="0" applyFill="1" applyBorder="1" applyAlignment="1">
      <alignment horizontal="center" vertical="center" wrapText="1"/>
    </xf>
    <xf numFmtId="0" fontId="0" fillId="0" borderId="21" xfId="0" applyBorder="1" applyAlignment="1">
      <alignment vertical="center" wrapText="1"/>
    </xf>
    <xf numFmtId="0" fontId="0" fillId="0" borderId="21" xfId="0" applyBorder="1" applyAlignment="1">
      <alignment wrapText="1"/>
    </xf>
    <xf numFmtId="42" fontId="0" fillId="0" borderId="23" xfId="1" applyFont="1" applyBorder="1"/>
    <xf numFmtId="0" fontId="3" fillId="0" borderId="20" xfId="0"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13" xfId="0" applyFont="1" applyBorder="1"/>
    <xf numFmtId="0" fontId="3" fillId="0" borderId="0" xfId="0" applyFont="1" applyBorder="1" applyAlignment="1">
      <alignment horizontal="center" vertical="center" wrapText="1"/>
    </xf>
    <xf numFmtId="0" fontId="3" fillId="0" borderId="15" xfId="0" applyFont="1" applyBorder="1"/>
    <xf numFmtId="0" fontId="3" fillId="0" borderId="16" xfId="0" applyFont="1" applyFill="1" applyBorder="1" applyAlignment="1">
      <alignment horizontal="center" vertical="center" wrapText="1"/>
    </xf>
    <xf numFmtId="0" fontId="0" fillId="2" borderId="21" xfId="0" applyFill="1" applyBorder="1" applyAlignment="1">
      <alignment horizontal="center" vertical="center" wrapText="1"/>
    </xf>
    <xf numFmtId="42" fontId="0" fillId="0" borderId="23" xfId="1" applyFont="1" applyBorder="1" applyAlignment="1">
      <alignment horizontal="center" vertical="center"/>
    </xf>
    <xf numFmtId="0" fontId="3" fillId="0" borderId="20" xfId="0" applyFont="1" applyFill="1" applyBorder="1" applyAlignment="1">
      <alignment horizontal="center" vertical="center" wrapText="1"/>
    </xf>
    <xf numFmtId="42" fontId="0" fillId="0" borderId="21" xfId="1" applyFont="1" applyBorder="1" applyAlignment="1">
      <alignment horizontal="center" vertical="center" wrapText="1"/>
    </xf>
    <xf numFmtId="0" fontId="0" fillId="2" borderId="23" xfId="0" applyFill="1" applyBorder="1"/>
    <xf numFmtId="0" fontId="3" fillId="0" borderId="0" xfId="0" applyFont="1" applyFill="1" applyBorder="1" applyAlignment="1">
      <alignment horizontal="center" vertical="center" wrapText="1"/>
    </xf>
  </cellXfs>
  <cellStyles count="7">
    <cellStyle name="Hipervínculo" xfId="3" builtinId="8" hidden="1"/>
    <cellStyle name="Hipervínculo" xfId="5" builtinId="8" hidden="1"/>
    <cellStyle name="Hipervínculo visitado" xfId="4" builtinId="9" hidden="1"/>
    <cellStyle name="Hipervínculo visitado" xfId="6" builtinId="9" hidden="1"/>
    <cellStyle name="Moneda [0]" xfId="1" builtinId="7"/>
    <cellStyle name="Normal" xfId="0" builtinId="0"/>
    <cellStyle name="Porcentaje" xfId="2" builtinId="5"/>
  </cellStyles>
  <dxfs count="134">
    <dxf>
      <alignment horizontal="center" vertical="center" textRotation="0" indent="0" justifyLastLine="0" shrinkToFit="0"/>
    </dxf>
    <dxf>
      <alignment horizontal="center" vertical="center" textRotation="0" indent="0" justifyLastLine="0" shrinkToFit="0"/>
    </dxf>
    <dxf>
      <alignment horizontal="center" vertical="center" textRotation="0" indent="0" justifyLastLine="0" shrinkToFit="0"/>
    </dxf>
    <dxf>
      <alignment horizontal="center" vertical="center" textRotation="0" indent="0" justifyLastLine="0" shrinkToFit="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2" formatCode="_-&quot;$&quot;* #,##0_-;\-&quot;$&quot;* #,##0_-;_-&quot;$&quot;* &quot;-&quot;_-;_-@_-"/>
      <alignment horizontal="center" vertical="center" textRotation="0" indent="0" justifyLastLine="0" shrinkToFit="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alignment horizontal="center" vertical="center" textRotation="0" indent="0" justifyLastLine="0" shrinkToFit="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dxf>
    <dxf>
      <alignment horizontal="center" vertical="center" textRotation="0" wrapText="0" indent="0" justifyLastLine="0" shrinkToFit="0" readingOrder="0"/>
    </dxf>
    <dxf>
      <alignment horizontal="center" vertical="center" textRotation="0" indent="0" justifyLastLine="0" shrinkToFit="0"/>
    </dxf>
    <dxf>
      <alignment horizontal="center" vertical="center" textRotation="0" indent="0" justifyLastLine="0" shrinkToFit="0"/>
    </dxf>
    <dxf>
      <alignment horizontal="center" vertical="center" textRotation="0" indent="0" justifyLastLine="0" shrinkToFit="0"/>
    </dxf>
    <dxf>
      <alignment horizontal="center" vertical="center" textRotation="0" indent="0" justifyLastLine="0" shrinkToFit="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2" formatCode="_-&quot;$&quot;* #,##0_-;\-&quot;$&quot;* #,##0_-;_-&quot;$&quot;* &quot;-&quot;_-;_-@_-"/>
      <alignment horizontal="center" vertical="center" textRotation="0" indent="0" justifyLastLine="0" shrinkToFit="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alignment horizontal="center" vertical="center" textRotation="0" indent="0" justifyLastLine="0" shrinkToFit="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dxf>
    <dxf>
      <alignment horizontal="center" vertical="center" textRotation="0" wrapText="0" indent="0" justifyLastLine="0" shrinkToFit="0" readingOrder="0"/>
    </dxf>
    <dxf>
      <alignment horizontal="center" vertical="center" textRotation="0" indent="0" justifyLastLine="0" shrinkToFit="0"/>
    </dxf>
    <dxf>
      <alignment horizontal="center" vertical="center" textRotation="0" indent="0" justifyLastLine="0" shrinkToFit="0"/>
    </dxf>
    <dxf>
      <alignment horizontal="center" vertical="center" textRotation="0" indent="0" justifyLastLine="0" shrinkToFit="0"/>
    </dxf>
    <dxf>
      <alignment horizontal="center" vertical="center" textRotation="0" indent="0" justifyLastLine="0" shrinkToFit="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2" formatCode="_-&quot;$&quot;* #,##0_-;\-&quot;$&quot;* #,##0_-;_-&quot;$&quot;* &quot;-&quot;_-;_-@_-"/>
      <alignment horizontal="center" vertical="center" textRotation="0" indent="0" justifyLastLine="0" shrinkToFit="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alignment horizontal="center" vertical="center" textRotation="0" indent="0" justifyLastLine="0" shrinkToFit="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dxf>
    <dxf>
      <alignment horizontal="center" vertical="center" textRotation="0" wrapText="0" indent="0" justifyLastLine="0" shrinkToFit="0" readingOrder="0"/>
    </dxf>
    <dxf>
      <alignment horizontal="center" vertical="center" textRotation="0" indent="0" justifyLastLine="0" shrinkToFit="0"/>
    </dxf>
    <dxf>
      <alignment horizontal="center" vertical="center" textRotation="0" indent="0" justifyLastLine="0" shrinkToFit="0"/>
    </dxf>
    <dxf>
      <alignment horizontal="center" vertical="center" textRotation="0" indent="0" justifyLastLine="0" shrinkToFit="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2" formatCode="_-&quot;$&quot;* #,##0_-;\-&quot;$&quot;* #,##0_-;_-&quot;$&quot;* &quot;-&quot;_-;_-@_-"/>
      <alignment horizontal="center" vertical="center" textRotation="0" indent="0" justifyLastLine="0" shrinkToFit="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alignment horizontal="center" vertical="center" textRotation="0" indent="0" justifyLastLine="0" shrinkToFit="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dxf>
    <dxf>
      <alignment horizontal="center" vertical="center" textRotation="0" wrapText="0" indent="0" justifyLastLine="0" shrinkToFit="0" readingOrder="0"/>
    </dxf>
    <dxf>
      <alignment horizontal="center" vertical="center" textRotation="0" indent="0" justifyLastLine="0" shrinkToFit="0"/>
    </dxf>
    <dxf>
      <numFmt numFmtId="32" formatCode="_-&quot;$&quot;* #,##0_-;\-&quot;$&quot;* #,##0_-;_-&quot;$&quot;* &quot;-&quot;_-;_-@_-"/>
      <alignment horizontal="center" vertical="center" textRotation="0" indent="0" justifyLastLine="0" shrinkToFit="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2" formatCode="_-&quot;$&quot;* #,##0_-;\-&quot;$&quot;* #,##0_-;_-&quot;$&quot;* &quot;-&quot;_-;_-@_-"/>
      <alignment horizontal="center" vertical="center" textRotation="0"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dxf>
    <dxf>
      <border>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indent="0" justifyLastLine="0" shrinkToFit="0"/>
    </dxf>
    <dxf>
      <alignment horizontal="center" vertical="center" textRotation="0" indent="0" justifyLastLine="0" shrinkToFit="0"/>
    </dxf>
    <dxf>
      <alignment horizontal="center" vertical="center" textRotation="0" indent="0" justifyLastLine="0" shrinkToFit="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alignment horizontal="center" vertical="center" textRotation="0" indent="0" justifyLastLine="0" shrinkToFit="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dxf>
    <dxf>
      <alignment horizontal="center" vertical="center" textRotation="0" wrapText="0" indent="0" justifyLastLine="0" shrinkToFit="0" readingOrder="0"/>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E4:W7" totalsRowShown="0" headerRowDxfId="133" dataDxfId="132">
  <autoFilter ref="E4:W7" xr:uid="{00000000-0009-0000-0100-000001000000}"/>
  <tableColumns count="19">
    <tableColumn id="1" xr3:uid="{00000000-0010-0000-0000-000001000000}" name="Plataforma" dataDxfId="131"/>
    <tableColumn id="2" xr3:uid="{00000000-0010-0000-0000-000002000000}" name="Producto" dataDxfId="130">
      <calculatedColumnFormula>F4</calculatedColumnFormula>
    </tableColumn>
    <tableColumn id="3" xr3:uid="{00000000-0010-0000-0000-000003000000}" name="capacidad" dataDxfId="129">
      <calculatedColumnFormula>G4</calculatedColumnFormula>
    </tableColumn>
    <tableColumn id="4" xr3:uid="{00000000-0010-0000-0000-000004000000}" name="marca" dataDxfId="128">
      <calculatedColumnFormula>H4</calculatedColumnFormula>
    </tableColumn>
    <tableColumn id="5" xr3:uid="{00000000-0010-0000-0000-000005000000}" name="precio normal" dataDxfId="127" dataCellStyle="Moneda [0]"/>
    <tableColumn id="6" xr3:uid="{00000000-0010-0000-0000-000006000000}" name="Descuento en porcentaje" dataDxfId="126"/>
    <tableColumn id="7" xr3:uid="{00000000-0010-0000-0000-000007000000}" name="Descuento en dinero" dataDxfId="125" dataCellStyle="Moneda [0]"/>
    <tableColumn id="8" xr3:uid="{00000000-0010-0000-0000-000008000000}" name="Precio con descuento aplicado" dataDxfId="124"/>
    <tableColumn id="9" xr3:uid="{00000000-0010-0000-0000-000009000000}" name="Envio en bogota" dataDxfId="123">
      <calculatedColumnFormula>M4</calculatedColumnFormula>
    </tableColumn>
    <tableColumn id="10" xr3:uid="{00000000-0010-0000-0000-00000A000000}" name="Envio nacional (Fuera de bogota)" dataDxfId="122">
      <calculatedColumnFormula>N4</calculatedColumnFormula>
    </tableColumn>
    <tableColumn id="11" xr3:uid="{00000000-0010-0000-0000-00000B000000}" name="Devoluciones" dataDxfId="121">
      <calculatedColumnFormula>O4</calculatedColumnFormula>
    </tableColumn>
    <tableColumn id="12" xr3:uid="{00000000-0010-0000-0000-00000C000000}" name="Tablero" dataDxfId="120">
      <calculatedColumnFormula>P4</calculatedColumnFormula>
    </tableColumn>
    <tableColumn id="13" xr3:uid="{00000000-0010-0000-0000-00000D000000}" name="Garantia" dataDxfId="119">
      <calculatedColumnFormula>Q4</calculatedColumnFormula>
    </tableColumn>
    <tableColumn id="14" xr3:uid="{00000000-0010-0000-0000-00000E000000}" name="Origen" dataDxfId="118">
      <calculatedColumnFormula>R4</calculatedColumnFormula>
    </tableColumn>
    <tableColumn id="15" xr3:uid="{00000000-0010-0000-0000-00000F000000}" name="Como se recibe" dataDxfId="117">
      <calculatedColumnFormula>S4</calculatedColumnFormula>
    </tableColumn>
    <tableColumn id="16" xr3:uid="{00000000-0010-0000-0000-000010000000}" name="Potencia" dataDxfId="116">
      <calculatedColumnFormula>T4</calculatedColumnFormula>
    </tableColumn>
    <tableColumn id="17" xr3:uid="{00000000-0010-0000-0000-000011000000}" name="Tiempo de entrega" dataDxfId="115"/>
    <tableColumn id="18" xr3:uid="{00000000-0010-0000-0000-000012000000}" name="Descuentos" dataDxfId="114"/>
    <tableColumn id="19" xr3:uid="{00000000-0010-0000-0000-000013000000}" name="Precio con descuento falabella" dataDxfId="1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134" displayName="Tabla134" ref="E4:X7" totalsRowShown="0" headerRowDxfId="112" dataDxfId="110" headerRowBorderDxfId="111" tableBorderDxfId="109" totalsRowBorderDxfId="108">
  <autoFilter ref="E4:X7" xr:uid="{00000000-0009-0000-0100-000003000000}"/>
  <tableColumns count="20">
    <tableColumn id="1" xr3:uid="{00000000-0010-0000-0100-000001000000}" name="Plataforma" dataDxfId="107"/>
    <tableColumn id="2" xr3:uid="{00000000-0010-0000-0100-000002000000}" name="Producto" dataDxfId="106"/>
    <tableColumn id="3" xr3:uid="{00000000-0010-0000-0100-000003000000}" name="capacidad" dataDxfId="105"/>
    <tableColumn id="4" xr3:uid="{00000000-0010-0000-0100-000004000000}" name="marca" dataDxfId="104"/>
    <tableColumn id="5" xr3:uid="{00000000-0010-0000-0100-000005000000}" name="precio normal" dataDxfId="103" dataCellStyle="Moneda [0]"/>
    <tableColumn id="6" xr3:uid="{00000000-0010-0000-0100-000006000000}" name="Descuento en porcentaje" dataDxfId="102"/>
    <tableColumn id="7" xr3:uid="{00000000-0010-0000-0100-000007000000}" name="Descuento en dinero" dataDxfId="101" dataCellStyle="Moneda [0]"/>
    <tableColumn id="8" xr3:uid="{00000000-0010-0000-0100-000008000000}" name="Precio con descuento aplicado" dataDxfId="100">
      <calculatedColumnFormula>Tabla134[[#This Row],[precio normal]]-Tabla134[[#This Row],[Descuento en dinero]]</calculatedColumnFormula>
    </tableColumn>
    <tableColumn id="9" xr3:uid="{00000000-0010-0000-0100-000009000000}" name="Envio en bogota" dataDxfId="99"/>
    <tableColumn id="10" xr3:uid="{00000000-0010-0000-0100-00000A000000}" name="Envio nacional (Fuera de bogota)" dataDxfId="98"/>
    <tableColumn id="11" xr3:uid="{00000000-0010-0000-0100-00000B000000}" name="Devoluciones" dataDxfId="97"/>
    <tableColumn id="12" xr3:uid="{00000000-0010-0000-0100-00000C000000}" name="Candado" dataDxfId="96"/>
    <tableColumn id="13" xr3:uid="{00000000-0010-0000-0100-00000D000000}" name="Garantia" dataDxfId="95"/>
    <tableColumn id="14" xr3:uid="{00000000-0010-0000-0100-00000E000000}" name="Origen" dataDxfId="94"/>
    <tableColumn id="15" xr3:uid="{00000000-0010-0000-0100-00000F000000}" name="Como se recibe" dataDxfId="93"/>
    <tableColumn id="16" xr3:uid="{00000000-0010-0000-0100-000010000000}" name="Material" dataDxfId="92"/>
    <tableColumn id="17" xr3:uid="{00000000-0010-0000-0100-000011000000}" name="Tiempo de entrega" dataDxfId="91"/>
    <tableColumn id="18" xr3:uid="{00000000-0010-0000-0100-000012000000}" name="Descuentos" dataDxfId="90"/>
    <tableColumn id="19" xr3:uid="{00000000-0010-0000-0100-000013000000}" name="Precio con descuento falabella" dataDxfId="89">
      <calculatedColumnFormula>Tabla134[[#This Row],[Precio con descuento aplicado]]-Tabla134[[#This Row],[Descuentos]]</calculatedColumnFormula>
    </tableColumn>
    <tableColumn id="20" xr3:uid="{00000000-0010-0000-0100-000014000000}" name="Comentarios" dataDxfId="88"/>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135" displayName="Tabla135" ref="E4:W8" totalsRowShown="0" headerRowDxfId="87" dataDxfId="86">
  <autoFilter ref="E4:W8" xr:uid="{00000000-0009-0000-0100-000004000000}"/>
  <tableColumns count="19">
    <tableColumn id="1" xr3:uid="{00000000-0010-0000-0200-000001000000}" name="Plataforma" dataDxfId="85"/>
    <tableColumn id="2" xr3:uid="{00000000-0010-0000-0200-000002000000}" name="Producto" dataDxfId="84"/>
    <tableColumn id="3" xr3:uid="{00000000-0010-0000-0200-000003000000}" name="capacidad" dataDxfId="83"/>
    <tableColumn id="4" xr3:uid="{00000000-0010-0000-0200-000004000000}" name="marca" dataDxfId="82"/>
    <tableColumn id="5" xr3:uid="{00000000-0010-0000-0200-000005000000}" name="precio normal" dataDxfId="81" dataCellStyle="Moneda [0]"/>
    <tableColumn id="6" xr3:uid="{00000000-0010-0000-0200-000006000000}" name="Descuento en porcentaje" dataDxfId="80"/>
    <tableColumn id="7" xr3:uid="{00000000-0010-0000-0200-000007000000}" name="Descuento en dinero" dataDxfId="79" dataCellStyle="Moneda [0]"/>
    <tableColumn id="8" xr3:uid="{00000000-0010-0000-0200-000008000000}" name="Precio con descuento aplicado" dataDxfId="78">
      <calculatedColumnFormula>Tabla135[[#This Row],[precio normal]]-Tabla135[[#This Row],[Descuento en dinero]]</calculatedColumnFormula>
    </tableColumn>
    <tableColumn id="9" xr3:uid="{00000000-0010-0000-0200-000009000000}" name="Envio en bogota" dataDxfId="77"/>
    <tableColumn id="10" xr3:uid="{00000000-0010-0000-0200-00000A000000}" name="Envio nacional (Fuera de bogota)" dataDxfId="76"/>
    <tableColumn id="11" xr3:uid="{00000000-0010-0000-0200-00000B000000}" name="Devoluciones" dataDxfId="75"/>
    <tableColumn id="12" xr3:uid="{00000000-0010-0000-0200-00000C000000}" name=" en bolsa?" dataDxfId="74"/>
    <tableColumn id="13" xr3:uid="{00000000-0010-0000-0200-00000D000000}" name="Garantia" dataDxfId="73"/>
    <tableColumn id="14" xr3:uid="{00000000-0010-0000-0200-00000E000000}" name="Origen" dataDxfId="72"/>
    <tableColumn id="15" xr3:uid="{00000000-0010-0000-0200-00000F000000}" name="Como se recibe" dataDxfId="71"/>
    <tableColumn id="16" xr3:uid="{00000000-0010-0000-0200-000010000000}" name="combos?" dataDxfId="70"/>
    <tableColumn id="17" xr3:uid="{00000000-0010-0000-0200-000011000000}" name="Tiempo de entrega" dataDxfId="69"/>
    <tableColumn id="18" xr3:uid="{00000000-0010-0000-0200-000012000000}" name="Descuentos" dataDxfId="68"/>
    <tableColumn id="19" xr3:uid="{00000000-0010-0000-0200-000013000000}" name="Precio con descuento falabella" dataDxfId="67"/>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a136" displayName="Tabla136" ref="E4:Y8" totalsRowShown="0" headerRowDxfId="66" dataDxfId="65">
  <autoFilter ref="E4:Y8" xr:uid="{00000000-0009-0000-0100-000005000000}"/>
  <tableColumns count="21">
    <tableColumn id="1" xr3:uid="{00000000-0010-0000-0300-000001000000}" name="Plataforma" dataDxfId="64"/>
    <tableColumn id="2" xr3:uid="{00000000-0010-0000-0300-000002000000}" name="Producto" dataDxfId="63"/>
    <tableColumn id="3" xr3:uid="{00000000-0010-0000-0300-000003000000}" name="capacidad" dataDxfId="62"/>
    <tableColumn id="4" xr3:uid="{00000000-0010-0000-0300-000004000000}" name="marca" dataDxfId="61"/>
    <tableColumn id="5" xr3:uid="{00000000-0010-0000-0300-000005000000}" name="precio normal" dataDxfId="60" dataCellStyle="Moneda [0]"/>
    <tableColumn id="6" xr3:uid="{00000000-0010-0000-0300-000006000000}" name="Descuento en porcentaje" dataDxfId="59"/>
    <tableColumn id="7" xr3:uid="{00000000-0010-0000-0300-000007000000}" name="Descuento en dinero" dataDxfId="58" dataCellStyle="Moneda [0]"/>
    <tableColumn id="8" xr3:uid="{00000000-0010-0000-0300-000008000000}" name="Precio con descuento aplicado" dataDxfId="57">
      <calculatedColumnFormula>Tabla136[[#This Row],[precio normal]]-Tabla136[[#This Row],[Descuento en dinero]]</calculatedColumnFormula>
    </tableColumn>
    <tableColumn id="9" xr3:uid="{00000000-0010-0000-0300-000009000000}" name="Envio en medellin" dataDxfId="56"/>
    <tableColumn id="10" xr3:uid="{00000000-0010-0000-0300-00000A000000}" name="Envio nacional (Fuera de medellin)" dataDxfId="55"/>
    <tableColumn id="20" xr3:uid="{00000000-0010-0000-0300-000014000000}" name="Garantias" dataDxfId="54"/>
    <tableColumn id="11" xr3:uid="{00000000-0010-0000-0300-00000B000000}" name="Devoluciones" dataDxfId="53"/>
    <tableColumn id="12" xr3:uid="{00000000-0010-0000-0300-00000C000000}" name="Minoxidil" dataDxfId="52"/>
    <tableColumn id="13" xr3:uid="{00000000-0010-0000-0300-00000D000000}" name="Cannabis" dataDxfId="51"/>
    <tableColumn id="14" xr3:uid="{00000000-0010-0000-0300-00000E000000}" name="Origen" dataDxfId="50"/>
    <tableColumn id="15" xr3:uid="{00000000-0010-0000-0300-00000F000000}" name="Como se recibe" dataDxfId="49"/>
    <tableColumn id="16" xr3:uid="{00000000-0010-0000-0300-000010000000}" name="Tiene spray" dataDxfId="48"/>
    <tableColumn id="17" xr3:uid="{00000000-0010-0000-0300-000011000000}" name="Tiempo de entrega" dataDxfId="47"/>
    <tableColumn id="18" xr3:uid="{00000000-0010-0000-0300-000012000000}" name="Descuentos" dataDxfId="46"/>
    <tableColumn id="19" xr3:uid="{00000000-0010-0000-0300-000013000000}" name="Precio con descuento falabella" dataDxfId="45"/>
    <tableColumn id="21" xr3:uid="{00000000-0010-0000-0300-000015000000}" name="Comentarios" dataDxfId="44"/>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a137" displayName="Tabla137" ref="E4:X7" totalsRowShown="0" headerRowDxfId="43" dataDxfId="42">
  <autoFilter ref="E4:X7" xr:uid="{00000000-0009-0000-0100-000006000000}"/>
  <tableColumns count="20">
    <tableColumn id="1" xr3:uid="{00000000-0010-0000-0400-000001000000}" name="Plataforma" dataDxfId="41"/>
    <tableColumn id="2" xr3:uid="{00000000-0010-0000-0400-000002000000}" name="Producto" dataDxfId="40"/>
    <tableColumn id="3" xr3:uid="{00000000-0010-0000-0400-000003000000}" name="capacidad" dataDxfId="39"/>
    <tableColumn id="4" xr3:uid="{00000000-0010-0000-0400-000004000000}" name="marca" dataDxfId="38"/>
    <tableColumn id="5" xr3:uid="{00000000-0010-0000-0400-000005000000}" name="precio normal" dataDxfId="37" dataCellStyle="Moneda [0]"/>
    <tableColumn id="6" xr3:uid="{00000000-0010-0000-0400-000006000000}" name="Descuento en porcentaje" dataDxfId="36"/>
    <tableColumn id="7" xr3:uid="{00000000-0010-0000-0400-000007000000}" name="Descuento en dinero" dataDxfId="35" dataCellStyle="Moneda [0]"/>
    <tableColumn id="8" xr3:uid="{00000000-0010-0000-0400-000008000000}" name="Precio con descuento aplicado" dataDxfId="34">
      <calculatedColumnFormula>Tabla137[[#This Row],[precio normal]]-Tabla137[[#This Row],[Descuento en dinero]]</calculatedColumnFormula>
    </tableColumn>
    <tableColumn id="9" xr3:uid="{00000000-0010-0000-0400-000009000000}" name="Envio en bogota" dataDxfId="33"/>
    <tableColumn id="10" xr3:uid="{00000000-0010-0000-0400-00000A000000}" name="Envio nacional (Fuera de bogota)" dataDxfId="32"/>
    <tableColumn id="11" xr3:uid="{00000000-0010-0000-0400-00000B000000}" name="Devoluciones" dataDxfId="31"/>
    <tableColumn id="12" xr3:uid="{00000000-0010-0000-0400-00000C000000}" name="Cojin" dataDxfId="30"/>
    <tableColumn id="13" xr3:uid="{00000000-0010-0000-0400-00000D000000}" name="Garantia" dataDxfId="29"/>
    <tableColumn id="14" xr3:uid="{00000000-0010-0000-0400-00000E000000}" name="Origen" dataDxfId="28"/>
    <tableColumn id="15" xr3:uid="{00000000-0010-0000-0400-00000F000000}" name="Como se recibe" dataDxfId="27"/>
    <tableColumn id="16" xr3:uid="{00000000-0010-0000-0400-000010000000}" name="Desenfundable" dataDxfId="26"/>
    <tableColumn id="17" xr3:uid="{00000000-0010-0000-0400-000011000000}" name="Tiempo de entrega" dataDxfId="25"/>
    <tableColumn id="18" xr3:uid="{00000000-0010-0000-0400-000012000000}" name="Descuentos" dataDxfId="24"/>
    <tableColumn id="19" xr3:uid="{00000000-0010-0000-0400-000013000000}" name="Precio con descuento falabella" dataDxfId="23"/>
    <tableColumn id="20" xr3:uid="{00000000-0010-0000-0400-000014000000}" name="Comentario" dataDxfId="22"/>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la13" displayName="Tabla13" ref="E4:X8" totalsRowShown="0" headerRowDxfId="21" dataDxfId="20">
  <autoFilter ref="E4:X8" xr:uid="{00000000-0009-0000-0100-000002000000}"/>
  <tableColumns count="20">
    <tableColumn id="1" xr3:uid="{00000000-0010-0000-0500-000001000000}" name="Plataforma" dataDxfId="19"/>
    <tableColumn id="2" xr3:uid="{00000000-0010-0000-0500-000002000000}" name="Producto" dataDxfId="18"/>
    <tableColumn id="3" xr3:uid="{00000000-0010-0000-0500-000003000000}" name="capacidad" dataDxfId="17"/>
    <tableColumn id="4" xr3:uid="{00000000-0010-0000-0500-000004000000}" name="marca" dataDxfId="16"/>
    <tableColumn id="5" xr3:uid="{00000000-0010-0000-0500-000005000000}" name="precio normal" dataDxfId="15" dataCellStyle="Moneda [0]"/>
    <tableColumn id="6" xr3:uid="{00000000-0010-0000-0500-000006000000}" name="Descuento en porcentaje" dataDxfId="14"/>
    <tableColumn id="7" xr3:uid="{00000000-0010-0000-0500-000007000000}" name="Descuento en dinero" dataDxfId="13" dataCellStyle="Moneda [0]"/>
    <tableColumn id="8" xr3:uid="{00000000-0010-0000-0500-000008000000}" name="Precio con descuento aplicado" dataDxfId="12">
      <calculatedColumnFormula>Tabla13[[#This Row],[precio normal]]-Tabla13[[#This Row],[Descuento en dinero]]</calculatedColumnFormula>
    </tableColumn>
    <tableColumn id="9" xr3:uid="{00000000-0010-0000-0500-000009000000}" name="Envio en bogota" dataDxfId="11"/>
    <tableColumn id="10" xr3:uid="{00000000-0010-0000-0500-00000A000000}" name="Envio nacional (Fuera de bogota)" dataDxfId="10"/>
    <tableColumn id="11" xr3:uid="{00000000-0010-0000-0500-00000B000000}" name="Devoluciones" dataDxfId="9"/>
    <tableColumn id="12" xr3:uid="{00000000-0010-0000-0500-00000C000000}" name="ROPA" dataDxfId="8"/>
    <tableColumn id="13" xr3:uid="{00000000-0010-0000-0500-00000D000000}" name="Garantia" dataDxfId="7"/>
    <tableColumn id="14" xr3:uid="{00000000-0010-0000-0500-00000E000000}" name="Origen" dataDxfId="6"/>
    <tableColumn id="15" xr3:uid="{00000000-0010-0000-0500-00000F000000}" name="Como se recibe" dataDxfId="5"/>
    <tableColumn id="16" xr3:uid="{00000000-0010-0000-0500-000010000000}" name="Hipoalergenico" dataDxfId="4"/>
    <tableColumn id="17" xr3:uid="{00000000-0010-0000-0500-000011000000}" name="Tiempo de entrega" dataDxfId="3"/>
    <tableColumn id="18" xr3:uid="{00000000-0010-0000-0500-000012000000}" name="Descuentos" dataDxfId="2"/>
    <tableColumn id="19" xr3:uid="{00000000-0010-0000-0500-000013000000}" name="ITEMS CONTENIDOS" dataDxfId="1"/>
    <tableColumn id="20" xr3:uid="{00000000-0010-0000-0500-000014000000}" name="comentarios"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H24"/>
  <sheetViews>
    <sheetView tabSelected="1" workbookViewId="0">
      <selection activeCell="F28" sqref="F28"/>
    </sheetView>
  </sheetViews>
  <sheetFormatPr baseColWidth="10" defaultRowHeight="16" x14ac:dyDescent="0.2"/>
  <cols>
    <col min="6" max="6" width="29.83203125" customWidth="1"/>
    <col min="7" max="7" width="49.5" customWidth="1"/>
  </cols>
  <sheetData>
    <row r="1" spans="5:7" ht="17" thickBot="1" x14ac:dyDescent="0.25"/>
    <row r="2" spans="5:7" x14ac:dyDescent="0.2">
      <c r="E2" s="41" t="s">
        <v>231</v>
      </c>
      <c r="F2" s="42"/>
      <c r="G2" s="43"/>
    </row>
    <row r="3" spans="5:7" x14ac:dyDescent="0.2">
      <c r="E3" s="44"/>
      <c r="F3" s="39"/>
      <c r="G3" s="45"/>
    </row>
    <row r="4" spans="5:7" x14ac:dyDescent="0.2">
      <c r="E4" s="44"/>
      <c r="F4" s="39"/>
      <c r="G4" s="45"/>
    </row>
    <row r="5" spans="5:7" ht="17" x14ac:dyDescent="0.2">
      <c r="E5" s="59">
        <v>1</v>
      </c>
      <c r="F5" s="60" t="s">
        <v>0</v>
      </c>
      <c r="G5" s="46"/>
    </row>
    <row r="6" spans="5:7" ht="17" x14ac:dyDescent="0.2">
      <c r="E6" s="59">
        <v>2</v>
      </c>
      <c r="F6" s="60" t="s">
        <v>13</v>
      </c>
      <c r="G6" s="46"/>
    </row>
    <row r="7" spans="5:7" ht="17" x14ac:dyDescent="0.2">
      <c r="E7" s="59">
        <v>3</v>
      </c>
      <c r="F7" s="60" t="s">
        <v>1</v>
      </c>
      <c r="G7" s="46"/>
    </row>
    <row r="8" spans="5:7" ht="17" x14ac:dyDescent="0.2">
      <c r="E8" s="59">
        <v>4</v>
      </c>
      <c r="F8" s="60" t="s">
        <v>15</v>
      </c>
      <c r="G8" s="46"/>
    </row>
    <row r="9" spans="5:7" ht="17" x14ac:dyDescent="0.2">
      <c r="E9" s="59">
        <v>5</v>
      </c>
      <c r="F9" s="60" t="s">
        <v>2</v>
      </c>
      <c r="G9" s="46"/>
    </row>
    <row r="10" spans="5:7" ht="34" x14ac:dyDescent="0.2">
      <c r="E10" s="59">
        <v>6</v>
      </c>
      <c r="F10" s="60" t="s">
        <v>25</v>
      </c>
      <c r="G10" s="46"/>
    </row>
    <row r="11" spans="5:7" ht="17" x14ac:dyDescent="0.2">
      <c r="E11" s="59">
        <v>7</v>
      </c>
      <c r="F11" s="60" t="s">
        <v>3</v>
      </c>
      <c r="G11" s="46"/>
    </row>
    <row r="12" spans="5:7" ht="17" x14ac:dyDescent="0.2">
      <c r="E12" s="59">
        <v>8</v>
      </c>
      <c r="F12" s="60" t="s">
        <v>4</v>
      </c>
      <c r="G12" s="46"/>
    </row>
    <row r="13" spans="5:7" ht="17" x14ac:dyDescent="0.2">
      <c r="E13" s="59">
        <v>9</v>
      </c>
      <c r="F13" s="60" t="s">
        <v>5</v>
      </c>
      <c r="G13" s="46"/>
    </row>
    <row r="14" spans="5:7" ht="17" x14ac:dyDescent="0.2">
      <c r="E14" s="59">
        <v>10</v>
      </c>
      <c r="F14" s="60" t="s">
        <v>6</v>
      </c>
      <c r="G14" s="46"/>
    </row>
    <row r="15" spans="5:7" ht="17" x14ac:dyDescent="0.2">
      <c r="E15" s="59">
        <v>11</v>
      </c>
      <c r="F15" s="60" t="s">
        <v>7</v>
      </c>
      <c r="G15" s="46"/>
    </row>
    <row r="16" spans="5:7" ht="17" x14ac:dyDescent="0.2">
      <c r="E16" s="59">
        <v>12</v>
      </c>
      <c r="F16" s="60" t="s">
        <v>83</v>
      </c>
      <c r="G16" s="46"/>
    </row>
    <row r="17" spans="5:8" ht="17" x14ac:dyDescent="0.2">
      <c r="E17" s="59">
        <v>13</v>
      </c>
      <c r="F17" s="60" t="s">
        <v>9</v>
      </c>
      <c r="G17" s="47"/>
    </row>
    <row r="18" spans="5:8" ht="34" x14ac:dyDescent="0.2">
      <c r="E18" s="59">
        <v>14</v>
      </c>
      <c r="F18" s="60" t="s">
        <v>10</v>
      </c>
      <c r="G18" s="47"/>
    </row>
    <row r="19" spans="5:8" ht="17" x14ac:dyDescent="0.2">
      <c r="E19" s="59">
        <v>15</v>
      </c>
      <c r="F19" s="60" t="s">
        <v>11</v>
      </c>
      <c r="G19" s="47"/>
    </row>
    <row r="20" spans="5:8" ht="17" x14ac:dyDescent="0.2">
      <c r="E20" s="59">
        <v>16</v>
      </c>
      <c r="F20" s="60" t="s">
        <v>17</v>
      </c>
      <c r="G20" s="48"/>
    </row>
    <row r="21" spans="5:8" ht="17" x14ac:dyDescent="0.2">
      <c r="E21" s="59">
        <v>17</v>
      </c>
      <c r="F21" s="68" t="s">
        <v>77</v>
      </c>
      <c r="G21" s="48"/>
    </row>
    <row r="22" spans="5:8" ht="18" thickBot="1" x14ac:dyDescent="0.25">
      <c r="E22" s="61">
        <v>18</v>
      </c>
      <c r="F22" s="62" t="s">
        <v>101</v>
      </c>
      <c r="G22" s="49"/>
    </row>
    <row r="23" spans="5:8" x14ac:dyDescent="0.2">
      <c r="E23" s="40"/>
      <c r="F23" s="40"/>
      <c r="G23" s="40"/>
    </row>
    <row r="24" spans="5:8" x14ac:dyDescent="0.2">
      <c r="H24" s="13"/>
    </row>
  </sheetData>
  <mergeCells count="1">
    <mergeCell ref="E2:G4"/>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F5:H24"/>
  <sheetViews>
    <sheetView topLeftCell="A7" workbookViewId="0">
      <selection activeCell="G11" sqref="G11"/>
    </sheetView>
  </sheetViews>
  <sheetFormatPr baseColWidth="10" defaultRowHeight="16" x14ac:dyDescent="0.2"/>
  <cols>
    <col min="6" max="6" width="29.83203125" customWidth="1"/>
    <col min="7" max="7" width="49.5" customWidth="1"/>
  </cols>
  <sheetData>
    <row r="5" spans="6:7" x14ac:dyDescent="0.2">
      <c r="F5" s="7" t="s">
        <v>0</v>
      </c>
      <c r="G5" s="7" t="s">
        <v>85</v>
      </c>
    </row>
    <row r="6" spans="6:7" ht="34" x14ac:dyDescent="0.2">
      <c r="F6" s="7" t="s">
        <v>13</v>
      </c>
      <c r="G6" s="7" t="s">
        <v>86</v>
      </c>
    </row>
    <row r="7" spans="6:7" ht="119" x14ac:dyDescent="0.2">
      <c r="F7" s="7" t="s">
        <v>1</v>
      </c>
      <c r="G7" s="7" t="s">
        <v>87</v>
      </c>
    </row>
    <row r="8" spans="6:7" ht="153" x14ac:dyDescent="0.2">
      <c r="F8" s="7" t="s">
        <v>15</v>
      </c>
      <c r="G8" s="7" t="s">
        <v>94</v>
      </c>
    </row>
    <row r="9" spans="6:7" x14ac:dyDescent="0.2">
      <c r="F9" s="7" t="s">
        <v>2</v>
      </c>
      <c r="G9" s="7" t="s">
        <v>88</v>
      </c>
    </row>
    <row r="10" spans="6:7" ht="32" x14ac:dyDescent="0.2">
      <c r="F10" s="7" t="s">
        <v>25</v>
      </c>
      <c r="G10" s="7" t="s">
        <v>89</v>
      </c>
    </row>
    <row r="11" spans="6:7" ht="48" x14ac:dyDescent="0.2">
      <c r="F11" s="7" t="s">
        <v>3</v>
      </c>
      <c r="G11" s="7" t="s">
        <v>68</v>
      </c>
    </row>
    <row r="12" spans="6:7" ht="51" x14ac:dyDescent="0.2">
      <c r="F12" s="7" t="s">
        <v>4</v>
      </c>
      <c r="G12" s="7" t="s">
        <v>69</v>
      </c>
    </row>
    <row r="13" spans="6:7" x14ac:dyDescent="0.2">
      <c r="F13" s="7" t="s">
        <v>5</v>
      </c>
      <c r="G13" s="7"/>
    </row>
    <row r="14" spans="6:7" x14ac:dyDescent="0.2">
      <c r="F14" s="7" t="s">
        <v>6</v>
      </c>
      <c r="G14" s="7" t="s">
        <v>90</v>
      </c>
    </row>
    <row r="15" spans="6:7" x14ac:dyDescent="0.2">
      <c r="F15" s="7" t="s">
        <v>7</v>
      </c>
      <c r="G15" s="7" t="s">
        <v>91</v>
      </c>
    </row>
    <row r="16" spans="6:7" ht="85" x14ac:dyDescent="0.2">
      <c r="F16" s="7" t="s">
        <v>83</v>
      </c>
      <c r="G16" s="7" t="s">
        <v>75</v>
      </c>
    </row>
    <row r="17" spans="6:8" ht="34" x14ac:dyDescent="0.2">
      <c r="F17" s="7" t="s">
        <v>93</v>
      </c>
      <c r="G17" s="8" t="s">
        <v>92</v>
      </c>
    </row>
    <row r="18" spans="6:8" ht="48" x14ac:dyDescent="0.2">
      <c r="F18" s="7" t="s">
        <v>10</v>
      </c>
      <c r="G18" s="8" t="s">
        <v>95</v>
      </c>
    </row>
    <row r="19" spans="6:8" x14ac:dyDescent="0.2">
      <c r="F19" s="7" t="s">
        <v>11</v>
      </c>
      <c r="G19" s="8" t="s">
        <v>24</v>
      </c>
    </row>
    <row r="20" spans="6:8" ht="80" x14ac:dyDescent="0.2">
      <c r="F20" s="7" t="s">
        <v>17</v>
      </c>
      <c r="G20" s="9" t="s">
        <v>82</v>
      </c>
    </row>
    <row r="21" spans="6:8" ht="17" x14ac:dyDescent="0.2">
      <c r="F21" s="14" t="s">
        <v>77</v>
      </c>
      <c r="G21" s="15">
        <v>117900</v>
      </c>
    </row>
    <row r="22" spans="6:8" ht="17" x14ac:dyDescent="0.2">
      <c r="F22" s="14" t="s">
        <v>80</v>
      </c>
      <c r="G22" s="10" t="s">
        <v>24</v>
      </c>
    </row>
    <row r="24" spans="6:8" x14ac:dyDescent="0.2">
      <c r="H24" s="13"/>
    </row>
  </sheetData>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E4:X15"/>
  <sheetViews>
    <sheetView zoomScale="77" zoomScaleNormal="77" workbookViewId="0">
      <selection activeCell="X8" sqref="X8"/>
    </sheetView>
  </sheetViews>
  <sheetFormatPr baseColWidth="10" defaultRowHeight="16" x14ac:dyDescent="0.2"/>
  <cols>
    <col min="5" max="5" width="15.6640625" bestFit="1" customWidth="1"/>
    <col min="6" max="6" width="26.1640625" bestFit="1" customWidth="1"/>
    <col min="7" max="7" width="14.83203125" bestFit="1" customWidth="1"/>
    <col min="8" max="8" width="11.5" bestFit="1" customWidth="1"/>
    <col min="9" max="9" width="18" bestFit="1" customWidth="1"/>
    <col min="10" max="10" width="27.1640625" bestFit="1" customWidth="1"/>
    <col min="11" max="11" width="23.6640625" bestFit="1" customWidth="1"/>
    <col min="12" max="12" width="31.6640625" bestFit="1" customWidth="1"/>
    <col min="13" max="13" width="19.83203125" bestFit="1" customWidth="1"/>
    <col min="14" max="14" width="33.6640625" bestFit="1" customWidth="1"/>
    <col min="15" max="15" width="17.5" bestFit="1" customWidth="1"/>
    <col min="16" max="16" width="14.5" bestFit="1" customWidth="1"/>
    <col min="17" max="17" width="13.6640625" bestFit="1" customWidth="1"/>
    <col min="18" max="18" width="12" bestFit="1" customWidth="1"/>
    <col min="19" max="19" width="19.1640625" bestFit="1" customWidth="1"/>
    <col min="20" max="20" width="17.83203125" bestFit="1" customWidth="1"/>
    <col min="21" max="21" width="22.1640625" bestFit="1" customWidth="1"/>
    <col min="22" max="22" width="16.1640625" bestFit="1" customWidth="1"/>
    <col min="23" max="23" width="31.6640625" bestFit="1" customWidth="1"/>
    <col min="24" max="24" width="17.83203125" bestFit="1" customWidth="1"/>
  </cols>
  <sheetData>
    <row r="4" spans="5:24" x14ac:dyDescent="0.2">
      <c r="E4" s="2" t="s">
        <v>31</v>
      </c>
      <c r="F4" s="2" t="s">
        <v>32</v>
      </c>
      <c r="G4" s="2" t="s">
        <v>34</v>
      </c>
      <c r="H4" s="2" t="s">
        <v>35</v>
      </c>
      <c r="I4" s="2" t="s">
        <v>54</v>
      </c>
      <c r="J4" s="2" t="s">
        <v>55</v>
      </c>
      <c r="K4" s="2" t="s">
        <v>56</v>
      </c>
      <c r="L4" s="1" t="s">
        <v>57</v>
      </c>
      <c r="M4" s="2" t="s">
        <v>38</v>
      </c>
      <c r="N4" s="2" t="s">
        <v>39</v>
      </c>
      <c r="O4" s="2" t="s">
        <v>42</v>
      </c>
      <c r="P4" s="2" t="s">
        <v>205</v>
      </c>
      <c r="Q4" s="2" t="s">
        <v>4</v>
      </c>
      <c r="R4" s="2" t="s">
        <v>46</v>
      </c>
      <c r="S4" s="2" t="s">
        <v>48</v>
      </c>
      <c r="T4" s="2" t="s">
        <v>207</v>
      </c>
      <c r="U4" s="2" t="s">
        <v>8</v>
      </c>
      <c r="V4" s="2" t="s">
        <v>53</v>
      </c>
      <c r="W4" s="1" t="s">
        <v>59</v>
      </c>
      <c r="X4" s="2" t="s">
        <v>208</v>
      </c>
    </row>
    <row r="5" spans="5:24" x14ac:dyDescent="0.2">
      <c r="E5" s="2" t="s">
        <v>33</v>
      </c>
      <c r="F5" s="2" t="s">
        <v>202</v>
      </c>
      <c r="G5" s="2" t="s">
        <v>203</v>
      </c>
      <c r="H5" s="2" t="s">
        <v>204</v>
      </c>
      <c r="I5" s="3">
        <v>134900</v>
      </c>
      <c r="J5" s="4">
        <v>0</v>
      </c>
      <c r="K5" s="3">
        <v>0</v>
      </c>
      <c r="L5" s="3">
        <f>Tabla137[[#This Row],[precio normal]]-Tabla137[[#This Row],[Descuento en dinero]]</f>
        <v>134900</v>
      </c>
      <c r="M5" s="2" t="s">
        <v>40</v>
      </c>
      <c r="N5" s="2" t="s">
        <v>40</v>
      </c>
      <c r="O5" s="2" t="s">
        <v>40</v>
      </c>
      <c r="P5" s="2" t="s">
        <v>163</v>
      </c>
      <c r="Q5" s="2" t="s">
        <v>147</v>
      </c>
      <c r="R5" s="2" t="s">
        <v>165</v>
      </c>
      <c r="S5" s="2" t="s">
        <v>206</v>
      </c>
      <c r="T5" s="2" t="s">
        <v>150</v>
      </c>
      <c r="U5" s="2" t="s">
        <v>189</v>
      </c>
      <c r="V5" s="1" t="s">
        <v>150</v>
      </c>
      <c r="W5" s="3" t="s">
        <v>150</v>
      </c>
      <c r="X5" s="2" t="s">
        <v>24</v>
      </c>
    </row>
    <row r="6" spans="5:24" x14ac:dyDescent="0.2">
      <c r="E6" s="2" t="s">
        <v>58</v>
      </c>
      <c r="F6" s="2" t="s">
        <v>150</v>
      </c>
      <c r="G6" s="2" t="s">
        <v>150</v>
      </c>
      <c r="H6" s="2" t="s">
        <v>150</v>
      </c>
      <c r="I6" s="3" t="s">
        <v>150</v>
      </c>
      <c r="J6" s="5">
        <v>0</v>
      </c>
      <c r="K6" s="3">
        <v>0</v>
      </c>
      <c r="L6" s="3">
        <v>0</v>
      </c>
      <c r="M6" s="2">
        <v>0</v>
      </c>
      <c r="N6" s="2">
        <v>0</v>
      </c>
      <c r="O6" s="2">
        <v>0</v>
      </c>
      <c r="P6" s="2">
        <v>0</v>
      </c>
      <c r="Q6" s="2">
        <v>0</v>
      </c>
      <c r="R6" s="2">
        <v>0</v>
      </c>
      <c r="S6" s="2">
        <v>0</v>
      </c>
      <c r="T6" s="2">
        <v>0</v>
      </c>
      <c r="U6" s="2" t="s">
        <v>150</v>
      </c>
      <c r="V6" s="1" t="s">
        <v>213</v>
      </c>
      <c r="W6" s="18" t="s">
        <v>213</v>
      </c>
      <c r="X6" s="2" t="s">
        <v>213</v>
      </c>
    </row>
    <row r="7" spans="5:24" ht="153" x14ac:dyDescent="0.2">
      <c r="E7" s="2" t="s">
        <v>61</v>
      </c>
      <c r="F7" s="2" t="s">
        <v>209</v>
      </c>
      <c r="G7" s="1" t="s">
        <v>210</v>
      </c>
      <c r="H7" s="2" t="s">
        <v>204</v>
      </c>
      <c r="I7" s="3">
        <v>87000</v>
      </c>
      <c r="J7" s="5">
        <v>0</v>
      </c>
      <c r="K7" s="3"/>
      <c r="L7" s="6">
        <f>Tabla137[[#This Row],[precio normal]]-Tabla137[[#This Row],[Descuento en dinero]]</f>
        <v>87000</v>
      </c>
      <c r="M7" s="2" t="s">
        <v>40</v>
      </c>
      <c r="N7" s="2" t="s">
        <v>41</v>
      </c>
      <c r="O7" s="2" t="s">
        <v>40</v>
      </c>
      <c r="P7" s="2" t="s">
        <v>163</v>
      </c>
      <c r="Q7" s="2" t="s">
        <v>211</v>
      </c>
      <c r="R7" s="2" t="s">
        <v>165</v>
      </c>
      <c r="S7" s="2" t="s">
        <v>206</v>
      </c>
      <c r="T7" s="2" t="s">
        <v>163</v>
      </c>
      <c r="U7" s="2" t="s">
        <v>212</v>
      </c>
      <c r="V7" s="2" t="s">
        <v>150</v>
      </c>
      <c r="W7" s="2" t="s">
        <v>150</v>
      </c>
      <c r="X7" s="1" t="s">
        <v>214</v>
      </c>
    </row>
    <row r="15" spans="5:24" x14ac:dyDescent="0.2">
      <c r="Q15" s="19"/>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F5:H24"/>
  <sheetViews>
    <sheetView topLeftCell="A14" workbookViewId="0">
      <selection activeCell="G20" sqref="G20"/>
    </sheetView>
  </sheetViews>
  <sheetFormatPr baseColWidth="10" defaultRowHeight="16" x14ac:dyDescent="0.2"/>
  <cols>
    <col min="6" max="6" width="29.83203125" customWidth="1"/>
    <col min="7" max="7" width="49.5" customWidth="1"/>
  </cols>
  <sheetData>
    <row r="5" spans="6:7" x14ac:dyDescent="0.2">
      <c r="F5" s="7" t="s">
        <v>0</v>
      </c>
      <c r="G5" s="7" t="s">
        <v>64</v>
      </c>
    </row>
    <row r="6" spans="6:7" ht="48" x14ac:dyDescent="0.2">
      <c r="F6" s="7" t="s">
        <v>13</v>
      </c>
      <c r="G6" s="7" t="s">
        <v>65</v>
      </c>
    </row>
    <row r="7" spans="6:7" ht="34" x14ac:dyDescent="0.2">
      <c r="F7" s="7" t="s">
        <v>1</v>
      </c>
      <c r="G7" s="7" t="s">
        <v>66</v>
      </c>
    </row>
    <row r="8" spans="6:7" ht="340" x14ac:dyDescent="0.2">
      <c r="F8" s="7" t="s">
        <v>15</v>
      </c>
      <c r="G8" s="7" t="s">
        <v>72</v>
      </c>
    </row>
    <row r="9" spans="6:7" ht="306" x14ac:dyDescent="0.2">
      <c r="F9" s="7" t="s">
        <v>2</v>
      </c>
      <c r="G9" s="7" t="s">
        <v>67</v>
      </c>
    </row>
    <row r="10" spans="6:7" ht="51" x14ac:dyDescent="0.2">
      <c r="F10" s="7" t="s">
        <v>25</v>
      </c>
      <c r="G10" s="7" t="s">
        <v>71</v>
      </c>
    </row>
    <row r="11" spans="6:7" ht="48" x14ac:dyDescent="0.2">
      <c r="F11" s="7" t="s">
        <v>3</v>
      </c>
      <c r="G11" s="7" t="s">
        <v>68</v>
      </c>
    </row>
    <row r="12" spans="6:7" ht="51" x14ac:dyDescent="0.2">
      <c r="F12" s="7" t="s">
        <v>4</v>
      </c>
      <c r="G12" s="7" t="s">
        <v>69</v>
      </c>
    </row>
    <row r="13" spans="6:7" ht="32" x14ac:dyDescent="0.2">
      <c r="F13" s="7" t="s">
        <v>5</v>
      </c>
      <c r="G13" s="7" t="s">
        <v>70</v>
      </c>
    </row>
    <row r="14" spans="6:7" ht="255" x14ac:dyDescent="0.2">
      <c r="F14" s="7" t="s">
        <v>6</v>
      </c>
      <c r="G14" s="7" t="s">
        <v>73</v>
      </c>
    </row>
    <row r="15" spans="6:7" ht="255" x14ac:dyDescent="0.2">
      <c r="F15" s="7" t="s">
        <v>7</v>
      </c>
      <c r="G15" s="7" t="s">
        <v>74</v>
      </c>
    </row>
    <row r="16" spans="6:7" ht="85" x14ac:dyDescent="0.2">
      <c r="F16" s="7" t="s">
        <v>83</v>
      </c>
      <c r="G16" s="7" t="s">
        <v>75</v>
      </c>
    </row>
    <row r="17" spans="6:8" ht="32" x14ac:dyDescent="0.2">
      <c r="F17" s="7" t="s">
        <v>9</v>
      </c>
      <c r="G17" s="8" t="s">
        <v>76</v>
      </c>
    </row>
    <row r="18" spans="6:8" ht="153" x14ac:dyDescent="0.2">
      <c r="F18" s="7" t="s">
        <v>10</v>
      </c>
      <c r="G18" s="8" t="s">
        <v>78</v>
      </c>
    </row>
    <row r="19" spans="6:8" ht="17" x14ac:dyDescent="0.2">
      <c r="F19" s="7" t="s">
        <v>11</v>
      </c>
      <c r="G19" s="8" t="s">
        <v>79</v>
      </c>
    </row>
    <row r="20" spans="6:8" ht="85" x14ac:dyDescent="0.2">
      <c r="F20" s="7" t="s">
        <v>17</v>
      </c>
      <c r="G20" s="9" t="s">
        <v>82</v>
      </c>
    </row>
    <row r="21" spans="6:8" ht="17" x14ac:dyDescent="0.2">
      <c r="F21" s="14" t="s">
        <v>77</v>
      </c>
      <c r="G21" s="15">
        <v>117900</v>
      </c>
    </row>
    <row r="22" spans="6:8" ht="85" x14ac:dyDescent="0.2">
      <c r="F22" s="14" t="s">
        <v>80</v>
      </c>
      <c r="G22" s="10" t="s">
        <v>81</v>
      </c>
    </row>
    <row r="24" spans="6:8" x14ac:dyDescent="0.2">
      <c r="H24" s="13"/>
    </row>
  </sheetData>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E1:X15"/>
  <sheetViews>
    <sheetView zoomScaleNormal="77" workbookViewId="0">
      <selection activeCell="F17" sqref="F17"/>
    </sheetView>
  </sheetViews>
  <sheetFormatPr baseColWidth="10" defaultRowHeight="16" x14ac:dyDescent="0.2"/>
  <cols>
    <col min="5" max="5" width="15.6640625" bestFit="1" customWidth="1"/>
    <col min="6" max="6" width="26.1640625" bestFit="1" customWidth="1"/>
    <col min="7" max="7" width="23" bestFit="1" customWidth="1"/>
    <col min="8" max="8" width="12.5" bestFit="1" customWidth="1"/>
    <col min="9" max="9" width="18" bestFit="1" customWidth="1"/>
    <col min="10" max="10" width="27.1640625" bestFit="1" customWidth="1"/>
    <col min="11" max="11" width="23.6640625" bestFit="1" customWidth="1"/>
    <col min="12" max="12" width="31.6640625" bestFit="1" customWidth="1"/>
    <col min="13" max="13" width="19.83203125" bestFit="1" customWidth="1"/>
    <col min="14" max="14" width="33.6640625" bestFit="1" customWidth="1"/>
    <col min="15" max="15" width="17.5" bestFit="1" customWidth="1"/>
    <col min="16" max="16" width="14.5" bestFit="1" customWidth="1"/>
    <col min="17" max="17" width="13.6640625" bestFit="1" customWidth="1"/>
    <col min="18" max="18" width="12" bestFit="1" customWidth="1"/>
    <col min="19" max="19" width="19.1640625" bestFit="1" customWidth="1"/>
    <col min="20" max="20" width="13.6640625" bestFit="1" customWidth="1"/>
    <col min="21" max="21" width="22.1640625" bestFit="1" customWidth="1"/>
    <col min="22" max="22" width="16.1640625" bestFit="1" customWidth="1"/>
    <col min="23" max="23" width="31.6640625" bestFit="1" customWidth="1"/>
    <col min="24" max="24" width="15" customWidth="1"/>
  </cols>
  <sheetData>
    <row r="1" spans="5:24" x14ac:dyDescent="0.2">
      <c r="E1" s="38"/>
      <c r="F1" s="38"/>
      <c r="G1" s="38"/>
      <c r="H1" s="38"/>
      <c r="I1" s="38"/>
      <c r="J1" s="38"/>
    </row>
    <row r="2" spans="5:24" x14ac:dyDescent="0.2">
      <c r="E2" s="38"/>
      <c r="F2" s="38"/>
      <c r="G2" s="38"/>
      <c r="H2" s="38"/>
      <c r="I2" s="38"/>
      <c r="J2" s="38"/>
    </row>
    <row r="3" spans="5:24" x14ac:dyDescent="0.2">
      <c r="E3" s="38"/>
      <c r="F3" s="38"/>
      <c r="G3" s="38"/>
      <c r="H3" s="38"/>
      <c r="I3" s="38"/>
      <c r="J3" s="38"/>
    </row>
    <row r="4" spans="5:24" x14ac:dyDescent="0.2">
      <c r="E4" s="2" t="s">
        <v>31</v>
      </c>
      <c r="F4" s="2" t="s">
        <v>32</v>
      </c>
      <c r="G4" s="2" t="s">
        <v>34</v>
      </c>
      <c r="H4" s="2" t="s">
        <v>35</v>
      </c>
      <c r="I4" s="2" t="s">
        <v>54</v>
      </c>
      <c r="J4" s="2" t="s">
        <v>55</v>
      </c>
      <c r="K4" s="2" t="s">
        <v>56</v>
      </c>
      <c r="L4" s="1" t="s">
        <v>57</v>
      </c>
      <c r="M4" s="2" t="s">
        <v>38</v>
      </c>
      <c r="N4" s="2" t="s">
        <v>39</v>
      </c>
      <c r="O4" s="2" t="s">
        <v>42</v>
      </c>
      <c r="P4" s="2" t="s">
        <v>219</v>
      </c>
      <c r="Q4" s="2" t="s">
        <v>4</v>
      </c>
      <c r="R4" s="2" t="s">
        <v>46</v>
      </c>
      <c r="S4" s="2" t="s">
        <v>48</v>
      </c>
      <c r="T4" s="2" t="s">
        <v>226</v>
      </c>
      <c r="U4" s="2" t="s">
        <v>8</v>
      </c>
      <c r="V4" s="2" t="s">
        <v>53</v>
      </c>
      <c r="W4" s="1" t="s">
        <v>223</v>
      </c>
      <c r="X4" s="2" t="s">
        <v>227</v>
      </c>
    </row>
    <row r="5" spans="5:24" x14ac:dyDescent="0.2">
      <c r="E5" s="2" t="s">
        <v>33</v>
      </c>
      <c r="F5" s="2" t="s">
        <v>150</v>
      </c>
      <c r="G5" s="2"/>
      <c r="H5" s="2"/>
      <c r="I5" s="3"/>
      <c r="J5" s="4"/>
      <c r="K5" s="3"/>
      <c r="L5" s="3">
        <f>Tabla13[[#This Row],[precio normal]]-Tabla13[[#This Row],[Descuento en dinero]]</f>
        <v>0</v>
      </c>
      <c r="M5" s="2"/>
      <c r="N5" s="2"/>
      <c r="O5" s="2"/>
      <c r="P5" s="2"/>
      <c r="Q5" s="2"/>
      <c r="R5" s="2"/>
      <c r="S5" s="2"/>
      <c r="T5" s="2"/>
      <c r="U5" s="2"/>
      <c r="V5" s="1"/>
      <c r="W5" s="3"/>
      <c r="X5" s="2"/>
    </row>
    <row r="6" spans="5:24" x14ac:dyDescent="0.2">
      <c r="E6" s="2" t="s">
        <v>58</v>
      </c>
      <c r="F6" s="2" t="s">
        <v>150</v>
      </c>
      <c r="G6" s="2"/>
      <c r="H6" s="2"/>
      <c r="I6" s="3"/>
      <c r="J6" s="5"/>
      <c r="K6" s="3"/>
      <c r="L6" s="3">
        <f>Tabla13[[#This Row],[precio normal]]-Tabla13[[#This Row],[Descuento en dinero]]</f>
        <v>0</v>
      </c>
      <c r="M6" s="2"/>
      <c r="N6" s="2"/>
      <c r="O6" s="2"/>
      <c r="P6" s="2"/>
      <c r="Q6" s="2"/>
      <c r="R6" s="2"/>
      <c r="S6" s="2"/>
      <c r="T6" s="2"/>
      <c r="U6" s="2"/>
      <c r="V6" s="1"/>
      <c r="W6" s="18"/>
      <c r="X6" s="2"/>
    </row>
    <row r="7" spans="5:24" ht="160" x14ac:dyDescent="0.2">
      <c r="E7" s="2" t="s">
        <v>61</v>
      </c>
      <c r="F7" s="2" t="s">
        <v>215</v>
      </c>
      <c r="G7" s="2" t="s">
        <v>216</v>
      </c>
      <c r="H7" s="2" t="s">
        <v>217</v>
      </c>
      <c r="I7" s="3">
        <v>34900</v>
      </c>
      <c r="J7" s="5">
        <v>0</v>
      </c>
      <c r="K7" s="3">
        <v>0</v>
      </c>
      <c r="L7" s="6">
        <f>Tabla13[[#This Row],[precio normal]]-Tabla13[[#This Row],[Descuento en dinero]]</f>
        <v>34900</v>
      </c>
      <c r="M7" s="2" t="s">
        <v>41</v>
      </c>
      <c r="N7" s="2" t="s">
        <v>41</v>
      </c>
      <c r="O7" s="2" t="s">
        <v>218</v>
      </c>
      <c r="P7" s="2" t="s">
        <v>220</v>
      </c>
      <c r="Q7" s="2" t="s">
        <v>221</v>
      </c>
      <c r="R7" s="2" t="s">
        <v>222</v>
      </c>
      <c r="S7" s="2"/>
      <c r="T7" s="2"/>
      <c r="U7" s="2" t="s">
        <v>225</v>
      </c>
      <c r="V7" s="2">
        <v>0</v>
      </c>
      <c r="W7" s="1" t="s">
        <v>224</v>
      </c>
      <c r="X7" s="1" t="s">
        <v>228</v>
      </c>
    </row>
    <row r="8" spans="5:24" x14ac:dyDescent="0.2">
      <c r="E8" s="2" t="s">
        <v>173</v>
      </c>
      <c r="F8" s="2" t="s">
        <v>150</v>
      </c>
      <c r="G8" s="2"/>
      <c r="H8" s="2"/>
      <c r="I8" s="3"/>
      <c r="J8" s="2"/>
      <c r="K8" s="3"/>
      <c r="L8" s="6">
        <f>Tabla13[[#This Row],[precio normal]]-Tabla13[[#This Row],[Descuento en dinero]]</f>
        <v>0</v>
      </c>
      <c r="M8" s="2"/>
      <c r="N8" s="2"/>
      <c r="O8" s="2"/>
      <c r="P8" s="2"/>
      <c r="Q8" s="2"/>
      <c r="R8" s="2"/>
      <c r="S8" s="2"/>
      <c r="T8" s="2"/>
      <c r="U8" s="2"/>
      <c r="V8" s="2"/>
      <c r="W8" s="2"/>
      <c r="X8" s="2"/>
    </row>
    <row r="15" spans="5:24" x14ac:dyDescent="0.2">
      <c r="Q15" s="19"/>
    </row>
  </sheetData>
  <mergeCells count="1">
    <mergeCell ref="E1:J3"/>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G22"/>
  <sheetViews>
    <sheetView topLeftCell="A20" workbookViewId="0">
      <selection activeCell="F2" sqref="F2:G4"/>
    </sheetView>
  </sheetViews>
  <sheetFormatPr baseColWidth="10" defaultRowHeight="16" x14ac:dyDescent="0.2"/>
  <cols>
    <col min="6" max="6" width="29.83203125" customWidth="1"/>
    <col min="7" max="7" width="49.5" customWidth="1"/>
  </cols>
  <sheetData>
    <row r="1" spans="6:7" ht="17" thickBot="1" x14ac:dyDescent="0.25"/>
    <row r="2" spans="6:7" ht="16" customHeight="1" x14ac:dyDescent="0.2">
      <c r="F2" s="41" t="s">
        <v>231</v>
      </c>
      <c r="G2" s="43"/>
    </row>
    <row r="3" spans="6:7" ht="16" customHeight="1" x14ac:dyDescent="0.2">
      <c r="F3" s="44"/>
      <c r="G3" s="45"/>
    </row>
    <row r="4" spans="6:7" ht="16" customHeight="1" x14ac:dyDescent="0.2">
      <c r="F4" s="50"/>
      <c r="G4" s="51"/>
    </row>
    <row r="5" spans="6:7" ht="17" x14ac:dyDescent="0.2">
      <c r="F5" s="57" t="s">
        <v>0</v>
      </c>
      <c r="G5" s="52" t="s">
        <v>12</v>
      </c>
    </row>
    <row r="6" spans="6:7" ht="17" x14ac:dyDescent="0.2">
      <c r="F6" s="57" t="s">
        <v>13</v>
      </c>
      <c r="G6" s="52" t="s">
        <v>14</v>
      </c>
    </row>
    <row r="7" spans="6:7" ht="119" x14ac:dyDescent="0.2">
      <c r="F7" s="57" t="s">
        <v>1</v>
      </c>
      <c r="G7" s="52" t="s">
        <v>16</v>
      </c>
    </row>
    <row r="8" spans="6:7" ht="102" x14ac:dyDescent="0.2">
      <c r="F8" s="57" t="s">
        <v>15</v>
      </c>
      <c r="G8" s="52" t="s">
        <v>20</v>
      </c>
    </row>
    <row r="9" spans="6:7" ht="85" x14ac:dyDescent="0.2">
      <c r="F9" s="57" t="s">
        <v>2</v>
      </c>
      <c r="G9" s="52" t="s">
        <v>21</v>
      </c>
    </row>
    <row r="10" spans="6:7" ht="34" x14ac:dyDescent="0.2">
      <c r="F10" s="57" t="s">
        <v>25</v>
      </c>
      <c r="G10" s="52" t="s">
        <v>26</v>
      </c>
    </row>
    <row r="11" spans="6:7" ht="136" x14ac:dyDescent="0.2">
      <c r="F11" s="57" t="s">
        <v>3</v>
      </c>
      <c r="G11" s="52" t="s">
        <v>28</v>
      </c>
    </row>
    <row r="12" spans="6:7" ht="119" x14ac:dyDescent="0.2">
      <c r="F12" s="57" t="s">
        <v>4</v>
      </c>
      <c r="G12" s="52" t="s">
        <v>27</v>
      </c>
    </row>
    <row r="13" spans="6:7" ht="17" x14ac:dyDescent="0.2">
      <c r="F13" s="57" t="s">
        <v>5</v>
      </c>
      <c r="G13" s="52"/>
    </row>
    <row r="14" spans="6:7" ht="17" x14ac:dyDescent="0.2">
      <c r="F14" s="57" t="s">
        <v>6</v>
      </c>
      <c r="G14" s="52" t="s">
        <v>24</v>
      </c>
    </row>
    <row r="15" spans="6:7" ht="170" x14ac:dyDescent="0.2">
      <c r="F15" s="57" t="s">
        <v>7</v>
      </c>
      <c r="G15" s="52" t="s">
        <v>29</v>
      </c>
    </row>
    <row r="16" spans="6:7" ht="85" x14ac:dyDescent="0.2">
      <c r="F16" s="57" t="s">
        <v>8</v>
      </c>
      <c r="G16" s="52" t="s">
        <v>30</v>
      </c>
    </row>
    <row r="17" spans="6:7" ht="17" x14ac:dyDescent="0.2">
      <c r="F17" s="57" t="s">
        <v>9</v>
      </c>
      <c r="G17" s="53" t="s">
        <v>137</v>
      </c>
    </row>
    <row r="18" spans="6:7" ht="34" x14ac:dyDescent="0.2">
      <c r="F18" s="57" t="s">
        <v>10</v>
      </c>
      <c r="G18" s="53" t="s">
        <v>230</v>
      </c>
    </row>
    <row r="19" spans="6:7" ht="51" x14ac:dyDescent="0.2">
      <c r="F19" s="57" t="s">
        <v>11</v>
      </c>
      <c r="G19" s="53" t="s">
        <v>229</v>
      </c>
    </row>
    <row r="20" spans="6:7" ht="409.6" x14ac:dyDescent="0.2">
      <c r="F20" s="57" t="s">
        <v>17</v>
      </c>
      <c r="G20" s="54" t="s">
        <v>18</v>
      </c>
    </row>
    <row r="21" spans="6:7" ht="119" x14ac:dyDescent="0.2">
      <c r="F21" s="57" t="s">
        <v>22</v>
      </c>
      <c r="G21" s="55" t="s">
        <v>23</v>
      </c>
    </row>
    <row r="22" spans="6:7" ht="18" thickBot="1" x14ac:dyDescent="0.25">
      <c r="F22" s="58" t="s">
        <v>84</v>
      </c>
      <c r="G22" s="56">
        <v>374900</v>
      </c>
    </row>
  </sheetData>
  <mergeCells count="1">
    <mergeCell ref="F2: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W7"/>
  <sheetViews>
    <sheetView topLeftCell="F2" workbookViewId="0">
      <selection activeCell="F10" sqref="F10"/>
    </sheetView>
  </sheetViews>
  <sheetFormatPr baseColWidth="10" defaultRowHeight="16" x14ac:dyDescent="0.2"/>
  <cols>
    <col min="5" max="5" width="15.6640625" bestFit="1" customWidth="1"/>
    <col min="6" max="6" width="26.1640625" bestFit="1" customWidth="1"/>
    <col min="7" max="7" width="14.83203125" bestFit="1" customWidth="1"/>
    <col min="8" max="8" width="11.5" bestFit="1" customWidth="1"/>
    <col min="9" max="9" width="18" bestFit="1" customWidth="1"/>
    <col min="10" max="10" width="27.1640625" bestFit="1" customWidth="1"/>
    <col min="11" max="11" width="23.6640625" bestFit="1" customWidth="1"/>
    <col min="12" max="12" width="31.6640625" bestFit="1" customWidth="1"/>
    <col min="13" max="13" width="19.83203125" bestFit="1" customWidth="1"/>
    <col min="14" max="14" width="33.6640625" bestFit="1" customWidth="1"/>
    <col min="15" max="15" width="17.5" bestFit="1" customWidth="1"/>
    <col min="16" max="16" width="14.5" bestFit="1" customWidth="1"/>
    <col min="17" max="17" width="13.6640625" bestFit="1" customWidth="1"/>
    <col min="18" max="18" width="12" bestFit="1" customWidth="1"/>
    <col min="19" max="19" width="19.1640625" bestFit="1" customWidth="1"/>
    <col min="20" max="20" width="13.6640625" bestFit="1" customWidth="1"/>
    <col min="21" max="21" width="22.1640625" bestFit="1" customWidth="1"/>
    <col min="22" max="22" width="16.1640625" bestFit="1" customWidth="1"/>
    <col min="23" max="23" width="31.6640625" bestFit="1" customWidth="1"/>
  </cols>
  <sheetData>
    <row r="4" spans="5:23" x14ac:dyDescent="0.2">
      <c r="E4" s="2" t="s">
        <v>31</v>
      </c>
      <c r="F4" s="2" t="s">
        <v>32</v>
      </c>
      <c r="G4" s="2" t="s">
        <v>34</v>
      </c>
      <c r="H4" s="2" t="s">
        <v>35</v>
      </c>
      <c r="I4" s="2" t="s">
        <v>54</v>
      </c>
      <c r="J4" s="2" t="s">
        <v>55</v>
      </c>
      <c r="K4" s="2" t="s">
        <v>56</v>
      </c>
      <c r="L4" s="1" t="s">
        <v>57</v>
      </c>
      <c r="M4" s="2" t="s">
        <v>38</v>
      </c>
      <c r="N4" s="2" t="s">
        <v>39</v>
      </c>
      <c r="O4" s="2" t="s">
        <v>42</v>
      </c>
      <c r="P4" s="2" t="s">
        <v>44</v>
      </c>
      <c r="Q4" s="2" t="s">
        <v>4</v>
      </c>
      <c r="R4" s="2" t="s">
        <v>46</v>
      </c>
      <c r="S4" s="2" t="s">
        <v>48</v>
      </c>
      <c r="T4" s="2" t="s">
        <v>50</v>
      </c>
      <c r="U4" s="2" t="s">
        <v>8</v>
      </c>
      <c r="V4" s="2" t="s">
        <v>53</v>
      </c>
      <c r="W4" s="1" t="s">
        <v>59</v>
      </c>
    </row>
    <row r="5" spans="5:23" ht="80" x14ac:dyDescent="0.2">
      <c r="E5" s="2" t="s">
        <v>33</v>
      </c>
      <c r="F5" s="2" t="s">
        <v>36</v>
      </c>
      <c r="G5" s="2" t="s">
        <v>14</v>
      </c>
      <c r="H5" s="2" t="s">
        <v>37</v>
      </c>
      <c r="I5" s="3">
        <v>540000</v>
      </c>
      <c r="J5" s="4">
        <f>K5/I5</f>
        <v>0.11296296296296296</v>
      </c>
      <c r="K5" s="3">
        <f>I5-L5</f>
        <v>61000</v>
      </c>
      <c r="L5" s="3">
        <v>479000</v>
      </c>
      <c r="M5" s="2" t="s">
        <v>40</v>
      </c>
      <c r="N5" s="2" t="s">
        <v>41</v>
      </c>
      <c r="O5" s="2" t="s">
        <v>43</v>
      </c>
      <c r="P5" s="2" t="s">
        <v>45</v>
      </c>
      <c r="Q5" s="2" t="s">
        <v>19</v>
      </c>
      <c r="R5" s="2" t="s">
        <v>47</v>
      </c>
      <c r="S5" s="2" t="s">
        <v>49</v>
      </c>
      <c r="T5" s="2" t="s">
        <v>51</v>
      </c>
      <c r="U5" s="2" t="s">
        <v>52</v>
      </c>
      <c r="V5" s="1" t="s">
        <v>60</v>
      </c>
      <c r="W5" s="3">
        <v>444000</v>
      </c>
    </row>
    <row r="6" spans="5:23" ht="80" x14ac:dyDescent="0.2">
      <c r="E6" s="2" t="s">
        <v>58</v>
      </c>
      <c r="F6" s="2" t="str">
        <f>F5</f>
        <v xml:space="preserve">Freidora </v>
      </c>
      <c r="G6" s="2" t="str">
        <f t="shared" ref="G6:U7" si="0">G5</f>
        <v>5,5 Litros</v>
      </c>
      <c r="H6" s="2" t="str">
        <f t="shared" si="0"/>
        <v>Oster</v>
      </c>
      <c r="I6" s="3">
        <v>489000</v>
      </c>
      <c r="J6" s="5">
        <f>K6/I6</f>
        <v>0.18220858895705522</v>
      </c>
      <c r="K6" s="3">
        <f>I6-L6</f>
        <v>89100</v>
      </c>
      <c r="L6" s="3">
        <v>399900</v>
      </c>
      <c r="M6" s="2" t="str">
        <f t="shared" si="0"/>
        <v>Gratis</v>
      </c>
      <c r="N6" s="2" t="str">
        <f t="shared" si="0"/>
        <v>Tiene costo</v>
      </c>
      <c r="O6" s="2" t="str">
        <f t="shared" si="0"/>
        <v xml:space="preserve">Gratuitas </v>
      </c>
      <c r="P6" s="2" t="str">
        <f t="shared" si="0"/>
        <v>Perilla (Analogo)</v>
      </c>
      <c r="Q6" s="2" t="str">
        <f t="shared" si="0"/>
        <v>12 meses</v>
      </c>
      <c r="R6" s="2" t="str">
        <f t="shared" si="0"/>
        <v>Chino</v>
      </c>
      <c r="S6" s="2" t="str">
        <f t="shared" si="0"/>
        <v>Armado</v>
      </c>
      <c r="T6" s="2" t="str">
        <f t="shared" si="0"/>
        <v>1700 w</v>
      </c>
      <c r="U6" s="2" t="str">
        <f t="shared" si="0"/>
        <v>3 dias en bogota</v>
      </c>
      <c r="V6" s="1" t="s">
        <v>63</v>
      </c>
      <c r="W6" s="11">
        <v>354900</v>
      </c>
    </row>
    <row r="7" spans="5:23" x14ac:dyDescent="0.2">
      <c r="E7" s="2" t="s">
        <v>61</v>
      </c>
      <c r="F7" s="2" t="str">
        <f>F6</f>
        <v xml:space="preserve">Freidora </v>
      </c>
      <c r="G7" s="2" t="str">
        <f t="shared" si="0"/>
        <v>5,5 Litros</v>
      </c>
      <c r="H7" s="2" t="str">
        <f t="shared" si="0"/>
        <v>Oster</v>
      </c>
      <c r="I7" s="3">
        <v>479000</v>
      </c>
      <c r="J7" s="5">
        <v>0</v>
      </c>
      <c r="K7" s="3">
        <v>0</v>
      </c>
      <c r="L7" s="6">
        <f>I7-K7</f>
        <v>479000</v>
      </c>
      <c r="M7" s="2" t="str">
        <f t="shared" si="0"/>
        <v>Gratis</v>
      </c>
      <c r="N7" s="2" t="str">
        <f t="shared" si="0"/>
        <v>Tiene costo</v>
      </c>
      <c r="O7" s="2" t="str">
        <f t="shared" si="0"/>
        <v xml:space="preserve">Gratuitas </v>
      </c>
      <c r="P7" s="2" t="str">
        <f t="shared" si="0"/>
        <v>Perilla (Analogo)</v>
      </c>
      <c r="Q7" s="2" t="str">
        <f t="shared" si="0"/>
        <v>12 meses</v>
      </c>
      <c r="R7" s="2" t="str">
        <f t="shared" si="0"/>
        <v>Chino</v>
      </c>
      <c r="S7" s="2" t="str">
        <f t="shared" si="0"/>
        <v>Armado</v>
      </c>
      <c r="T7" s="2" t="str">
        <f t="shared" si="0"/>
        <v>1700 w</v>
      </c>
      <c r="U7" s="2" t="s">
        <v>62</v>
      </c>
      <c r="V7" s="2" t="s">
        <v>24</v>
      </c>
      <c r="W7" s="2" t="s">
        <v>24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F1:H23"/>
  <sheetViews>
    <sheetView workbookViewId="0">
      <selection activeCell="F2" sqref="F2:G4"/>
    </sheetView>
  </sheetViews>
  <sheetFormatPr baseColWidth="10" defaultRowHeight="16" x14ac:dyDescent="0.2"/>
  <cols>
    <col min="6" max="6" width="29.83203125" customWidth="1"/>
    <col min="7" max="7" width="62.33203125" bestFit="1" customWidth="1"/>
  </cols>
  <sheetData>
    <row r="1" spans="6:7" ht="17" thickBot="1" x14ac:dyDescent="0.25"/>
    <row r="2" spans="6:7" x14ac:dyDescent="0.2">
      <c r="F2" s="41" t="s">
        <v>231</v>
      </c>
      <c r="G2" s="43"/>
    </row>
    <row r="3" spans="6:7" x14ac:dyDescent="0.2">
      <c r="F3" s="44"/>
      <c r="G3" s="45"/>
    </row>
    <row r="4" spans="6:7" x14ac:dyDescent="0.2">
      <c r="F4" s="50"/>
      <c r="G4" s="51"/>
    </row>
    <row r="5" spans="6:7" ht="17" x14ac:dyDescent="0.2">
      <c r="F5" s="57" t="s">
        <v>0</v>
      </c>
      <c r="G5" s="52" t="s">
        <v>123</v>
      </c>
    </row>
    <row r="6" spans="6:7" ht="17" x14ac:dyDescent="0.2">
      <c r="F6" s="57" t="s">
        <v>13</v>
      </c>
      <c r="G6" s="52" t="s">
        <v>124</v>
      </c>
    </row>
    <row r="7" spans="6:7" ht="136" x14ac:dyDescent="0.2">
      <c r="F7" s="57" t="s">
        <v>1</v>
      </c>
      <c r="G7" s="52" t="s">
        <v>126</v>
      </c>
    </row>
    <row r="8" spans="6:7" ht="51" x14ac:dyDescent="0.2">
      <c r="F8" s="57" t="s">
        <v>15</v>
      </c>
      <c r="G8" s="52" t="s">
        <v>125</v>
      </c>
    </row>
    <row r="9" spans="6:7" ht="51" x14ac:dyDescent="0.2">
      <c r="F9" s="57" t="s">
        <v>2</v>
      </c>
      <c r="G9" s="52" t="s">
        <v>133</v>
      </c>
    </row>
    <row r="10" spans="6:7" ht="34" x14ac:dyDescent="0.2">
      <c r="F10" s="57" t="s">
        <v>25</v>
      </c>
      <c r="G10" s="52" t="s">
        <v>127</v>
      </c>
    </row>
    <row r="11" spans="6:7" ht="17" x14ac:dyDescent="0.2">
      <c r="F11" s="57" t="s">
        <v>3</v>
      </c>
      <c r="G11" s="52" t="s">
        <v>128</v>
      </c>
    </row>
    <row r="12" spans="6:7" ht="34" x14ac:dyDescent="0.2">
      <c r="F12" s="57" t="s">
        <v>4</v>
      </c>
      <c r="G12" s="52" t="s">
        <v>129</v>
      </c>
    </row>
    <row r="13" spans="6:7" ht="17" x14ac:dyDescent="0.2">
      <c r="F13" s="57" t="s">
        <v>5</v>
      </c>
      <c r="G13" s="52"/>
    </row>
    <row r="14" spans="6:7" ht="17" x14ac:dyDescent="0.2">
      <c r="F14" s="57" t="s">
        <v>6</v>
      </c>
      <c r="G14" s="52" t="s">
        <v>130</v>
      </c>
    </row>
    <row r="15" spans="6:7" ht="17" x14ac:dyDescent="0.2">
      <c r="F15" s="57" t="s">
        <v>7</v>
      </c>
      <c r="G15" s="52" t="s">
        <v>131</v>
      </c>
    </row>
    <row r="16" spans="6:7" ht="51" x14ac:dyDescent="0.2">
      <c r="F16" s="57" t="s">
        <v>83</v>
      </c>
      <c r="G16" s="52" t="s">
        <v>30</v>
      </c>
    </row>
    <row r="17" spans="6:8" ht="17" x14ac:dyDescent="0.2">
      <c r="F17" s="57" t="s">
        <v>9</v>
      </c>
      <c r="G17" s="53" t="s">
        <v>132</v>
      </c>
    </row>
    <row r="18" spans="6:8" ht="34" x14ac:dyDescent="0.2">
      <c r="F18" s="57" t="s">
        <v>10</v>
      </c>
      <c r="G18" s="53" t="s">
        <v>24</v>
      </c>
    </row>
    <row r="19" spans="6:8" ht="17" x14ac:dyDescent="0.2">
      <c r="F19" s="57" t="s">
        <v>11</v>
      </c>
      <c r="G19" s="53" t="s">
        <v>134</v>
      </c>
    </row>
    <row r="20" spans="6:8" ht="68" x14ac:dyDescent="0.2">
      <c r="F20" s="57" t="s">
        <v>17</v>
      </c>
      <c r="G20" s="54" t="s">
        <v>135</v>
      </c>
    </row>
    <row r="21" spans="6:8" ht="18" thickBot="1" x14ac:dyDescent="0.25">
      <c r="F21" s="58" t="s">
        <v>77</v>
      </c>
      <c r="G21" s="64" t="s">
        <v>136</v>
      </c>
    </row>
    <row r="23" spans="6:8" x14ac:dyDescent="0.2">
      <c r="H23" s="13"/>
    </row>
  </sheetData>
  <mergeCells count="1">
    <mergeCell ref="F2:G4"/>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E4:X15"/>
  <sheetViews>
    <sheetView topLeftCell="F1" workbookViewId="0">
      <selection activeCell="W10" sqref="W10"/>
    </sheetView>
  </sheetViews>
  <sheetFormatPr baseColWidth="10" defaultRowHeight="16" x14ac:dyDescent="0.2"/>
  <cols>
    <col min="5" max="5" width="15.6640625" bestFit="1" customWidth="1"/>
    <col min="6" max="6" width="26.1640625" bestFit="1" customWidth="1"/>
    <col min="7" max="7" width="14.83203125" bestFit="1" customWidth="1"/>
    <col min="8" max="8" width="17.6640625" bestFit="1" customWidth="1"/>
    <col min="9" max="9" width="18" bestFit="1" customWidth="1"/>
    <col min="10" max="10" width="27.1640625" bestFit="1" customWidth="1"/>
    <col min="11" max="11" width="23.6640625" bestFit="1" customWidth="1"/>
    <col min="12" max="12" width="31.6640625" bestFit="1" customWidth="1"/>
    <col min="13" max="13" width="19.83203125" bestFit="1" customWidth="1"/>
    <col min="14" max="14" width="33.6640625" bestFit="1" customWidth="1"/>
    <col min="15" max="15" width="17.5" bestFit="1" customWidth="1"/>
    <col min="16" max="16" width="14.5" bestFit="1" customWidth="1"/>
    <col min="17" max="17" width="13.6640625" bestFit="1" customWidth="1"/>
    <col min="18" max="18" width="12" bestFit="1" customWidth="1"/>
    <col min="19" max="19" width="26.6640625" bestFit="1" customWidth="1"/>
    <col min="20" max="20" width="13.6640625" bestFit="1" customWidth="1"/>
    <col min="21" max="21" width="22.1640625" bestFit="1" customWidth="1"/>
    <col min="22" max="22" width="16.1640625" bestFit="1" customWidth="1"/>
    <col min="23" max="23" width="31.6640625" bestFit="1" customWidth="1"/>
    <col min="24" max="24" width="17" bestFit="1" customWidth="1"/>
  </cols>
  <sheetData>
    <row r="4" spans="5:24" x14ac:dyDescent="0.2">
      <c r="E4" s="21" t="s">
        <v>31</v>
      </c>
      <c r="F4" s="22" t="s">
        <v>32</v>
      </c>
      <c r="G4" s="22" t="s">
        <v>34</v>
      </c>
      <c r="H4" s="22" t="s">
        <v>35</v>
      </c>
      <c r="I4" s="22" t="s">
        <v>54</v>
      </c>
      <c r="J4" s="22" t="s">
        <v>55</v>
      </c>
      <c r="K4" s="22" t="s">
        <v>56</v>
      </c>
      <c r="L4" s="23" t="s">
        <v>57</v>
      </c>
      <c r="M4" s="22" t="s">
        <v>38</v>
      </c>
      <c r="N4" s="22" t="s">
        <v>39</v>
      </c>
      <c r="O4" s="22" t="s">
        <v>42</v>
      </c>
      <c r="P4" s="22" t="s">
        <v>142</v>
      </c>
      <c r="Q4" s="22" t="s">
        <v>4</v>
      </c>
      <c r="R4" s="22" t="s">
        <v>46</v>
      </c>
      <c r="S4" s="22" t="s">
        <v>48</v>
      </c>
      <c r="T4" s="22" t="s">
        <v>145</v>
      </c>
      <c r="U4" s="22" t="s">
        <v>8</v>
      </c>
      <c r="V4" s="22" t="s">
        <v>53</v>
      </c>
      <c r="W4" s="24" t="s">
        <v>59</v>
      </c>
      <c r="X4" s="22" t="s">
        <v>158</v>
      </c>
    </row>
    <row r="5" spans="5:24" ht="32" x14ac:dyDescent="0.2">
      <c r="E5" s="25" t="s">
        <v>33</v>
      </c>
      <c r="F5" s="26" t="s">
        <v>138</v>
      </c>
      <c r="G5" s="26" t="s">
        <v>139</v>
      </c>
      <c r="H5" s="26" t="s">
        <v>148</v>
      </c>
      <c r="I5" s="15">
        <v>189900</v>
      </c>
      <c r="J5" s="27">
        <f>Tabla134[[#This Row],[Descuento en dinero]]/Tabla134[[#This Row],[precio normal]]</f>
        <v>0.50026329647182732</v>
      </c>
      <c r="K5" s="15">
        <f>Tabla134[[#This Row],[precio normal]]-Tabla134[[#This Row],[Precio con descuento aplicado]]</f>
        <v>95000</v>
      </c>
      <c r="L5" s="15">
        <v>94900</v>
      </c>
      <c r="M5" s="26" t="s">
        <v>41</v>
      </c>
      <c r="N5" s="26" t="s">
        <v>41</v>
      </c>
      <c r="O5" s="26" t="s">
        <v>149</v>
      </c>
      <c r="P5" s="26" t="s">
        <v>150</v>
      </c>
      <c r="Q5" s="26" t="s">
        <v>24</v>
      </c>
      <c r="R5" s="26" t="s">
        <v>152</v>
      </c>
      <c r="S5" s="26" t="s">
        <v>151</v>
      </c>
      <c r="T5" s="26" t="s">
        <v>153</v>
      </c>
      <c r="U5" s="26" t="s">
        <v>154</v>
      </c>
      <c r="V5" s="17">
        <v>29000</v>
      </c>
      <c r="W5" s="28">
        <f>Tabla134[[#This Row],[Precio con descuento aplicado]]-Tabla134[[#This Row],[Descuentos]]</f>
        <v>65900</v>
      </c>
      <c r="X5" s="1" t="s">
        <v>160</v>
      </c>
    </row>
    <row r="6" spans="5:24" x14ac:dyDescent="0.2">
      <c r="E6" s="25" t="s">
        <v>58</v>
      </c>
      <c r="F6" s="26" t="s">
        <v>138</v>
      </c>
      <c r="G6" s="26" t="s">
        <v>139</v>
      </c>
      <c r="H6" s="26" t="s">
        <v>140</v>
      </c>
      <c r="I6" s="15">
        <v>100000</v>
      </c>
      <c r="J6" s="29">
        <v>0</v>
      </c>
      <c r="K6" s="15">
        <v>0</v>
      </c>
      <c r="L6" s="15">
        <f>Tabla134[[#This Row],[precio normal]]-Tabla134[[#This Row],[Descuento en dinero]]</f>
        <v>100000</v>
      </c>
      <c r="M6" s="26" t="s">
        <v>41</v>
      </c>
      <c r="N6" s="26" t="s">
        <v>41</v>
      </c>
      <c r="O6" s="26" t="s">
        <v>149</v>
      </c>
      <c r="P6" s="26" t="s">
        <v>143</v>
      </c>
      <c r="Q6" s="26" t="s">
        <v>141</v>
      </c>
      <c r="R6" s="26" t="s">
        <v>47</v>
      </c>
      <c r="S6" s="26" t="s">
        <v>144</v>
      </c>
      <c r="T6" s="26" t="s">
        <v>146</v>
      </c>
      <c r="U6" s="26" t="s">
        <v>147</v>
      </c>
      <c r="V6" s="17">
        <v>45000</v>
      </c>
      <c r="W6" s="30">
        <f>Tabla134[[#This Row],[Precio con descuento aplicado]]-Tabla134[[#This Row],[Descuentos]]</f>
        <v>55000</v>
      </c>
      <c r="X6" s="2"/>
    </row>
    <row r="7" spans="5:24" ht="80" x14ac:dyDescent="0.2">
      <c r="E7" s="31" t="s">
        <v>61</v>
      </c>
      <c r="F7" s="32" t="s">
        <v>138</v>
      </c>
      <c r="G7" s="32" t="s">
        <v>139</v>
      </c>
      <c r="H7" s="32" t="s">
        <v>155</v>
      </c>
      <c r="I7" s="33">
        <v>49900</v>
      </c>
      <c r="J7" s="34">
        <v>0</v>
      </c>
      <c r="K7" s="33">
        <v>0</v>
      </c>
      <c r="L7" s="35">
        <f>Tabla134[[#This Row],[precio normal]]-Tabla134[[#This Row],[Descuento en dinero]]</f>
        <v>49900</v>
      </c>
      <c r="M7" s="32" t="s">
        <v>41</v>
      </c>
      <c r="N7" s="32" t="s">
        <v>41</v>
      </c>
      <c r="O7" s="32" t="s">
        <v>41</v>
      </c>
      <c r="P7" s="32" t="s">
        <v>150</v>
      </c>
      <c r="Q7" s="32" t="s">
        <v>24</v>
      </c>
      <c r="R7" s="32" t="s">
        <v>47</v>
      </c>
      <c r="S7" s="32" t="s">
        <v>151</v>
      </c>
      <c r="T7" s="32" t="s">
        <v>156</v>
      </c>
      <c r="U7" s="32" t="s">
        <v>157</v>
      </c>
      <c r="V7" s="32">
        <v>0</v>
      </c>
      <c r="W7" s="36">
        <f>Tabla134[[#This Row],[Precio con descuento aplicado]]-Tabla134[[#This Row],[Descuentos]]</f>
        <v>49900</v>
      </c>
      <c r="X7" s="1" t="s">
        <v>159</v>
      </c>
    </row>
    <row r="15" spans="5:24" x14ac:dyDescent="0.2">
      <c r="Q15" s="19"/>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F1:H23"/>
  <sheetViews>
    <sheetView topLeftCell="B10" workbookViewId="0">
      <selection activeCell="J22" sqref="J22"/>
    </sheetView>
  </sheetViews>
  <sheetFormatPr baseColWidth="10" defaultRowHeight="16" x14ac:dyDescent="0.2"/>
  <cols>
    <col min="6" max="6" width="29.83203125" customWidth="1"/>
    <col min="7" max="7" width="49.5" customWidth="1"/>
  </cols>
  <sheetData>
    <row r="1" spans="6:7" ht="17" thickBot="1" x14ac:dyDescent="0.25"/>
    <row r="2" spans="6:7" x14ac:dyDescent="0.2">
      <c r="F2" s="41" t="s">
        <v>231</v>
      </c>
      <c r="G2" s="43"/>
    </row>
    <row r="3" spans="6:7" x14ac:dyDescent="0.2">
      <c r="F3" s="44"/>
      <c r="G3" s="45"/>
    </row>
    <row r="4" spans="6:7" x14ac:dyDescent="0.2">
      <c r="F4" s="50"/>
      <c r="G4" s="51"/>
    </row>
    <row r="5" spans="6:7" ht="17" x14ac:dyDescent="0.2">
      <c r="F5" s="57" t="s">
        <v>0</v>
      </c>
      <c r="G5" s="52" t="s">
        <v>111</v>
      </c>
    </row>
    <row r="6" spans="6:7" ht="17" x14ac:dyDescent="0.2">
      <c r="F6" s="57" t="s">
        <v>13</v>
      </c>
      <c r="G6" s="52" t="s">
        <v>112</v>
      </c>
    </row>
    <row r="7" spans="6:7" ht="102" x14ac:dyDescent="0.2">
      <c r="F7" s="57" t="s">
        <v>1</v>
      </c>
      <c r="G7" s="52" t="s">
        <v>113</v>
      </c>
    </row>
    <row r="8" spans="6:7" ht="136" x14ac:dyDescent="0.2">
      <c r="F8" s="57" t="s">
        <v>15</v>
      </c>
      <c r="G8" s="52" t="s">
        <v>114</v>
      </c>
    </row>
    <row r="9" spans="6:7" ht="51" x14ac:dyDescent="0.2">
      <c r="F9" s="57" t="s">
        <v>2</v>
      </c>
      <c r="G9" s="52" t="s">
        <v>115</v>
      </c>
    </row>
    <row r="10" spans="6:7" ht="85" x14ac:dyDescent="0.2">
      <c r="F10" s="57" t="s">
        <v>25</v>
      </c>
      <c r="G10" s="52" t="s">
        <v>116</v>
      </c>
    </row>
    <row r="11" spans="6:7" ht="51" x14ac:dyDescent="0.2">
      <c r="F11" s="57" t="s">
        <v>3</v>
      </c>
      <c r="G11" s="52" t="s">
        <v>68</v>
      </c>
    </row>
    <row r="12" spans="6:7" ht="85" x14ac:dyDescent="0.2">
      <c r="F12" s="57" t="s">
        <v>4</v>
      </c>
      <c r="G12" s="63" t="s">
        <v>110</v>
      </c>
    </row>
    <row r="13" spans="6:7" ht="17" x14ac:dyDescent="0.2">
      <c r="F13" s="57" t="s">
        <v>5</v>
      </c>
      <c r="G13" s="52"/>
    </row>
    <row r="14" spans="6:7" ht="17" x14ac:dyDescent="0.2">
      <c r="F14" s="57" t="s">
        <v>6</v>
      </c>
      <c r="G14" s="52" t="s">
        <v>24</v>
      </c>
    </row>
    <row r="15" spans="6:7" ht="17" x14ac:dyDescent="0.2">
      <c r="F15" s="57" t="s">
        <v>7</v>
      </c>
      <c r="G15" s="52" t="s">
        <v>117</v>
      </c>
    </row>
    <row r="16" spans="6:7" ht="85" x14ac:dyDescent="0.2">
      <c r="F16" s="57" t="s">
        <v>83</v>
      </c>
      <c r="G16" s="52" t="s">
        <v>75</v>
      </c>
    </row>
    <row r="17" spans="6:8" ht="34" x14ac:dyDescent="0.2">
      <c r="F17" s="57" t="s">
        <v>9</v>
      </c>
      <c r="G17" s="63" t="s">
        <v>118</v>
      </c>
    </row>
    <row r="18" spans="6:8" ht="34" x14ac:dyDescent="0.2">
      <c r="F18" s="57" t="s">
        <v>10</v>
      </c>
      <c r="G18" s="63" t="s">
        <v>119</v>
      </c>
    </row>
    <row r="19" spans="6:8" ht="34" x14ac:dyDescent="0.2">
      <c r="F19" s="57" t="s">
        <v>11</v>
      </c>
      <c r="G19" s="63" t="s">
        <v>119</v>
      </c>
    </row>
    <row r="20" spans="6:8" ht="51" x14ac:dyDescent="0.2">
      <c r="F20" s="57" t="s">
        <v>17</v>
      </c>
      <c r="G20" s="54" t="s">
        <v>120</v>
      </c>
    </row>
    <row r="21" spans="6:8" ht="51" x14ac:dyDescent="0.2">
      <c r="F21" s="65" t="s">
        <v>77</v>
      </c>
      <c r="G21" s="66" t="s">
        <v>121</v>
      </c>
    </row>
    <row r="22" spans="6:8" ht="18" thickBot="1" x14ac:dyDescent="0.25">
      <c r="F22" s="58" t="s">
        <v>101</v>
      </c>
      <c r="G22" s="67" t="s">
        <v>122</v>
      </c>
    </row>
    <row r="23" spans="6:8" x14ac:dyDescent="0.2">
      <c r="H23" s="13"/>
    </row>
  </sheetData>
  <mergeCells count="1">
    <mergeCell ref="F2:G4"/>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E4:W15"/>
  <sheetViews>
    <sheetView topLeftCell="C1" zoomScaleNormal="77" workbookViewId="0">
      <selection activeCell="U9" sqref="U9"/>
    </sheetView>
  </sheetViews>
  <sheetFormatPr baseColWidth="10" defaultRowHeight="16" x14ac:dyDescent="0.2"/>
  <cols>
    <col min="5" max="5" width="15.6640625" bestFit="1" customWidth="1"/>
    <col min="6" max="6" width="26.1640625" bestFit="1" customWidth="1"/>
    <col min="7" max="7" width="14.83203125" bestFit="1" customWidth="1"/>
    <col min="8" max="8" width="12.5" bestFit="1" customWidth="1"/>
    <col min="9" max="9" width="18" bestFit="1" customWidth="1"/>
    <col min="10" max="10" width="27.1640625" bestFit="1" customWidth="1"/>
    <col min="11" max="11" width="23.6640625" bestFit="1" customWidth="1"/>
    <col min="12" max="12" width="31.6640625" bestFit="1" customWidth="1"/>
    <col min="13" max="13" width="19.83203125" bestFit="1" customWidth="1"/>
    <col min="14" max="14" width="33.6640625" bestFit="1" customWidth="1"/>
    <col min="15" max="15" width="17.5" bestFit="1" customWidth="1"/>
    <col min="16" max="16" width="14.5" bestFit="1" customWidth="1"/>
    <col min="17" max="17" width="13.6640625" bestFit="1" customWidth="1"/>
    <col min="18" max="18" width="12" bestFit="1" customWidth="1"/>
    <col min="19" max="19" width="19.1640625" bestFit="1" customWidth="1"/>
    <col min="20" max="20" width="13.6640625" bestFit="1" customWidth="1"/>
    <col min="21" max="21" width="22.1640625" bestFit="1" customWidth="1"/>
    <col min="22" max="22" width="16.1640625" bestFit="1" customWidth="1"/>
    <col min="23" max="23" width="33.33203125" bestFit="1" customWidth="1"/>
  </cols>
  <sheetData>
    <row r="4" spans="5:23" x14ac:dyDescent="0.2">
      <c r="E4" s="2" t="s">
        <v>31</v>
      </c>
      <c r="F4" s="2" t="s">
        <v>32</v>
      </c>
      <c r="G4" s="2" t="s">
        <v>34</v>
      </c>
      <c r="H4" s="2" t="s">
        <v>35</v>
      </c>
      <c r="I4" s="2" t="s">
        <v>54</v>
      </c>
      <c r="J4" s="2" t="s">
        <v>55</v>
      </c>
      <c r="K4" s="2" t="s">
        <v>56</v>
      </c>
      <c r="L4" s="1" t="s">
        <v>57</v>
      </c>
      <c r="M4" s="2" t="s">
        <v>38</v>
      </c>
      <c r="N4" s="2" t="s">
        <v>39</v>
      </c>
      <c r="O4" s="2" t="s">
        <v>42</v>
      </c>
      <c r="P4" s="2" t="s">
        <v>162</v>
      </c>
      <c r="Q4" s="2" t="s">
        <v>4</v>
      </c>
      <c r="R4" s="2" t="s">
        <v>46</v>
      </c>
      <c r="S4" s="2" t="s">
        <v>48</v>
      </c>
      <c r="T4" s="2" t="s">
        <v>167</v>
      </c>
      <c r="U4" s="2" t="s">
        <v>8</v>
      </c>
      <c r="V4" s="2" t="s">
        <v>53</v>
      </c>
      <c r="W4" s="1" t="s">
        <v>59</v>
      </c>
    </row>
    <row r="5" spans="5:23" x14ac:dyDescent="0.2">
      <c r="E5" s="2" t="s">
        <v>33</v>
      </c>
      <c r="F5" s="2" t="s">
        <v>111</v>
      </c>
      <c r="G5" s="2" t="s">
        <v>112</v>
      </c>
      <c r="H5" s="2" t="s">
        <v>171</v>
      </c>
      <c r="I5" s="3">
        <v>35990</v>
      </c>
      <c r="J5" s="4">
        <v>0.57999999999999996</v>
      </c>
      <c r="K5" s="3">
        <f>Tabla135[[#This Row],[precio normal]]*Tabla135[[#This Row],[Descuento en porcentaje]]</f>
        <v>20874.199999999997</v>
      </c>
      <c r="L5" s="3">
        <v>14900</v>
      </c>
      <c r="M5" s="2" t="s">
        <v>41</v>
      </c>
      <c r="N5" s="2" t="s">
        <v>41</v>
      </c>
      <c r="O5" s="2" t="s">
        <v>149</v>
      </c>
      <c r="P5" s="2" t="s">
        <v>163</v>
      </c>
      <c r="Q5" s="2" t="s">
        <v>164</v>
      </c>
      <c r="R5" s="2" t="s">
        <v>165</v>
      </c>
      <c r="S5" s="2" t="s">
        <v>166</v>
      </c>
      <c r="T5" s="2" t="s">
        <v>164</v>
      </c>
      <c r="U5" s="2" t="s">
        <v>154</v>
      </c>
      <c r="V5" s="1" t="s">
        <v>24</v>
      </c>
      <c r="W5" s="3" t="s">
        <v>172</v>
      </c>
    </row>
    <row r="6" spans="5:23" x14ac:dyDescent="0.2">
      <c r="E6" s="2" t="s">
        <v>58</v>
      </c>
      <c r="F6" s="2" t="s">
        <v>150</v>
      </c>
      <c r="G6" s="2">
        <v>0</v>
      </c>
      <c r="H6" s="2">
        <v>0</v>
      </c>
      <c r="I6" s="3">
        <v>0</v>
      </c>
      <c r="J6" s="5">
        <v>0</v>
      </c>
      <c r="K6" s="3">
        <v>0</v>
      </c>
      <c r="L6" s="3">
        <v>0</v>
      </c>
      <c r="M6" s="2">
        <v>0</v>
      </c>
      <c r="N6" s="2"/>
      <c r="O6" s="2">
        <v>0</v>
      </c>
      <c r="P6" s="2">
        <v>0</v>
      </c>
      <c r="Q6" s="2">
        <v>0</v>
      </c>
      <c r="R6" s="2">
        <v>0</v>
      </c>
      <c r="S6" s="2">
        <v>0</v>
      </c>
      <c r="T6" s="2">
        <v>0</v>
      </c>
      <c r="U6" s="2">
        <v>0</v>
      </c>
      <c r="V6" s="1">
        <v>0</v>
      </c>
      <c r="W6" s="18">
        <v>0</v>
      </c>
    </row>
    <row r="7" spans="5:23" ht="64" x14ac:dyDescent="0.2">
      <c r="E7" s="2" t="s">
        <v>61</v>
      </c>
      <c r="F7" s="2" t="s">
        <v>111</v>
      </c>
      <c r="G7" s="2" t="s">
        <v>112</v>
      </c>
      <c r="H7" s="37" t="s">
        <v>161</v>
      </c>
      <c r="I7" s="3">
        <v>30222</v>
      </c>
      <c r="J7" s="5">
        <v>0</v>
      </c>
      <c r="K7" s="3">
        <v>0</v>
      </c>
      <c r="L7" s="6">
        <f>Tabla135[[#This Row],[precio normal]]-Tabla135[[#This Row],[Descuento en dinero]]</f>
        <v>30222</v>
      </c>
      <c r="M7" s="2" t="s">
        <v>41</v>
      </c>
      <c r="N7" s="2" t="s">
        <v>41</v>
      </c>
      <c r="O7" s="2" t="s">
        <v>41</v>
      </c>
      <c r="P7" s="2" t="s">
        <v>163</v>
      </c>
      <c r="Q7" s="2" t="s">
        <v>164</v>
      </c>
      <c r="R7" s="2" t="s">
        <v>165</v>
      </c>
      <c r="S7" s="2" t="s">
        <v>166</v>
      </c>
      <c r="T7" s="2" t="s">
        <v>168</v>
      </c>
      <c r="U7" s="2" t="s">
        <v>169</v>
      </c>
      <c r="V7" s="2">
        <v>8400</v>
      </c>
      <c r="W7" s="1" t="s">
        <v>170</v>
      </c>
    </row>
    <row r="8" spans="5:23" ht="32" x14ac:dyDescent="0.2">
      <c r="E8" s="2" t="s">
        <v>173</v>
      </c>
      <c r="F8" s="2" t="s">
        <v>174</v>
      </c>
      <c r="G8" s="2" t="s">
        <v>175</v>
      </c>
      <c r="H8" s="2" t="s">
        <v>176</v>
      </c>
      <c r="I8" s="3">
        <v>87990</v>
      </c>
      <c r="J8" s="2">
        <v>0</v>
      </c>
      <c r="K8" s="3"/>
      <c r="L8" s="6">
        <f>Tabla135[[#This Row],[precio normal]]-Tabla135[[#This Row],[Descuento en dinero]]</f>
        <v>87990</v>
      </c>
      <c r="M8" s="2" t="s">
        <v>40</v>
      </c>
      <c r="N8" s="2" t="s">
        <v>40</v>
      </c>
      <c r="O8" s="2" t="s">
        <v>40</v>
      </c>
      <c r="P8" s="2" t="s">
        <v>150</v>
      </c>
      <c r="Q8" s="2" t="s">
        <v>164</v>
      </c>
      <c r="R8" s="2" t="s">
        <v>165</v>
      </c>
      <c r="S8" s="2" t="s">
        <v>177</v>
      </c>
      <c r="T8" s="1" t="s">
        <v>178</v>
      </c>
      <c r="U8" s="2" t="s">
        <v>147</v>
      </c>
      <c r="V8" s="2" t="s">
        <v>24</v>
      </c>
      <c r="W8" s="1" t="s">
        <v>179</v>
      </c>
    </row>
    <row r="13" spans="5:23" x14ac:dyDescent="0.2">
      <c r="I13" s="12"/>
      <c r="J13" s="12"/>
    </row>
    <row r="15" spans="5:23" x14ac:dyDescent="0.2">
      <c r="Q15" s="19"/>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F5:H24"/>
  <sheetViews>
    <sheetView workbookViewId="0">
      <selection activeCell="G16" sqref="G16"/>
    </sheetView>
  </sheetViews>
  <sheetFormatPr baseColWidth="10" defaultRowHeight="16" x14ac:dyDescent="0.2"/>
  <cols>
    <col min="6" max="6" width="29.83203125" customWidth="1"/>
    <col min="7" max="7" width="49.5" customWidth="1"/>
  </cols>
  <sheetData>
    <row r="5" spans="6:7" x14ac:dyDescent="0.2">
      <c r="F5" s="7" t="s">
        <v>0</v>
      </c>
      <c r="G5" s="7" t="s">
        <v>96</v>
      </c>
    </row>
    <row r="6" spans="6:7" x14ac:dyDescent="0.2">
      <c r="F6" s="7" t="s">
        <v>13</v>
      </c>
      <c r="G6" s="7" t="s">
        <v>97</v>
      </c>
    </row>
    <row r="7" spans="6:7" ht="85" x14ac:dyDescent="0.2">
      <c r="F7" s="7" t="s">
        <v>1</v>
      </c>
      <c r="G7" s="7" t="s">
        <v>98</v>
      </c>
    </row>
    <row r="8" spans="6:7" ht="136" x14ac:dyDescent="0.2">
      <c r="F8" s="7" t="s">
        <v>15</v>
      </c>
      <c r="G8" s="7" t="s">
        <v>103</v>
      </c>
    </row>
    <row r="9" spans="6:7" ht="51" x14ac:dyDescent="0.2">
      <c r="F9" s="7" t="s">
        <v>2</v>
      </c>
      <c r="G9" s="7" t="s">
        <v>99</v>
      </c>
    </row>
    <row r="10" spans="6:7" ht="34" x14ac:dyDescent="0.2">
      <c r="F10" s="7" t="s">
        <v>25</v>
      </c>
      <c r="G10" s="7" t="s">
        <v>107</v>
      </c>
    </row>
    <row r="11" spans="6:7" x14ac:dyDescent="0.2">
      <c r="F11" s="7" t="s">
        <v>3</v>
      </c>
      <c r="G11" s="7" t="s">
        <v>100</v>
      </c>
    </row>
    <row r="12" spans="6:7" ht="80" x14ac:dyDescent="0.2">
      <c r="F12" s="7" t="s">
        <v>4</v>
      </c>
      <c r="G12" s="8" t="s">
        <v>110</v>
      </c>
    </row>
    <row r="13" spans="6:7" x14ac:dyDescent="0.2">
      <c r="F13" s="7" t="s">
        <v>5</v>
      </c>
      <c r="G13" s="7"/>
    </row>
    <row r="14" spans="6:7" x14ac:dyDescent="0.2">
      <c r="F14" s="7" t="s">
        <v>6</v>
      </c>
      <c r="G14" s="7" t="s">
        <v>24</v>
      </c>
    </row>
    <row r="15" spans="6:7" ht="32" x14ac:dyDescent="0.2">
      <c r="F15" s="7" t="s">
        <v>7</v>
      </c>
      <c r="G15" s="7" t="s">
        <v>104</v>
      </c>
    </row>
    <row r="16" spans="6:7" ht="85" x14ac:dyDescent="0.2">
      <c r="F16" s="7" t="s">
        <v>83</v>
      </c>
      <c r="G16" s="7" t="s">
        <v>75</v>
      </c>
    </row>
    <row r="17" spans="6:8" x14ac:dyDescent="0.2">
      <c r="F17" s="7" t="s">
        <v>9</v>
      </c>
      <c r="G17" s="16" t="s">
        <v>105</v>
      </c>
    </row>
    <row r="18" spans="6:8" ht="48" x14ac:dyDescent="0.2">
      <c r="F18" s="7" t="s">
        <v>10</v>
      </c>
      <c r="G18" s="16" t="s">
        <v>106</v>
      </c>
    </row>
    <row r="19" spans="6:8" ht="17" x14ac:dyDescent="0.2">
      <c r="F19" s="7" t="s">
        <v>11</v>
      </c>
      <c r="G19" s="16" t="s">
        <v>24</v>
      </c>
    </row>
    <row r="20" spans="6:8" ht="170" x14ac:dyDescent="0.2">
      <c r="F20" s="7" t="s">
        <v>17</v>
      </c>
      <c r="G20" s="9" t="s">
        <v>108</v>
      </c>
    </row>
    <row r="21" spans="6:8" ht="51" x14ac:dyDescent="0.2">
      <c r="F21" s="14" t="s">
        <v>77</v>
      </c>
      <c r="G21" s="17" t="s">
        <v>109</v>
      </c>
    </row>
    <row r="22" spans="6:8" ht="17" x14ac:dyDescent="0.2">
      <c r="F22" s="14" t="s">
        <v>80</v>
      </c>
      <c r="G22" s="10" t="s">
        <v>24</v>
      </c>
    </row>
    <row r="23" spans="6:8" ht="34" x14ac:dyDescent="0.2">
      <c r="F23" s="14" t="s">
        <v>101</v>
      </c>
      <c r="G23" s="10" t="s">
        <v>102</v>
      </c>
    </row>
    <row r="24" spans="6:8" x14ac:dyDescent="0.2">
      <c r="H24" s="13"/>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E4:Y15"/>
  <sheetViews>
    <sheetView topLeftCell="A2" zoomScale="90" zoomScaleNormal="77" workbookViewId="0">
      <selection activeCell="V13" sqref="V13"/>
    </sheetView>
  </sheetViews>
  <sheetFormatPr baseColWidth="10" defaultRowHeight="16" x14ac:dyDescent="0.2"/>
  <cols>
    <col min="5" max="5" width="15.6640625" bestFit="1" customWidth="1"/>
    <col min="6" max="6" width="34.6640625" bestFit="1" customWidth="1"/>
    <col min="7" max="7" width="14.83203125" bestFit="1" customWidth="1"/>
    <col min="8" max="8" width="11.5" bestFit="1" customWidth="1"/>
    <col min="9" max="9" width="18" bestFit="1" customWidth="1"/>
    <col min="10" max="10" width="27.1640625" bestFit="1" customWidth="1"/>
    <col min="11" max="11" width="23.6640625" bestFit="1" customWidth="1"/>
    <col min="12" max="12" width="31.6640625" bestFit="1" customWidth="1"/>
    <col min="13" max="13" width="19.83203125" bestFit="1" customWidth="1"/>
    <col min="14" max="14" width="33.6640625" bestFit="1" customWidth="1"/>
    <col min="15" max="15" width="33.6640625" customWidth="1"/>
    <col min="16" max="16" width="17.5" bestFit="1" customWidth="1"/>
    <col min="17" max="17" width="15.1640625" bestFit="1" customWidth="1"/>
    <col min="18" max="18" width="13.6640625" bestFit="1" customWidth="1"/>
    <col min="19" max="19" width="12" bestFit="1" customWidth="1"/>
    <col min="20" max="20" width="25" bestFit="1" customWidth="1"/>
    <col min="21" max="21" width="16.83203125" bestFit="1" customWidth="1"/>
    <col min="22" max="22" width="22.1640625" bestFit="1" customWidth="1"/>
    <col min="23" max="23" width="16.1640625" bestFit="1" customWidth="1"/>
    <col min="24" max="24" width="31.6640625" bestFit="1" customWidth="1"/>
  </cols>
  <sheetData>
    <row r="4" spans="5:25" x14ac:dyDescent="0.2">
      <c r="E4" s="2" t="s">
        <v>31</v>
      </c>
      <c r="F4" s="2" t="s">
        <v>32</v>
      </c>
      <c r="G4" s="2" t="s">
        <v>34</v>
      </c>
      <c r="H4" s="2" t="s">
        <v>35</v>
      </c>
      <c r="I4" s="2" t="s">
        <v>54</v>
      </c>
      <c r="J4" s="2" t="s">
        <v>55</v>
      </c>
      <c r="K4" s="2" t="s">
        <v>56</v>
      </c>
      <c r="L4" s="1" t="s">
        <v>57</v>
      </c>
      <c r="M4" s="2" t="s">
        <v>183</v>
      </c>
      <c r="N4" s="2" t="s">
        <v>184</v>
      </c>
      <c r="O4" s="2" t="s">
        <v>190</v>
      </c>
      <c r="P4" s="2" t="s">
        <v>42</v>
      </c>
      <c r="Q4" s="2" t="s">
        <v>185</v>
      </c>
      <c r="R4" s="2" t="s">
        <v>186</v>
      </c>
      <c r="S4" s="2" t="s">
        <v>46</v>
      </c>
      <c r="T4" s="2" t="s">
        <v>48</v>
      </c>
      <c r="U4" s="2" t="s">
        <v>188</v>
      </c>
      <c r="V4" s="2" t="s">
        <v>8</v>
      </c>
      <c r="W4" s="2" t="s">
        <v>53</v>
      </c>
      <c r="X4" s="1" t="s">
        <v>59</v>
      </c>
      <c r="Y4" s="2" t="s">
        <v>158</v>
      </c>
    </row>
    <row r="5" spans="5:25" ht="48" x14ac:dyDescent="0.2">
      <c r="E5" s="2" t="s">
        <v>33</v>
      </c>
      <c r="F5" s="2" t="s">
        <v>180</v>
      </c>
      <c r="G5" s="2" t="s">
        <v>181</v>
      </c>
      <c r="H5" s="1" t="s">
        <v>182</v>
      </c>
      <c r="I5" s="3">
        <v>34000</v>
      </c>
      <c r="J5" s="4">
        <v>0</v>
      </c>
      <c r="K5" s="3">
        <v>0</v>
      </c>
      <c r="L5" s="3">
        <f>Tabla136[[#This Row],[precio normal]]-Tabla136[[#This Row],[Descuento en dinero]]</f>
        <v>34000</v>
      </c>
      <c r="M5" s="2" t="s">
        <v>41</v>
      </c>
      <c r="N5" s="2" t="s">
        <v>41</v>
      </c>
      <c r="O5" s="2" t="s">
        <v>191</v>
      </c>
      <c r="P5" s="2" t="s">
        <v>149</v>
      </c>
      <c r="Q5" s="2" t="s">
        <v>163</v>
      </c>
      <c r="R5" s="2" t="s">
        <v>163</v>
      </c>
      <c r="S5" s="2" t="s">
        <v>152</v>
      </c>
      <c r="T5" s="2" t="s">
        <v>187</v>
      </c>
      <c r="U5" s="2" t="s">
        <v>163</v>
      </c>
      <c r="V5" s="2" t="s">
        <v>189</v>
      </c>
      <c r="W5" s="1">
        <v>0</v>
      </c>
      <c r="X5" s="3">
        <v>0</v>
      </c>
      <c r="Y5" s="2"/>
    </row>
    <row r="6" spans="5:25" x14ac:dyDescent="0.2">
      <c r="E6" s="2" t="s">
        <v>58</v>
      </c>
      <c r="F6" s="2" t="s">
        <v>150</v>
      </c>
      <c r="G6" s="2">
        <v>0</v>
      </c>
      <c r="H6" s="2">
        <v>0</v>
      </c>
      <c r="I6" s="3">
        <v>0</v>
      </c>
      <c r="J6" s="5">
        <v>0</v>
      </c>
      <c r="K6" s="3">
        <v>0</v>
      </c>
      <c r="L6" s="3">
        <v>0</v>
      </c>
      <c r="M6" s="2">
        <v>0</v>
      </c>
      <c r="N6" s="2">
        <v>0</v>
      </c>
      <c r="O6" s="2" t="s">
        <v>150</v>
      </c>
      <c r="P6" s="2" t="s">
        <v>150</v>
      </c>
      <c r="Q6" s="2" t="s">
        <v>150</v>
      </c>
      <c r="R6" s="2" t="s">
        <v>150</v>
      </c>
      <c r="S6" s="2" t="s">
        <v>150</v>
      </c>
      <c r="T6" s="2" t="s">
        <v>150</v>
      </c>
      <c r="U6" s="2" t="s">
        <v>150</v>
      </c>
      <c r="V6" s="2" t="s">
        <v>150</v>
      </c>
      <c r="W6" s="1" t="s">
        <v>150</v>
      </c>
      <c r="X6" s="20" t="s">
        <v>150</v>
      </c>
      <c r="Y6" s="2"/>
    </row>
    <row r="7" spans="5:25" x14ac:dyDescent="0.2">
      <c r="E7" s="2" t="s">
        <v>61</v>
      </c>
      <c r="F7" s="2" t="s">
        <v>192</v>
      </c>
      <c r="G7" s="2" t="s">
        <v>193</v>
      </c>
      <c r="H7" s="2" t="s">
        <v>194</v>
      </c>
      <c r="I7" s="3">
        <v>29990</v>
      </c>
      <c r="J7" s="5"/>
      <c r="K7" s="3"/>
      <c r="L7" s="6">
        <f>Tabla136[[#This Row],[precio normal]]-Tabla136[[#This Row],[Descuento en dinero]]</f>
        <v>29990</v>
      </c>
      <c r="M7" s="2" t="s">
        <v>41</v>
      </c>
      <c r="N7" s="2" t="s">
        <v>41</v>
      </c>
      <c r="O7" s="2" t="s">
        <v>150</v>
      </c>
      <c r="P7" s="2" t="s">
        <v>150</v>
      </c>
      <c r="Q7" s="2" t="s">
        <v>150</v>
      </c>
      <c r="R7" s="2" t="s">
        <v>150</v>
      </c>
      <c r="S7" s="2" t="s">
        <v>152</v>
      </c>
      <c r="T7" s="2" t="s">
        <v>195</v>
      </c>
      <c r="U7" s="2" t="s">
        <v>150</v>
      </c>
      <c r="V7" s="2" t="s">
        <v>196</v>
      </c>
      <c r="W7" s="2" t="s">
        <v>150</v>
      </c>
      <c r="X7" s="2" t="s">
        <v>150</v>
      </c>
      <c r="Y7" s="2"/>
    </row>
    <row r="8" spans="5:25" ht="112" x14ac:dyDescent="0.2">
      <c r="E8" s="2" t="s">
        <v>173</v>
      </c>
      <c r="F8" s="2" t="s">
        <v>197</v>
      </c>
      <c r="G8" s="2" t="s">
        <v>198</v>
      </c>
      <c r="H8" s="2" t="s">
        <v>173</v>
      </c>
      <c r="I8" s="3">
        <v>71000</v>
      </c>
      <c r="J8" s="2">
        <v>0</v>
      </c>
      <c r="K8" s="3"/>
      <c r="L8" s="6">
        <f>Tabla136[[#This Row],[precio normal]]-Tabla136[[#This Row],[Descuento en dinero]]</f>
        <v>71000</v>
      </c>
      <c r="M8" s="2" t="s">
        <v>199</v>
      </c>
      <c r="N8" s="2" t="s">
        <v>199</v>
      </c>
      <c r="O8" s="2" t="s">
        <v>150</v>
      </c>
      <c r="P8" s="2" t="s">
        <v>150</v>
      </c>
      <c r="Q8" s="2" t="s">
        <v>150</v>
      </c>
      <c r="R8" s="2" t="s">
        <v>150</v>
      </c>
      <c r="S8" s="2" t="s">
        <v>152</v>
      </c>
      <c r="T8" s="2" t="s">
        <v>200</v>
      </c>
      <c r="U8" s="2" t="s">
        <v>163</v>
      </c>
      <c r="V8" s="2" t="s">
        <v>154</v>
      </c>
      <c r="W8" s="2" t="s">
        <v>150</v>
      </c>
      <c r="X8" s="2" t="s">
        <v>150</v>
      </c>
      <c r="Y8" s="1" t="s">
        <v>201</v>
      </c>
    </row>
    <row r="15" spans="5:25" x14ac:dyDescent="0.2">
      <c r="R15" s="19"/>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13</vt:i4>
      </vt:variant>
    </vt:vector>
  </HeadingPairs>
  <TitlesOfParts>
    <vt:vector size="13" baseType="lpstr">
      <vt:lpstr>Ficha tecnica general</vt:lpstr>
      <vt:lpstr>Ficha tecnica Freidora 5,5</vt:lpstr>
      <vt:lpstr>Estudio de mercados Freidora</vt:lpstr>
      <vt:lpstr>Ficha tecnica morral</vt:lpstr>
      <vt:lpstr>Estudio de mercados morral</vt:lpstr>
      <vt:lpstr>Ficha tenica colonplus</vt:lpstr>
      <vt:lpstr>Estudio de mercados Colonplus</vt:lpstr>
      <vt:lpstr>Ficha tonico</vt:lpstr>
      <vt:lpstr>Estudio de mercados Tonico</vt:lpstr>
      <vt:lpstr>Ficha tecnica del nido</vt:lpstr>
      <vt:lpstr>Estudio de mercados NIDO</vt:lpstr>
      <vt:lpstr>Ficha tecnica del kit </vt:lpstr>
      <vt:lpstr>Estudio de mercados Kit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Microsoft Office User</cp:lastModifiedBy>
  <dcterms:created xsi:type="dcterms:W3CDTF">2021-03-21T12:51:18Z</dcterms:created>
  <dcterms:modified xsi:type="dcterms:W3CDTF">2022-08-04T19:04:36Z</dcterms:modified>
</cp:coreProperties>
</file>