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i\Google Drive\0 A RESEARCH PLATFORM SVEN\SECTOR RESEARCH\2018 08 CHINA TRANSPORTATION\2018 08 CHINA TOLL ROAD SECTOR\"/>
    </mc:Choice>
  </mc:AlternateContent>
  <xr:revisionPtr revIDLastSave="0" documentId="10_ncr:8100000_{4206460E-94B7-466E-985B-77D0F383DCA3}" xr6:coauthVersionLast="34" xr6:coauthVersionMax="34" xr10:uidLastSave="{00000000-0000-0000-0000-000000000000}"/>
  <bookViews>
    <workbookView xWindow="0" yWindow="0" windowWidth="28800" windowHeight="12225" activeTab="1" xr2:uid="{C527F54B-7E08-49BF-A361-87FCAC78A677}"/>
  </bookViews>
  <sheets>
    <sheet name="slower growth from year 5" sheetId="2" r:id="rId1"/>
    <sheet name="FULL EARNING MODEL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C43" i="2"/>
  <c r="AA28" i="2"/>
  <c r="AB28" i="2" s="1"/>
  <c r="H28" i="2"/>
  <c r="I28" i="2"/>
  <c r="J28" i="2"/>
  <c r="K28" i="2"/>
  <c r="L28" i="2" s="1"/>
  <c r="M28" i="2" s="1"/>
  <c r="N28" i="2" s="1"/>
  <c r="O28" i="2" s="1"/>
  <c r="P28" i="2" s="1"/>
  <c r="Q28" i="2" s="1"/>
  <c r="R28" i="2" s="1"/>
  <c r="S28" i="2" s="1"/>
  <c r="T28" i="2" s="1"/>
  <c r="U28" i="2" s="1"/>
  <c r="V28" i="2" s="1"/>
  <c r="W28" i="2" s="1"/>
  <c r="X28" i="2" s="1"/>
  <c r="Y28" i="2" s="1"/>
  <c r="Z28" i="2" s="1"/>
  <c r="G28" i="2"/>
  <c r="H11" i="2"/>
  <c r="I11" i="2" s="1"/>
  <c r="J11" i="2" s="1"/>
  <c r="K11" i="2" s="1"/>
  <c r="L11" i="2" s="1"/>
  <c r="M11" i="2" s="1"/>
  <c r="N11" i="2" s="1"/>
  <c r="O11" i="2" s="1"/>
  <c r="P11" i="2" s="1"/>
  <c r="Q11" i="2" s="1"/>
  <c r="R11" i="2" s="1"/>
  <c r="S11" i="2" s="1"/>
  <c r="T11" i="2" s="1"/>
  <c r="U11" i="2" s="1"/>
  <c r="G11" i="2"/>
  <c r="G10" i="2"/>
  <c r="H10" i="2" s="1"/>
  <c r="I10" i="2" s="1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C33" i="2"/>
  <c r="D29" i="2"/>
  <c r="E28" i="2"/>
  <c r="C24" i="2"/>
  <c r="D15" i="2"/>
  <c r="D14" i="2"/>
  <c r="C14" i="2"/>
  <c r="C15" i="2" s="1"/>
  <c r="D11" i="2"/>
  <c r="E11" i="2" s="1"/>
  <c r="E14" i="2" s="1"/>
  <c r="E15" i="2" s="1"/>
  <c r="E10" i="2"/>
  <c r="F10" i="2" s="1"/>
  <c r="D10" i="2"/>
  <c r="E28" i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C33" i="1"/>
  <c r="D29" i="1"/>
  <c r="C24" i="1"/>
  <c r="C14" i="1"/>
  <c r="C15" i="1" s="1"/>
  <c r="D11" i="1"/>
  <c r="D14" i="1" s="1"/>
  <c r="D15" i="1" s="1"/>
  <c r="D10" i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E11" i="1" l="1"/>
  <c r="E29" i="2"/>
  <c r="F28" i="2"/>
  <c r="F11" i="2"/>
  <c r="F29" i="1"/>
  <c r="E29" i="1"/>
  <c r="E14" i="1" l="1"/>
  <c r="E15" i="1" s="1"/>
  <c r="F11" i="1"/>
  <c r="F14" i="2"/>
  <c r="F15" i="2" s="1"/>
  <c r="F29" i="2"/>
  <c r="G29" i="1"/>
  <c r="F14" i="1" l="1"/>
  <c r="F15" i="1" s="1"/>
  <c r="G11" i="1"/>
  <c r="G14" i="2"/>
  <c r="G15" i="2" s="1"/>
  <c r="G29" i="2"/>
  <c r="H29" i="1"/>
  <c r="H11" i="1" l="1"/>
  <c r="G14" i="1"/>
  <c r="G15" i="1" s="1"/>
  <c r="H29" i="2"/>
  <c r="H14" i="2"/>
  <c r="H15" i="2" s="1"/>
  <c r="I29" i="1"/>
  <c r="I11" i="1" l="1"/>
  <c r="H14" i="1"/>
  <c r="H15" i="1" s="1"/>
  <c r="I14" i="2"/>
  <c r="I15" i="2" s="1"/>
  <c r="I29" i="2"/>
  <c r="J29" i="1"/>
  <c r="J11" i="1" l="1"/>
  <c r="I14" i="1"/>
  <c r="I15" i="1" s="1"/>
  <c r="J14" i="2"/>
  <c r="J15" i="2" s="1"/>
  <c r="J29" i="2"/>
  <c r="K29" i="1"/>
  <c r="K11" i="1" l="1"/>
  <c r="J14" i="1"/>
  <c r="J15" i="1" s="1"/>
  <c r="K29" i="2"/>
  <c r="K14" i="2"/>
  <c r="K15" i="2" s="1"/>
  <c r="L29" i="1"/>
  <c r="L11" i="1" l="1"/>
  <c r="K14" i="1"/>
  <c r="K15" i="1" s="1"/>
  <c r="L14" i="2"/>
  <c r="L15" i="2" s="1"/>
  <c r="L29" i="2"/>
  <c r="M29" i="1"/>
  <c r="M11" i="1" l="1"/>
  <c r="L14" i="1"/>
  <c r="L15" i="1" s="1"/>
  <c r="M29" i="2"/>
  <c r="M14" i="2"/>
  <c r="M15" i="2" s="1"/>
  <c r="N29" i="1"/>
  <c r="N11" i="1" l="1"/>
  <c r="M14" i="1"/>
  <c r="M15" i="1" s="1"/>
  <c r="N14" i="2"/>
  <c r="N15" i="2" s="1"/>
  <c r="N29" i="2"/>
  <c r="O29" i="1"/>
  <c r="O11" i="1" l="1"/>
  <c r="N14" i="1"/>
  <c r="N15" i="1" s="1"/>
  <c r="O29" i="2"/>
  <c r="O14" i="2"/>
  <c r="O15" i="2" s="1"/>
  <c r="P29" i="1"/>
  <c r="P11" i="1" l="1"/>
  <c r="O14" i="1"/>
  <c r="O15" i="1" s="1"/>
  <c r="P14" i="2"/>
  <c r="P15" i="2" s="1"/>
  <c r="P29" i="2"/>
  <c r="Q29" i="1"/>
  <c r="Q11" i="1" l="1"/>
  <c r="P14" i="1"/>
  <c r="P15" i="1" s="1"/>
  <c r="Q29" i="2"/>
  <c r="Q14" i="2"/>
  <c r="Q15" i="2" s="1"/>
  <c r="R29" i="1"/>
  <c r="R11" i="1" l="1"/>
  <c r="R14" i="1" s="1"/>
  <c r="R15" i="1" s="1"/>
  <c r="Q14" i="1"/>
  <c r="Q15" i="1" s="1"/>
  <c r="R29" i="2"/>
  <c r="R14" i="2"/>
  <c r="R15" i="2" s="1"/>
  <c r="S29" i="1"/>
  <c r="C16" i="1" l="1"/>
  <c r="S29" i="2"/>
  <c r="S14" i="2"/>
  <c r="S15" i="2" s="1"/>
  <c r="T29" i="1"/>
  <c r="U14" i="2" l="1"/>
  <c r="U15" i="2" s="1"/>
  <c r="T14" i="2"/>
  <c r="T15" i="2" s="1"/>
  <c r="T29" i="2"/>
  <c r="V28" i="1"/>
  <c r="U29" i="1"/>
  <c r="U29" i="2" l="1"/>
  <c r="C16" i="2"/>
  <c r="W28" i="1"/>
  <c r="V29" i="1"/>
  <c r="V29" i="2" l="1"/>
  <c r="X28" i="1"/>
  <c r="W29" i="1"/>
  <c r="W29" i="2" l="1"/>
  <c r="Y28" i="1"/>
  <c r="X29" i="1"/>
  <c r="X29" i="2" l="1"/>
  <c r="Z28" i="1"/>
  <c r="Y29" i="1"/>
  <c r="Y29" i="2" l="1"/>
  <c r="AA28" i="1"/>
  <c r="Z29" i="1"/>
  <c r="Z29" i="2" l="1"/>
  <c r="AA29" i="1"/>
  <c r="AB28" i="1"/>
  <c r="AB29" i="1" s="1"/>
  <c r="C30" i="1" l="1"/>
  <c r="C32" i="1" s="1"/>
  <c r="C34" i="1" s="1"/>
  <c r="AA29" i="2"/>
  <c r="AB29" i="2"/>
  <c r="C30" i="2" s="1"/>
  <c r="C32" i="2" s="1"/>
  <c r="C34" i="2" s="1"/>
  <c r="C44" i="1" l="1"/>
  <c r="C45" i="1" s="1"/>
</calcChain>
</file>

<file path=xl/sharedStrings.xml><?xml version="1.0" encoding="utf-8"?>
<sst xmlns="http://schemas.openxmlformats.org/spreadsheetml/2006/main" count="111" uniqueCount="47">
  <si>
    <t>CASH FLOW MODEL JIANGSU</t>
  </si>
  <si>
    <t>19 years of current operations</t>
  </si>
  <si>
    <t>Growth per year 5%</t>
  </si>
  <si>
    <t xml:space="preserve">25years of new construction </t>
  </si>
  <si>
    <t>Return on net assets 16%</t>
  </si>
  <si>
    <t>Further long term potetial growth</t>
  </si>
  <si>
    <t>Earnigns</t>
  </si>
  <si>
    <t>Operating cash flow</t>
  </si>
  <si>
    <t>Number of shares</t>
  </si>
  <si>
    <t>in billions RMB</t>
  </si>
  <si>
    <t>Share price</t>
  </si>
  <si>
    <t>CURRENT SITUATION</t>
  </si>
  <si>
    <t>Cash per share</t>
  </si>
  <si>
    <t>SUM PV</t>
  </si>
  <si>
    <t>PV (15% discount)</t>
  </si>
  <si>
    <t>GROWH PROJECTS</t>
  </si>
  <si>
    <t>North-South Approach Expressway</t>
  </si>
  <si>
    <t xml:space="preserve"> Changyi Expressway project</t>
  </si>
  <si>
    <t>Yichang Expressway</t>
  </si>
  <si>
    <t>Investment</t>
  </si>
  <si>
    <t>Wufengshan Toll Bridge 64%</t>
  </si>
  <si>
    <t>Zhendan Expressway project 70%</t>
  </si>
  <si>
    <t>Total</t>
  </si>
  <si>
    <t>ownership (back of a napkin)</t>
  </si>
  <si>
    <t>net assets</t>
  </si>
  <si>
    <t>ROA</t>
  </si>
  <si>
    <t>net income</t>
  </si>
  <si>
    <t>Stock price</t>
  </si>
  <si>
    <t>Discount</t>
  </si>
  <si>
    <t>ADD RISKS</t>
  </si>
  <si>
    <t>TOTAL PV 15% discount</t>
  </si>
  <si>
    <t>Currency devaluation risk - present</t>
  </si>
  <si>
    <t>50% chance for 30% devaluation - debt crisis - Kyle Bass</t>
  </si>
  <si>
    <t xml:space="preserve">50% chance of an economic slowdowns in China and less growth </t>
  </si>
  <si>
    <t>Even if this is mitigated by the conservative 5% growth rate</t>
  </si>
  <si>
    <t>Competition from trains, air</t>
  </si>
  <si>
    <t>Rail and air are taking market share year by year in travel</t>
  </si>
  <si>
    <t>Slowdown in China or global</t>
  </si>
  <si>
    <t>Slower future growth - from year 10</t>
  </si>
  <si>
    <t>no population growth in China might lower the 5% growth in the latter years</t>
  </si>
  <si>
    <t>2% growth from 2022 onwards</t>
  </si>
  <si>
    <t>50% chance for the above</t>
  </si>
  <si>
    <t>BlackRock and JP Morgan</t>
  </si>
  <si>
    <t>100% certain of market sentiment shocks in time</t>
  </si>
  <si>
    <t>BUY RANGE</t>
  </si>
  <si>
    <t>Discount (overvalued)</t>
  </si>
  <si>
    <t>16 years of current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</si>
</sst>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9" fontId="0" fillId="0" borderId="0" xfId="0" applyNumberFormat="1"/>
    <xf numFmtId="10" fontId="0" fillId="0" borderId="0" xfId="0" applyNumberFormat="1"/>
    <xf numFmtId="0" fontId="0" fillId="2" borderId="0" xfId="0" applyFill="1"/>
    <xf numFmtId="0" fontId="0" fillId="0" borderId="1" xfId="0" applyBorder="1"/>
    <xf numFmtId="9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9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3" borderId="1" xfId="0" applyFill="1" applyBorder="1"/>
    <xf numFmtId="9" fontId="0" fillId="3" borderId="1" xfId="0" applyNumberFormat="1" applyFill="1" applyBorder="1"/>
    <xf numFmtId="0" fontId="1" fillId="3" borderId="1" xfId="0" applyFont="1" applyFill="1" applyBorder="1"/>
    <xf numFmtId="10" fontId="0" fillId="0" borderId="1" xfId="0" applyNumberFormat="1" applyBorder="1"/>
    <xf numFmtId="0" fontId="0" fillId="0" borderId="10" xfId="0" applyBorder="1"/>
    <xf numFmtId="10" fontId="0" fillId="0" borderId="10" xfId="0" applyNumberFormat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E709C-7BD6-4FC9-8129-7F7959E53ECB}">
  <dimension ref="B1:AZ44"/>
  <sheetViews>
    <sheetView topLeftCell="A10" workbookViewId="0">
      <selection activeCell="G45" sqref="G45"/>
    </sheetView>
  </sheetViews>
  <sheetFormatPr defaultRowHeight="15" x14ac:dyDescent="0.25"/>
  <cols>
    <col min="2" max="2" width="32.28515625" bestFit="1" customWidth="1"/>
    <col min="3" max="3" width="12" bestFit="1" customWidth="1"/>
  </cols>
  <sheetData>
    <row r="1" spans="2:52" x14ac:dyDescent="0.25">
      <c r="B1" t="s">
        <v>0</v>
      </c>
    </row>
    <row r="3" spans="2:52" x14ac:dyDescent="0.25">
      <c r="D3" t="s">
        <v>1</v>
      </c>
    </row>
    <row r="4" spans="2:52" x14ac:dyDescent="0.25">
      <c r="D4" t="s">
        <v>2</v>
      </c>
    </row>
    <row r="5" spans="2:52" x14ac:dyDescent="0.25">
      <c r="D5" t="s">
        <v>3</v>
      </c>
    </row>
    <row r="6" spans="2:52" x14ac:dyDescent="0.25">
      <c r="D6" t="s">
        <v>4</v>
      </c>
    </row>
    <row r="7" spans="2:52" x14ac:dyDescent="0.25">
      <c r="D7" t="s">
        <v>5</v>
      </c>
    </row>
    <row r="8" spans="2:52" x14ac:dyDescent="0.25">
      <c r="B8" t="s">
        <v>11</v>
      </c>
    </row>
    <row r="9" spans="2:52" x14ac:dyDescent="0.25">
      <c r="B9" t="s">
        <v>9</v>
      </c>
      <c r="C9">
        <v>2018</v>
      </c>
      <c r="D9">
        <v>2019</v>
      </c>
      <c r="E9">
        <v>2020</v>
      </c>
      <c r="F9">
        <v>2021</v>
      </c>
      <c r="G9">
        <v>2022</v>
      </c>
      <c r="H9">
        <v>2023</v>
      </c>
      <c r="I9">
        <v>2024</v>
      </c>
      <c r="J9">
        <v>2025</v>
      </c>
      <c r="K9">
        <v>2026</v>
      </c>
      <c r="L9">
        <v>2027</v>
      </c>
      <c r="M9">
        <v>2028</v>
      </c>
      <c r="N9">
        <v>2029</v>
      </c>
      <c r="O9">
        <v>2030</v>
      </c>
      <c r="P9">
        <v>2031</v>
      </c>
      <c r="Q9">
        <v>2032</v>
      </c>
      <c r="R9">
        <v>2033</v>
      </c>
      <c r="S9">
        <v>2034</v>
      </c>
      <c r="T9">
        <v>2035</v>
      </c>
      <c r="U9">
        <v>2036</v>
      </c>
    </row>
    <row r="10" spans="2:52" x14ac:dyDescent="0.25">
      <c r="B10" t="s">
        <v>6</v>
      </c>
      <c r="C10">
        <v>3.7</v>
      </c>
      <c r="D10">
        <f>C10*1.05</f>
        <v>3.8850000000000002</v>
      </c>
      <c r="E10">
        <f t="shared" ref="E10:U11" si="0">D10*1.05</f>
        <v>4.07925</v>
      </c>
      <c r="F10">
        <f t="shared" si="0"/>
        <v>4.2832125000000003</v>
      </c>
      <c r="G10">
        <f t="shared" si="0"/>
        <v>4.4973731250000002</v>
      </c>
      <c r="H10">
        <f t="shared" si="0"/>
        <v>4.7222417812500002</v>
      </c>
      <c r="I10">
        <f t="shared" si="0"/>
        <v>4.9583538703125001</v>
      </c>
      <c r="J10">
        <f t="shared" si="0"/>
        <v>5.2062715638281256</v>
      </c>
      <c r="K10">
        <f t="shared" si="0"/>
        <v>5.4665851420195324</v>
      </c>
      <c r="L10">
        <f t="shared" si="0"/>
        <v>5.7399143991205088</v>
      </c>
      <c r="M10">
        <f t="shared" si="0"/>
        <v>6.0269101190765344</v>
      </c>
      <c r="N10">
        <f t="shared" si="0"/>
        <v>6.3282556250303612</v>
      </c>
      <c r="O10">
        <f t="shared" si="0"/>
        <v>6.6446684062818795</v>
      </c>
      <c r="P10">
        <f t="shared" si="0"/>
        <v>6.9769018265959737</v>
      </c>
      <c r="Q10">
        <f t="shared" si="0"/>
        <v>7.3257469179257724</v>
      </c>
      <c r="R10">
        <f t="shared" si="0"/>
        <v>7.6920342638220616</v>
      </c>
      <c r="S10">
        <f t="shared" si="0"/>
        <v>8.076635977013165</v>
      </c>
      <c r="T10">
        <f t="shared" si="0"/>
        <v>8.4804677758638238</v>
      </c>
      <c r="U10">
        <f t="shared" si="0"/>
        <v>8.9044911646570153</v>
      </c>
    </row>
    <row r="11" spans="2:52" x14ac:dyDescent="0.25">
      <c r="B11" t="s">
        <v>7</v>
      </c>
      <c r="C11">
        <v>4.8</v>
      </c>
      <c r="D11">
        <f>C11*1.05</f>
        <v>5.04</v>
      </c>
      <c r="E11">
        <f t="shared" si="0"/>
        <v>5.2920000000000007</v>
      </c>
      <c r="F11">
        <f t="shared" si="0"/>
        <v>5.5566000000000013</v>
      </c>
      <c r="G11">
        <f>F11*1.02</f>
        <v>5.6677320000000018</v>
      </c>
      <c r="H11">
        <f t="shared" ref="H11:U11" si="1">G11*1.02</f>
        <v>5.7810866400000016</v>
      </c>
      <c r="I11">
        <f t="shared" si="1"/>
        <v>5.8967083728000018</v>
      </c>
      <c r="J11">
        <f t="shared" si="1"/>
        <v>6.014642540256002</v>
      </c>
      <c r="K11">
        <f t="shared" si="1"/>
        <v>6.1349353910611217</v>
      </c>
      <c r="L11">
        <f t="shared" si="1"/>
        <v>6.2576340988823445</v>
      </c>
      <c r="M11">
        <f t="shared" si="1"/>
        <v>6.3827867808599912</v>
      </c>
      <c r="N11">
        <f t="shared" si="1"/>
        <v>6.5104425164771911</v>
      </c>
      <c r="O11">
        <f t="shared" si="1"/>
        <v>6.6406513668067353</v>
      </c>
      <c r="P11">
        <f t="shared" si="1"/>
        <v>6.77346439414287</v>
      </c>
      <c r="Q11">
        <f t="shared" si="1"/>
        <v>6.9089336820257277</v>
      </c>
      <c r="R11">
        <f t="shared" si="1"/>
        <v>7.0471123556662425</v>
      </c>
      <c r="S11">
        <f t="shared" si="1"/>
        <v>7.1880546027795678</v>
      </c>
      <c r="T11">
        <f t="shared" si="1"/>
        <v>7.3318156948351589</v>
      </c>
      <c r="U11">
        <f t="shared" si="1"/>
        <v>7.4784520087318622</v>
      </c>
    </row>
    <row r="12" spans="2:52" x14ac:dyDescent="0.25">
      <c r="B12" t="s">
        <v>8</v>
      </c>
      <c r="C12">
        <v>5</v>
      </c>
      <c r="D12">
        <v>5</v>
      </c>
      <c r="E12">
        <v>5</v>
      </c>
      <c r="F12">
        <v>5</v>
      </c>
      <c r="G12">
        <v>5</v>
      </c>
      <c r="H12">
        <v>5</v>
      </c>
      <c r="I12">
        <v>5</v>
      </c>
      <c r="J12">
        <v>5</v>
      </c>
      <c r="K12">
        <v>5</v>
      </c>
      <c r="L12">
        <v>5</v>
      </c>
      <c r="M12">
        <v>5</v>
      </c>
      <c r="N12">
        <v>5</v>
      </c>
      <c r="O12">
        <v>5</v>
      </c>
      <c r="P12">
        <v>5</v>
      </c>
      <c r="Q12">
        <v>5</v>
      </c>
      <c r="R12">
        <v>5</v>
      </c>
      <c r="S12">
        <v>5</v>
      </c>
      <c r="T12">
        <v>5</v>
      </c>
      <c r="U12">
        <v>5</v>
      </c>
    </row>
    <row r="13" spans="2:52" x14ac:dyDescent="0.25">
      <c r="B13" t="s">
        <v>10</v>
      </c>
      <c r="C13">
        <v>8.67</v>
      </c>
    </row>
    <row r="14" spans="2:52" x14ac:dyDescent="0.25">
      <c r="B14" t="s">
        <v>12</v>
      </c>
      <c r="C14">
        <f>C11/C12</f>
        <v>0.96</v>
      </c>
      <c r="D14">
        <f t="shared" ref="D14:U14" si="2">D11/D12</f>
        <v>1.008</v>
      </c>
      <c r="E14">
        <f t="shared" si="2"/>
        <v>1.0584000000000002</v>
      </c>
      <c r="F14">
        <f t="shared" si="2"/>
        <v>1.1113200000000003</v>
      </c>
      <c r="G14">
        <f t="shared" si="2"/>
        <v>1.1335464000000004</v>
      </c>
      <c r="H14">
        <f t="shared" si="2"/>
        <v>1.1562173280000003</v>
      </c>
      <c r="I14">
        <f t="shared" si="2"/>
        <v>1.1793416745600003</v>
      </c>
      <c r="J14">
        <f t="shared" si="2"/>
        <v>1.2029285080512004</v>
      </c>
      <c r="K14">
        <f t="shared" si="2"/>
        <v>1.2269870782122243</v>
      </c>
      <c r="L14">
        <f t="shared" si="2"/>
        <v>1.2515268197764688</v>
      </c>
      <c r="M14">
        <f t="shared" si="2"/>
        <v>1.2765573561719983</v>
      </c>
      <c r="N14">
        <f t="shared" si="2"/>
        <v>1.3020885032954381</v>
      </c>
      <c r="O14">
        <f t="shared" si="2"/>
        <v>1.3281302733613471</v>
      </c>
      <c r="P14">
        <f t="shared" si="2"/>
        <v>1.3546928788285739</v>
      </c>
      <c r="Q14">
        <f t="shared" si="2"/>
        <v>1.3817867364051455</v>
      </c>
      <c r="R14">
        <f t="shared" si="2"/>
        <v>1.4094224711332486</v>
      </c>
      <c r="S14">
        <f t="shared" si="2"/>
        <v>1.4376109205559136</v>
      </c>
      <c r="T14">
        <f t="shared" si="2"/>
        <v>1.4663631389670317</v>
      </c>
      <c r="U14">
        <f t="shared" si="2"/>
        <v>1.4956904017463724</v>
      </c>
    </row>
    <row r="15" spans="2:52" x14ac:dyDescent="0.25">
      <c r="B15" t="s">
        <v>14</v>
      </c>
      <c r="C15">
        <f>PV(0.15,W15,,C14)*-1</f>
        <v>0.83478260869565224</v>
      </c>
      <c r="D15">
        <f t="shared" ref="D15:U15" si="3">PV(0.15,X15,,D14)*-1</f>
        <v>0.76219281663516081</v>
      </c>
      <c r="E15">
        <f t="shared" si="3"/>
        <v>0.69591518040601663</v>
      </c>
      <c r="F15">
        <f t="shared" si="3"/>
        <v>0.63540081689244998</v>
      </c>
      <c r="G15">
        <f t="shared" si="3"/>
        <v>0.56357289846112957</v>
      </c>
      <c r="H15">
        <f t="shared" si="3"/>
        <v>0.49986465776552369</v>
      </c>
      <c r="I15">
        <f t="shared" si="3"/>
        <v>0.44335821819202981</v>
      </c>
      <c r="J15">
        <f t="shared" si="3"/>
        <v>0.39323946309206126</v>
      </c>
      <c r="K15">
        <f t="shared" si="3"/>
        <v>0.34878630639469782</v>
      </c>
      <c r="L15">
        <f t="shared" si="3"/>
        <v>0.30935828915007985</v>
      </c>
      <c r="M15">
        <f t="shared" si="3"/>
        <v>0.27438735211572302</v>
      </c>
      <c r="N15">
        <f t="shared" si="3"/>
        <v>0.24336965144177175</v>
      </c>
      <c r="O15">
        <f t="shared" si="3"/>
        <v>0.21585829953965843</v>
      </c>
      <c r="P15">
        <f t="shared" si="3"/>
        <v>0.19145692654821878</v>
      </c>
      <c r="Q15">
        <f t="shared" si="3"/>
        <v>0.16981396963407236</v>
      </c>
      <c r="R15">
        <f t="shared" si="3"/>
        <v>0.15061760784935119</v>
      </c>
      <c r="S15">
        <f t="shared" si="3"/>
        <v>0.13359126957072889</v>
      </c>
      <c r="T15">
        <f t="shared" si="3"/>
        <v>0.11848964779316824</v>
      </c>
      <c r="U15">
        <f t="shared" si="3"/>
        <v>0.10509516586872314</v>
      </c>
      <c r="W15">
        <v>1</v>
      </c>
      <c r="X15">
        <v>2</v>
      </c>
      <c r="Y15">
        <v>3</v>
      </c>
      <c r="Z15">
        <v>4</v>
      </c>
      <c r="AA15">
        <v>5</v>
      </c>
      <c r="AB15">
        <v>6</v>
      </c>
      <c r="AC15">
        <v>7</v>
      </c>
      <c r="AD15">
        <v>8</v>
      </c>
      <c r="AE15">
        <v>9</v>
      </c>
      <c r="AF15">
        <v>10</v>
      </c>
      <c r="AG15">
        <v>11</v>
      </c>
      <c r="AH15">
        <v>12</v>
      </c>
      <c r="AI15">
        <v>13</v>
      </c>
      <c r="AJ15">
        <v>14</v>
      </c>
      <c r="AK15">
        <v>15</v>
      </c>
      <c r="AL15">
        <v>16</v>
      </c>
      <c r="AM15">
        <v>17</v>
      </c>
      <c r="AN15">
        <v>18</v>
      </c>
      <c r="AO15">
        <v>19</v>
      </c>
      <c r="AP15">
        <v>20</v>
      </c>
      <c r="AQ15">
        <v>21</v>
      </c>
      <c r="AR15">
        <v>22</v>
      </c>
      <c r="AS15">
        <v>23</v>
      </c>
      <c r="AT15">
        <v>24</v>
      </c>
      <c r="AU15">
        <v>25</v>
      </c>
      <c r="AV15">
        <v>26</v>
      </c>
      <c r="AW15">
        <v>27</v>
      </c>
      <c r="AX15">
        <v>28</v>
      </c>
      <c r="AY15">
        <v>29</v>
      </c>
      <c r="AZ15">
        <v>30</v>
      </c>
    </row>
    <row r="16" spans="2:52" x14ac:dyDescent="0.25">
      <c r="B16" t="s">
        <v>13</v>
      </c>
      <c r="C16">
        <f>SUM(C15:U15)</f>
        <v>7.0891511460462162</v>
      </c>
      <c r="M16" s="5"/>
    </row>
    <row r="17" spans="2:28" ht="15.75" thickBot="1" x14ac:dyDescent="0.3"/>
    <row r="18" spans="2:28" x14ac:dyDescent="0.25">
      <c r="B18" s="7" t="s">
        <v>15</v>
      </c>
      <c r="C18" s="8" t="s">
        <v>19</v>
      </c>
    </row>
    <row r="19" spans="2:28" x14ac:dyDescent="0.25">
      <c r="B19" s="9" t="s">
        <v>20</v>
      </c>
      <c r="C19" s="10">
        <v>7</v>
      </c>
    </row>
    <row r="20" spans="2:28" x14ac:dyDescent="0.25">
      <c r="B20" s="9" t="s">
        <v>16</v>
      </c>
      <c r="C20" s="10"/>
    </row>
    <row r="21" spans="2:28" x14ac:dyDescent="0.25">
      <c r="B21" s="9" t="s">
        <v>21</v>
      </c>
      <c r="C21" s="10">
        <v>6</v>
      </c>
    </row>
    <row r="22" spans="2:28" x14ac:dyDescent="0.25">
      <c r="B22" s="9" t="s">
        <v>17</v>
      </c>
      <c r="C22" s="10">
        <v>1.4</v>
      </c>
    </row>
    <row r="23" spans="2:28" x14ac:dyDescent="0.25">
      <c r="B23" s="9" t="s">
        <v>18</v>
      </c>
      <c r="C23" s="10">
        <v>1</v>
      </c>
    </row>
    <row r="24" spans="2:28" x14ac:dyDescent="0.25">
      <c r="B24" s="9" t="s">
        <v>22</v>
      </c>
      <c r="C24" s="10">
        <f>SUM(C19:C23)</f>
        <v>15.4</v>
      </c>
    </row>
    <row r="25" spans="2:28" x14ac:dyDescent="0.25">
      <c r="B25" s="9" t="s">
        <v>23</v>
      </c>
      <c r="C25" s="10">
        <v>10</v>
      </c>
    </row>
    <row r="26" spans="2:28" x14ac:dyDescent="0.25">
      <c r="B26" s="9" t="s">
        <v>24</v>
      </c>
      <c r="C26" s="10">
        <v>4</v>
      </c>
    </row>
    <row r="27" spans="2:28" ht="15.75" thickBot="1" x14ac:dyDescent="0.3">
      <c r="B27" s="11" t="s">
        <v>25</v>
      </c>
      <c r="C27" s="12">
        <v>0.16</v>
      </c>
      <c r="D27">
        <v>2019</v>
      </c>
      <c r="E27">
        <v>2020</v>
      </c>
      <c r="F27">
        <v>2021</v>
      </c>
      <c r="G27">
        <v>2022</v>
      </c>
      <c r="H27">
        <v>2023</v>
      </c>
      <c r="I27">
        <v>2024</v>
      </c>
      <c r="J27">
        <v>2025</v>
      </c>
      <c r="K27">
        <v>2026</v>
      </c>
      <c r="L27">
        <v>2027</v>
      </c>
      <c r="M27">
        <v>2028</v>
      </c>
      <c r="N27">
        <v>2029</v>
      </c>
      <c r="O27">
        <v>2030</v>
      </c>
      <c r="P27">
        <v>2031</v>
      </c>
      <c r="Q27">
        <v>2032</v>
      </c>
      <c r="R27">
        <v>2033</v>
      </c>
      <c r="S27">
        <v>2034</v>
      </c>
      <c r="T27">
        <v>2035</v>
      </c>
      <c r="U27">
        <v>2036</v>
      </c>
    </row>
    <row r="28" spans="2:28" ht="15.75" x14ac:dyDescent="0.25">
      <c r="B28" s="1" t="s">
        <v>26</v>
      </c>
      <c r="D28">
        <v>0.8</v>
      </c>
      <c r="E28">
        <f>D28*1.05</f>
        <v>0.84000000000000008</v>
      </c>
      <c r="F28">
        <f t="shared" ref="F28:AA28" si="4">E28*1.05</f>
        <v>0.88200000000000012</v>
      </c>
      <c r="G28">
        <f>F28*1.02</f>
        <v>0.89964000000000011</v>
      </c>
      <c r="H28">
        <f t="shared" ref="H28:AB28" si="5">G28*1.02</f>
        <v>0.91763280000000014</v>
      </c>
      <c r="I28">
        <f t="shared" si="5"/>
        <v>0.93598545600000016</v>
      </c>
      <c r="J28">
        <f t="shared" si="5"/>
        <v>0.95470516512000014</v>
      </c>
      <c r="K28">
        <f t="shared" si="5"/>
        <v>0.97379926842240017</v>
      </c>
      <c r="L28">
        <f t="shared" si="5"/>
        <v>0.99327525379084813</v>
      </c>
      <c r="M28">
        <f t="shared" si="5"/>
        <v>1.0131407588666652</v>
      </c>
      <c r="N28">
        <f t="shared" si="5"/>
        <v>1.0334035740439986</v>
      </c>
      <c r="O28">
        <f t="shared" si="5"/>
        <v>1.0540716455248786</v>
      </c>
      <c r="P28">
        <f t="shared" si="5"/>
        <v>1.0751530784353762</v>
      </c>
      <c r="Q28">
        <f t="shared" si="5"/>
        <v>1.0966561400040837</v>
      </c>
      <c r="R28">
        <f t="shared" si="5"/>
        <v>1.1185892628041654</v>
      </c>
      <c r="S28">
        <f t="shared" si="5"/>
        <v>1.1409610480602488</v>
      </c>
      <c r="T28">
        <f t="shared" si="5"/>
        <v>1.1637802690214538</v>
      </c>
      <c r="U28">
        <f t="shared" si="5"/>
        <v>1.1870558744018829</v>
      </c>
      <c r="V28">
        <f t="shared" si="5"/>
        <v>1.2107969918899206</v>
      </c>
      <c r="W28">
        <f t="shared" si="5"/>
        <v>1.235012931727719</v>
      </c>
      <c r="X28">
        <f t="shared" si="5"/>
        <v>1.2597131903622734</v>
      </c>
      <c r="Y28">
        <f t="shared" si="5"/>
        <v>1.2849074541695189</v>
      </c>
      <c r="Z28">
        <f t="shared" si="5"/>
        <v>1.3106056032529092</v>
      </c>
      <c r="AA28">
        <f t="shared" si="5"/>
        <v>1.3368177153179674</v>
      </c>
      <c r="AB28">
        <f t="shared" si="5"/>
        <v>1.3635540696243269</v>
      </c>
    </row>
    <row r="29" spans="2:28" x14ac:dyDescent="0.25">
      <c r="B29" t="s">
        <v>14</v>
      </c>
      <c r="D29">
        <f>PV(0.15,X15,,D28)*-1</f>
        <v>0.60491493383742923</v>
      </c>
      <c r="E29">
        <f t="shared" ref="E29:AB29" si="6">PV(0.15,Y15,,E28)*-1</f>
        <v>0.55231363524287025</v>
      </c>
      <c r="F29">
        <f t="shared" si="6"/>
        <v>0.50428636261305548</v>
      </c>
      <c r="G29">
        <f t="shared" si="6"/>
        <v>0.44728007814375359</v>
      </c>
      <c r="H29">
        <f t="shared" si="6"/>
        <v>0.39671798235359018</v>
      </c>
      <c r="I29">
        <f t="shared" si="6"/>
        <v>0.35187160173970616</v>
      </c>
      <c r="J29">
        <f t="shared" si="6"/>
        <v>0.31209481197782635</v>
      </c>
      <c r="K29">
        <f t="shared" si="6"/>
        <v>0.27681452888468078</v>
      </c>
      <c r="L29">
        <f t="shared" si="6"/>
        <v>0.24552245170641254</v>
      </c>
      <c r="M29">
        <f t="shared" si="6"/>
        <v>0.21776773977438332</v>
      </c>
      <c r="N29">
        <f t="shared" si="6"/>
        <v>0.19315051701727917</v>
      </c>
      <c r="O29">
        <f t="shared" si="6"/>
        <v>0.17131611074576067</v>
      </c>
      <c r="P29">
        <f t="shared" si="6"/>
        <v>0.15194994170493556</v>
      </c>
      <c r="Q29">
        <f t="shared" si="6"/>
        <v>0.13477299177307331</v>
      </c>
      <c r="R29">
        <f t="shared" si="6"/>
        <v>0.11953778400742156</v>
      </c>
      <c r="S29">
        <f t="shared" si="6"/>
        <v>0.10602481711962609</v>
      </c>
      <c r="T29">
        <f t="shared" si="6"/>
        <v>9.4039403010450981E-2</v>
      </c>
      <c r="U29">
        <f t="shared" si="6"/>
        <v>8.3408861800573914E-2</v>
      </c>
      <c r="V29">
        <f t="shared" si="6"/>
        <v>7.3980033944856888E-2</v>
      </c>
      <c r="W29">
        <f t="shared" si="6"/>
        <v>6.5617073585873056E-2</v>
      </c>
      <c r="X29">
        <f t="shared" si="6"/>
        <v>5.8199491354426543E-2</v>
      </c>
      <c r="Y29">
        <f t="shared" si="6"/>
        <v>5.162041841870877E-2</v>
      </c>
      <c r="Z29">
        <f t="shared" si="6"/>
        <v>4.5785066771376476E-2</v>
      </c>
      <c r="AA29">
        <f t="shared" si="6"/>
        <v>4.0609363571133927E-2</v>
      </c>
      <c r="AB29">
        <f t="shared" si="6"/>
        <v>3.6018739863092702E-2</v>
      </c>
    </row>
    <row r="30" spans="2:28" x14ac:dyDescent="0.25">
      <c r="B30" t="s">
        <v>13</v>
      </c>
      <c r="C30">
        <f>SUM(D29:AB29)</f>
        <v>5.3356147409622983</v>
      </c>
    </row>
    <row r="32" spans="2:28" x14ac:dyDescent="0.25">
      <c r="B32" t="s">
        <v>30</v>
      </c>
      <c r="C32">
        <f>C16+C30</f>
        <v>12.424765887008515</v>
      </c>
    </row>
    <row r="33" spans="2:4" x14ac:dyDescent="0.25">
      <c r="B33" t="s">
        <v>27</v>
      </c>
      <c r="C33">
        <f>C13</f>
        <v>8.67</v>
      </c>
    </row>
    <row r="34" spans="2:4" x14ac:dyDescent="0.25">
      <c r="B34" t="s">
        <v>28</v>
      </c>
      <c r="C34" s="3">
        <f>(C33/C32-1)*(-1)</f>
        <v>0.30220013166884241</v>
      </c>
    </row>
    <row r="35" spans="2:4" x14ac:dyDescent="0.25">
      <c r="B35" s="4" t="s">
        <v>29</v>
      </c>
    </row>
    <row r="36" spans="2:4" x14ac:dyDescent="0.25">
      <c r="B36" t="s">
        <v>31</v>
      </c>
      <c r="C36" s="2">
        <v>0.15</v>
      </c>
      <c r="D36" t="s">
        <v>32</v>
      </c>
    </row>
    <row r="37" spans="2:4" x14ac:dyDescent="0.25">
      <c r="B37" t="s">
        <v>37</v>
      </c>
      <c r="C37" s="2">
        <v>0.1</v>
      </c>
      <c r="D37" t="s">
        <v>33</v>
      </c>
    </row>
    <row r="38" spans="2:4" x14ac:dyDescent="0.25">
      <c r="D38" t="s">
        <v>34</v>
      </c>
    </row>
    <row r="39" spans="2:4" x14ac:dyDescent="0.25">
      <c r="B39" t="s">
        <v>35</v>
      </c>
      <c r="C39" s="2">
        <v>0.05</v>
      </c>
      <c r="D39" t="s">
        <v>36</v>
      </c>
    </row>
    <row r="40" spans="2:4" x14ac:dyDescent="0.25">
      <c r="B40" t="s">
        <v>38</v>
      </c>
      <c r="C40" s="2">
        <v>0.04</v>
      </c>
      <c r="D40" t="s">
        <v>39</v>
      </c>
    </row>
    <row r="41" spans="2:4" x14ac:dyDescent="0.25">
      <c r="B41" t="s">
        <v>41</v>
      </c>
      <c r="D41" t="s">
        <v>40</v>
      </c>
    </row>
    <row r="42" spans="2:4" x14ac:dyDescent="0.25">
      <c r="B42" t="s">
        <v>42</v>
      </c>
      <c r="C42" s="2">
        <v>0.2</v>
      </c>
      <c r="D42" t="s">
        <v>43</v>
      </c>
    </row>
    <row r="43" spans="2:4" x14ac:dyDescent="0.25">
      <c r="C43" s="2">
        <f>SUM(C36:C42)</f>
        <v>0.54</v>
      </c>
    </row>
    <row r="44" spans="2:4" x14ac:dyDescent="0.25">
      <c r="B44" t="s">
        <v>44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61BBC-5FC0-4D56-AF50-05C48C6D3C92}">
  <dimension ref="B1:AZ46"/>
  <sheetViews>
    <sheetView tabSelected="1" topLeftCell="V19" workbookViewId="0">
      <selection activeCell="AG41" sqref="AG41"/>
    </sheetView>
  </sheetViews>
  <sheetFormatPr defaultRowHeight="15" x14ac:dyDescent="0.25"/>
  <cols>
    <col min="2" max="2" width="32.28515625" bestFit="1" customWidth="1"/>
    <col min="3" max="3" width="12" bestFit="1" customWidth="1"/>
    <col min="36" max="36" width="33.140625" bestFit="1" customWidth="1"/>
    <col min="37" max="37" width="7.7109375" bestFit="1" customWidth="1"/>
    <col min="38" max="38" width="70" bestFit="1" customWidth="1"/>
  </cols>
  <sheetData>
    <row r="1" spans="2:52" x14ac:dyDescent="0.25">
      <c r="B1" s="5" t="s">
        <v>0</v>
      </c>
      <c r="C1" s="5"/>
      <c r="D1" s="5"/>
      <c r="E1" s="5"/>
      <c r="F1" s="5"/>
    </row>
    <row r="2" spans="2:52" x14ac:dyDescent="0.25">
      <c r="B2" s="5"/>
      <c r="C2" s="5"/>
      <c r="D2" s="5"/>
      <c r="E2" s="5"/>
      <c r="F2" s="5"/>
    </row>
    <row r="3" spans="2:52" x14ac:dyDescent="0.25">
      <c r="B3" s="5"/>
      <c r="C3" s="5"/>
      <c r="D3" s="5" t="s">
        <v>46</v>
      </c>
      <c r="E3" s="5"/>
      <c r="F3" s="5"/>
    </row>
    <row r="4" spans="2:52" x14ac:dyDescent="0.25">
      <c r="B4" s="5"/>
      <c r="C4" s="5"/>
      <c r="D4" s="5" t="s">
        <v>2</v>
      </c>
      <c r="E4" s="5"/>
      <c r="F4" s="5"/>
    </row>
    <row r="5" spans="2:52" x14ac:dyDescent="0.25">
      <c r="B5" s="5"/>
      <c r="C5" s="5"/>
      <c r="D5" s="5" t="s">
        <v>3</v>
      </c>
      <c r="E5" s="5"/>
      <c r="F5" s="5"/>
    </row>
    <row r="6" spans="2:52" x14ac:dyDescent="0.25">
      <c r="B6" s="5"/>
      <c r="C6" s="5"/>
      <c r="D6" s="5" t="s">
        <v>4</v>
      </c>
      <c r="E6" s="5"/>
      <c r="F6" s="5"/>
    </row>
    <row r="7" spans="2:52" x14ac:dyDescent="0.25">
      <c r="B7" s="5"/>
      <c r="C7" s="5"/>
      <c r="D7" s="5" t="s">
        <v>5</v>
      </c>
      <c r="E7" s="5"/>
      <c r="F7" s="5"/>
    </row>
    <row r="8" spans="2:52" x14ac:dyDescent="0.25">
      <c r="B8" s="5" t="s">
        <v>11</v>
      </c>
      <c r="C8" s="5"/>
      <c r="D8" s="5"/>
      <c r="E8" s="5"/>
      <c r="F8" s="5"/>
    </row>
    <row r="9" spans="2:52" x14ac:dyDescent="0.25">
      <c r="B9" s="5" t="s">
        <v>9</v>
      </c>
      <c r="C9" s="5">
        <v>2018</v>
      </c>
      <c r="D9" s="5">
        <v>2019</v>
      </c>
      <c r="E9" s="5">
        <v>2020</v>
      </c>
      <c r="F9" s="5">
        <v>2021</v>
      </c>
      <c r="G9">
        <v>2022</v>
      </c>
      <c r="H9">
        <v>2023</v>
      </c>
      <c r="I9">
        <v>2024</v>
      </c>
      <c r="J9">
        <v>2025</v>
      </c>
      <c r="K9">
        <v>2026</v>
      </c>
      <c r="L9">
        <v>2027</v>
      </c>
      <c r="M9">
        <v>2028</v>
      </c>
      <c r="N9">
        <v>2029</v>
      </c>
      <c r="O9">
        <v>2030</v>
      </c>
      <c r="P9">
        <v>2031</v>
      </c>
      <c r="Q9">
        <v>2032</v>
      </c>
      <c r="R9">
        <v>2033</v>
      </c>
    </row>
    <row r="10" spans="2:52" x14ac:dyDescent="0.25">
      <c r="B10" s="5" t="s">
        <v>6</v>
      </c>
      <c r="C10" s="5">
        <v>3.7</v>
      </c>
      <c r="D10" s="5">
        <f>C10*1.05</f>
        <v>3.8850000000000002</v>
      </c>
      <c r="E10" s="5">
        <f t="shared" ref="E10:R10" si="0">D10*1.05</f>
        <v>4.07925</v>
      </c>
      <c r="F10" s="5">
        <f t="shared" si="0"/>
        <v>4.2832125000000003</v>
      </c>
      <c r="G10">
        <f t="shared" si="0"/>
        <v>4.4973731250000002</v>
      </c>
      <c r="H10">
        <f t="shared" si="0"/>
        <v>4.7222417812500002</v>
      </c>
      <c r="I10">
        <f t="shared" si="0"/>
        <v>4.9583538703125001</v>
      </c>
      <c r="J10">
        <f t="shared" si="0"/>
        <v>5.2062715638281256</v>
      </c>
      <c r="K10">
        <f t="shared" si="0"/>
        <v>5.4665851420195324</v>
      </c>
      <c r="L10">
        <f t="shared" si="0"/>
        <v>5.7399143991205088</v>
      </c>
      <c r="M10">
        <f t="shared" si="0"/>
        <v>6.0269101190765344</v>
      </c>
      <c r="N10">
        <f t="shared" si="0"/>
        <v>6.3282556250303612</v>
      </c>
      <c r="O10">
        <f t="shared" si="0"/>
        <v>6.6446684062818795</v>
      </c>
      <c r="P10">
        <f t="shared" si="0"/>
        <v>6.9769018265959737</v>
      </c>
      <c r="Q10">
        <f t="shared" si="0"/>
        <v>7.3257469179257724</v>
      </c>
      <c r="R10">
        <f t="shared" si="0"/>
        <v>7.6920342638220616</v>
      </c>
    </row>
    <row r="11" spans="2:52" x14ac:dyDescent="0.25">
      <c r="B11" s="5" t="s">
        <v>7</v>
      </c>
      <c r="C11" s="5">
        <v>4.8</v>
      </c>
      <c r="D11" s="5">
        <f>C11*1.05</f>
        <v>5.04</v>
      </c>
      <c r="E11" s="5">
        <f t="shared" ref="E11:R11" si="1">D11*1.05</f>
        <v>5.2920000000000007</v>
      </c>
      <c r="F11" s="5">
        <f t="shared" si="1"/>
        <v>5.5566000000000013</v>
      </c>
      <c r="G11">
        <f t="shared" si="1"/>
        <v>5.834430000000002</v>
      </c>
      <c r="H11">
        <f t="shared" si="1"/>
        <v>6.1261515000000024</v>
      </c>
      <c r="I11">
        <f t="shared" si="1"/>
        <v>6.4324590750000032</v>
      </c>
      <c r="J11">
        <f t="shared" si="1"/>
        <v>6.7540820287500036</v>
      </c>
      <c r="K11">
        <f t="shared" si="1"/>
        <v>7.0917861301875043</v>
      </c>
      <c r="L11">
        <f t="shared" si="1"/>
        <v>7.4463754366968802</v>
      </c>
      <c r="M11">
        <f t="shared" si="1"/>
        <v>7.8186942085317241</v>
      </c>
      <c r="N11">
        <f t="shared" si="1"/>
        <v>8.2096289189583107</v>
      </c>
      <c r="O11">
        <f t="shared" si="1"/>
        <v>8.6201103649062265</v>
      </c>
      <c r="P11">
        <f t="shared" si="1"/>
        <v>9.0511158831515388</v>
      </c>
      <c r="Q11">
        <f t="shared" si="1"/>
        <v>9.5036716773091161</v>
      </c>
      <c r="R11">
        <f t="shared" si="1"/>
        <v>9.9788552611745729</v>
      </c>
    </row>
    <row r="12" spans="2:52" x14ac:dyDescent="0.25">
      <c r="B12" s="5" t="s">
        <v>8</v>
      </c>
      <c r="C12" s="5">
        <v>5</v>
      </c>
      <c r="D12" s="5">
        <v>5</v>
      </c>
      <c r="E12" s="5">
        <v>5</v>
      </c>
      <c r="F12" s="5">
        <v>5</v>
      </c>
      <c r="G12">
        <v>5</v>
      </c>
      <c r="H12">
        <v>5</v>
      </c>
      <c r="I12">
        <v>5</v>
      </c>
      <c r="J12">
        <v>5</v>
      </c>
      <c r="K12">
        <v>5</v>
      </c>
      <c r="L12">
        <v>5</v>
      </c>
      <c r="M12">
        <v>5</v>
      </c>
      <c r="N12">
        <v>5</v>
      </c>
      <c r="O12">
        <v>5</v>
      </c>
      <c r="P12">
        <v>5</v>
      </c>
      <c r="Q12">
        <v>5</v>
      </c>
      <c r="R12">
        <v>5</v>
      </c>
    </row>
    <row r="13" spans="2:52" x14ac:dyDescent="0.25">
      <c r="B13" s="5" t="s">
        <v>10</v>
      </c>
      <c r="C13" s="5">
        <v>8.67</v>
      </c>
      <c r="D13" s="5"/>
      <c r="E13" s="5"/>
      <c r="F13" s="5"/>
    </row>
    <row r="14" spans="2:52" x14ac:dyDescent="0.25">
      <c r="B14" s="5" t="s">
        <v>12</v>
      </c>
      <c r="C14" s="5">
        <f>C11/C12</f>
        <v>0.96</v>
      </c>
      <c r="D14" s="5">
        <f t="shared" ref="D14:R14" si="2">D11/D12</f>
        <v>1.008</v>
      </c>
      <c r="E14" s="5">
        <f t="shared" si="2"/>
        <v>1.0584000000000002</v>
      </c>
      <c r="F14" s="5">
        <f t="shared" si="2"/>
        <v>1.1113200000000003</v>
      </c>
      <c r="G14">
        <f t="shared" si="2"/>
        <v>1.1668860000000003</v>
      </c>
      <c r="H14">
        <f t="shared" si="2"/>
        <v>1.2252303000000004</v>
      </c>
      <c r="I14">
        <f t="shared" si="2"/>
        <v>1.2864918150000006</v>
      </c>
      <c r="J14">
        <f t="shared" si="2"/>
        <v>1.3508164057500007</v>
      </c>
      <c r="K14">
        <f t="shared" si="2"/>
        <v>1.4183572260375008</v>
      </c>
      <c r="L14">
        <f t="shared" si="2"/>
        <v>1.4892750873393761</v>
      </c>
      <c r="M14">
        <f t="shared" si="2"/>
        <v>1.5637388417063449</v>
      </c>
      <c r="N14">
        <f t="shared" si="2"/>
        <v>1.6419257837916621</v>
      </c>
      <c r="O14">
        <f t="shared" si="2"/>
        <v>1.7240220729812452</v>
      </c>
      <c r="P14">
        <f t="shared" si="2"/>
        <v>1.8102231766303079</v>
      </c>
      <c r="Q14">
        <f t="shared" si="2"/>
        <v>1.9007343354618231</v>
      </c>
      <c r="R14">
        <f t="shared" si="2"/>
        <v>1.9957710522349146</v>
      </c>
    </row>
    <row r="15" spans="2:52" x14ac:dyDescent="0.25">
      <c r="B15" s="5" t="s">
        <v>14</v>
      </c>
      <c r="C15" s="5">
        <f>PV(0.15,W15,,C14)*-1</f>
        <v>0.83478260869565224</v>
      </c>
      <c r="D15" s="5">
        <f t="shared" ref="D15:R15" si="3">PV(0.15,X15,,D14)*-1</f>
        <v>0.76219281663516081</v>
      </c>
      <c r="E15" s="5">
        <f t="shared" si="3"/>
        <v>0.69591518040601663</v>
      </c>
      <c r="F15" s="5">
        <f t="shared" si="3"/>
        <v>0.63540081689244998</v>
      </c>
      <c r="G15">
        <f t="shared" si="3"/>
        <v>0.58014857194528047</v>
      </c>
      <c r="H15">
        <f t="shared" si="3"/>
        <v>0.52970087003699529</v>
      </c>
      <c r="I15">
        <f t="shared" si="3"/>
        <v>0.48363992481638718</v>
      </c>
      <c r="J15">
        <f t="shared" si="3"/>
        <v>0.44158427918017967</v>
      </c>
      <c r="K15">
        <f t="shared" si="3"/>
        <v>0.40318564620799013</v>
      </c>
      <c r="L15">
        <f t="shared" si="3"/>
        <v>0.36812602479859979</v>
      </c>
      <c r="M15">
        <f t="shared" si="3"/>
        <v>0.33611506612046071</v>
      </c>
      <c r="N15">
        <f t="shared" si="3"/>
        <v>0.30688766906650766</v>
      </c>
      <c r="O15">
        <f t="shared" si="3"/>
        <v>0.2802017847998548</v>
      </c>
      <c r="P15">
        <f t="shared" si="3"/>
        <v>0.25583641220856312</v>
      </c>
      <c r="Q15">
        <f t="shared" si="3"/>
        <v>0.23358976766868814</v>
      </c>
      <c r="R15">
        <f t="shared" si="3"/>
        <v>0.21327761395836747</v>
      </c>
      <c r="W15">
        <v>1</v>
      </c>
      <c r="X15">
        <v>2</v>
      </c>
      <c r="Y15">
        <v>3</v>
      </c>
      <c r="Z15">
        <v>4</v>
      </c>
      <c r="AA15">
        <v>5</v>
      </c>
      <c r="AB15">
        <v>6</v>
      </c>
      <c r="AC15">
        <v>7</v>
      </c>
      <c r="AD15">
        <v>8</v>
      </c>
      <c r="AE15">
        <v>9</v>
      </c>
      <c r="AF15">
        <v>10</v>
      </c>
      <c r="AG15">
        <v>11</v>
      </c>
      <c r="AH15">
        <v>12</v>
      </c>
      <c r="AI15">
        <v>13</v>
      </c>
      <c r="AJ15">
        <v>14</v>
      </c>
      <c r="AK15">
        <v>15</v>
      </c>
      <c r="AL15">
        <v>16</v>
      </c>
      <c r="AM15">
        <v>17</v>
      </c>
      <c r="AN15">
        <v>18</v>
      </c>
      <c r="AO15">
        <v>19</v>
      </c>
      <c r="AP15">
        <v>20</v>
      </c>
      <c r="AQ15">
        <v>21</v>
      </c>
      <c r="AR15">
        <v>22</v>
      </c>
      <c r="AS15">
        <v>23</v>
      </c>
      <c r="AT15">
        <v>24</v>
      </c>
      <c r="AU15">
        <v>25</v>
      </c>
      <c r="AV15">
        <v>26</v>
      </c>
      <c r="AW15">
        <v>27</v>
      </c>
      <c r="AX15">
        <v>28</v>
      </c>
      <c r="AY15">
        <v>29</v>
      </c>
      <c r="AZ15">
        <v>30</v>
      </c>
    </row>
    <row r="16" spans="2:52" x14ac:dyDescent="0.25">
      <c r="B16" s="5" t="s">
        <v>13</v>
      </c>
      <c r="C16" s="5">
        <f>SUM(C15:U15)</f>
        <v>7.3605850534371529</v>
      </c>
      <c r="D16" s="5"/>
      <c r="E16" s="5"/>
      <c r="F16" s="5"/>
      <c r="M16" s="5"/>
    </row>
    <row r="17" spans="2:44" ht="15.75" thickBot="1" x14ac:dyDescent="0.3"/>
    <row r="18" spans="2:44" x14ac:dyDescent="0.25">
      <c r="B18" s="7" t="s">
        <v>15</v>
      </c>
      <c r="C18" s="8" t="s">
        <v>19</v>
      </c>
    </row>
    <row r="19" spans="2:44" x14ac:dyDescent="0.25">
      <c r="B19" s="9" t="s">
        <v>20</v>
      </c>
      <c r="C19" s="10">
        <v>7</v>
      </c>
    </row>
    <row r="20" spans="2:44" x14ac:dyDescent="0.25">
      <c r="B20" s="9" t="s">
        <v>16</v>
      </c>
      <c r="C20" s="10"/>
    </row>
    <row r="21" spans="2:44" x14ac:dyDescent="0.25">
      <c r="B21" s="9" t="s">
        <v>21</v>
      </c>
      <c r="C21" s="10">
        <v>6</v>
      </c>
    </row>
    <row r="22" spans="2:44" x14ac:dyDescent="0.25">
      <c r="B22" s="9" t="s">
        <v>17</v>
      </c>
      <c r="C22" s="10">
        <v>1.4</v>
      </c>
    </row>
    <row r="23" spans="2:44" x14ac:dyDescent="0.25">
      <c r="B23" s="9" t="s">
        <v>18</v>
      </c>
      <c r="C23" s="10">
        <v>1</v>
      </c>
    </row>
    <row r="24" spans="2:44" x14ac:dyDescent="0.25">
      <c r="B24" s="9" t="s">
        <v>22</v>
      </c>
      <c r="C24" s="10">
        <f>SUM(C19:C23)</f>
        <v>15.4</v>
      </c>
    </row>
    <row r="25" spans="2:44" x14ac:dyDescent="0.25">
      <c r="B25" s="9" t="s">
        <v>23</v>
      </c>
      <c r="C25" s="10">
        <v>10</v>
      </c>
    </row>
    <row r="26" spans="2:44" x14ac:dyDescent="0.25">
      <c r="B26" s="13" t="s">
        <v>24</v>
      </c>
      <c r="C26" s="14">
        <v>4</v>
      </c>
    </row>
    <row r="27" spans="2:44" x14ac:dyDescent="0.25">
      <c r="B27" s="15" t="s">
        <v>25</v>
      </c>
      <c r="C27" s="16">
        <v>0.16</v>
      </c>
      <c r="D27" s="5">
        <v>2019</v>
      </c>
      <c r="E27" s="5">
        <v>2020</v>
      </c>
      <c r="F27" s="5">
        <v>2021</v>
      </c>
      <c r="G27" s="5">
        <v>2022</v>
      </c>
      <c r="H27">
        <v>2023</v>
      </c>
      <c r="I27">
        <v>2024</v>
      </c>
      <c r="J27">
        <v>2025</v>
      </c>
      <c r="K27">
        <v>2026</v>
      </c>
      <c r="L27">
        <v>2027</v>
      </c>
      <c r="M27">
        <v>2028</v>
      </c>
      <c r="N27">
        <v>2029</v>
      </c>
      <c r="O27">
        <v>2030</v>
      </c>
      <c r="P27">
        <v>2031</v>
      </c>
      <c r="Q27">
        <v>2032</v>
      </c>
      <c r="R27">
        <v>2033</v>
      </c>
      <c r="S27">
        <v>2034</v>
      </c>
      <c r="T27">
        <v>2035</v>
      </c>
      <c r="U27">
        <v>2036</v>
      </c>
    </row>
    <row r="28" spans="2:44" ht="15.75" x14ac:dyDescent="0.25">
      <c r="B28" s="17" t="s">
        <v>26</v>
      </c>
      <c r="C28" s="15"/>
      <c r="D28" s="5">
        <v>0.8</v>
      </c>
      <c r="E28" s="5">
        <f>D28*1.05</f>
        <v>0.84000000000000008</v>
      </c>
      <c r="F28" s="5">
        <f t="shared" ref="F28:AA28" si="4">E28*1.05</f>
        <v>0.88200000000000012</v>
      </c>
      <c r="G28" s="5">
        <f t="shared" si="4"/>
        <v>0.92610000000000015</v>
      </c>
      <c r="H28">
        <f t="shared" si="4"/>
        <v>0.97240500000000019</v>
      </c>
      <c r="I28">
        <f t="shared" si="4"/>
        <v>1.0210252500000003</v>
      </c>
      <c r="J28">
        <f t="shared" si="4"/>
        <v>1.0720765125000005</v>
      </c>
      <c r="K28">
        <f t="shared" si="4"/>
        <v>1.1256803381250005</v>
      </c>
      <c r="L28">
        <f t="shared" si="4"/>
        <v>1.1819643550312506</v>
      </c>
      <c r="M28">
        <f t="shared" si="4"/>
        <v>1.2410625727828133</v>
      </c>
      <c r="N28">
        <f t="shared" si="4"/>
        <v>1.3031157014219541</v>
      </c>
      <c r="O28">
        <f t="shared" si="4"/>
        <v>1.3682714864930519</v>
      </c>
      <c r="P28">
        <f t="shared" si="4"/>
        <v>1.4366850608177044</v>
      </c>
      <c r="Q28">
        <f t="shared" si="4"/>
        <v>1.5085193138585897</v>
      </c>
      <c r="R28">
        <f t="shared" si="4"/>
        <v>1.5839452795515192</v>
      </c>
      <c r="S28">
        <f t="shared" si="4"/>
        <v>1.6631425435290952</v>
      </c>
      <c r="T28">
        <f t="shared" si="4"/>
        <v>1.74629967070555</v>
      </c>
      <c r="U28">
        <f t="shared" si="4"/>
        <v>1.8336146542408276</v>
      </c>
      <c r="V28">
        <f>U28*1.05</f>
        <v>1.9252953869528691</v>
      </c>
      <c r="W28">
        <f t="shared" si="4"/>
        <v>2.0215601563005126</v>
      </c>
      <c r="X28">
        <f t="shared" si="4"/>
        <v>2.1226381641155383</v>
      </c>
      <c r="Y28">
        <f t="shared" si="4"/>
        <v>2.2287700723213155</v>
      </c>
      <c r="Z28">
        <f t="shared" si="4"/>
        <v>2.3402085759373814</v>
      </c>
      <c r="AA28">
        <f t="shared" si="4"/>
        <v>2.4572190047342506</v>
      </c>
      <c r="AB28">
        <f>AA28*1.05</f>
        <v>2.5800799549709632</v>
      </c>
      <c r="AJ28" s="21" t="s">
        <v>29</v>
      </c>
      <c r="AK28" s="5"/>
      <c r="AL28" s="5"/>
      <c r="AM28" s="5"/>
      <c r="AN28" s="5"/>
      <c r="AO28" s="5"/>
      <c r="AP28" s="5"/>
      <c r="AQ28" s="5"/>
      <c r="AR28" s="5"/>
    </row>
    <row r="29" spans="2:44" x14ac:dyDescent="0.25">
      <c r="B29" s="5" t="s">
        <v>14</v>
      </c>
      <c r="C29" s="5"/>
      <c r="D29" s="5">
        <f>PV(0.15,X15,,D28)*-1</f>
        <v>0.60491493383742923</v>
      </c>
      <c r="E29" s="5">
        <f>PV(0.15,Y15,,E28)*-1</f>
        <v>0.55231363524287025</v>
      </c>
      <c r="F29" s="5">
        <f>PV(0.15,Z15,,F28)*-1</f>
        <v>0.50428636261305548</v>
      </c>
      <c r="G29" s="5">
        <f>PV(0.15,AA15,,G28)*-1</f>
        <v>0.46043537455974631</v>
      </c>
      <c r="H29">
        <f>PV(0.15,AB15,,H28)*-1</f>
        <v>0.42039751590237712</v>
      </c>
      <c r="I29">
        <f>PV(0.15,AC15,,I28)*-1</f>
        <v>0.38384121017173578</v>
      </c>
      <c r="J29">
        <f>PV(0.15,AD15,,J28)*-1</f>
        <v>0.35046371363506318</v>
      </c>
      <c r="K29">
        <f>PV(0.15,AE15,,K28)*-1</f>
        <v>0.31998860810157942</v>
      </c>
      <c r="L29">
        <f>PV(0.15,AF15,,L28)*-1</f>
        <v>0.29216351174492039</v>
      </c>
      <c r="M29">
        <f>PV(0.15,AG15,,M28)*-1</f>
        <v>0.2667579889844926</v>
      </c>
      <c r="N29">
        <f>PV(0.15,AH15,,N28)*-1</f>
        <v>0.24356164211627593</v>
      </c>
      <c r="O29">
        <f>PV(0.15,AI15,,O28)*-1</f>
        <v>0.22238236888877366</v>
      </c>
      <c r="P29">
        <f>PV(0.15,AJ15,,P28)*-1</f>
        <v>0.2030447715940977</v>
      </c>
      <c r="Q29">
        <f>PV(0.15,AK15,,Q28)*-1</f>
        <v>0.18538870449895883</v>
      </c>
      <c r="R29">
        <f>PV(0.15,AL15,,R28)*-1</f>
        <v>0.16926794758600591</v>
      </c>
      <c r="S29">
        <f>PV(0.15,AM15,,S28)*-1</f>
        <v>0.15454899562200541</v>
      </c>
      <c r="T29">
        <f>PV(0.15,AN15,,T28)*-1</f>
        <v>0.14110995252443975</v>
      </c>
      <c r="U29">
        <f>PV(0.15,AO15,,U28)*-1</f>
        <v>0.12883952187014064</v>
      </c>
      <c r="V29">
        <f>PV(0.15,AP15,,V28)*-1</f>
        <v>0.11763608518578061</v>
      </c>
      <c r="W29">
        <f>PV(0.15,AQ15,,W28)*-1</f>
        <v>0.10740686038701708</v>
      </c>
      <c r="X29">
        <f>PV(0.15,AR15,,X28)*-1</f>
        <v>9.8067133396841699E-2</v>
      </c>
      <c r="Y29">
        <f>PV(0.15,AS15,,Y28)*-1</f>
        <v>8.9539556579725052E-2</v>
      </c>
      <c r="Z29">
        <f>PV(0.15,AT15,,Z28)*-1</f>
        <v>8.1753508181488105E-2</v>
      </c>
      <c r="AA29">
        <f>PV(0.15,AU15,,AA28)*-1</f>
        <v>7.4644507470054369E-2</v>
      </c>
      <c r="AB29">
        <f>PV(0.15,AV15,,AB28)*-1</f>
        <v>6.8153680733527899E-2</v>
      </c>
      <c r="AJ29" s="5" t="s">
        <v>31</v>
      </c>
      <c r="AK29" s="6">
        <v>0.15</v>
      </c>
      <c r="AL29" s="5" t="s">
        <v>32</v>
      </c>
      <c r="AM29" s="5"/>
      <c r="AN29" s="5"/>
      <c r="AO29" s="5"/>
      <c r="AP29" s="5"/>
      <c r="AQ29" s="5"/>
      <c r="AR29" s="5"/>
    </row>
    <row r="30" spans="2:44" x14ac:dyDescent="0.25">
      <c r="B30" s="5" t="s">
        <v>13</v>
      </c>
      <c r="C30" s="5">
        <f>SUM(D29:AB29)</f>
        <v>6.2409080914284019</v>
      </c>
      <c r="D30" s="5"/>
      <c r="E30" s="5"/>
      <c r="F30" s="5"/>
      <c r="G30" s="5"/>
      <c r="AJ30" s="5" t="s">
        <v>37</v>
      </c>
      <c r="AK30" s="6">
        <v>0.1</v>
      </c>
      <c r="AL30" s="5" t="s">
        <v>33</v>
      </c>
      <c r="AM30" s="5"/>
      <c r="AN30" s="5"/>
      <c r="AO30" s="5"/>
      <c r="AP30" s="5"/>
      <c r="AQ30" s="5"/>
      <c r="AR30" s="5"/>
    </row>
    <row r="31" spans="2:44" x14ac:dyDescent="0.25">
      <c r="B31" s="5"/>
      <c r="C31" s="5"/>
      <c r="D31" s="5"/>
      <c r="E31" s="5"/>
      <c r="F31" s="5"/>
      <c r="G31" s="5"/>
      <c r="AJ31" s="5"/>
      <c r="AK31" s="5"/>
      <c r="AL31" s="5" t="s">
        <v>34</v>
      </c>
      <c r="AM31" s="5"/>
      <c r="AN31" s="5"/>
      <c r="AO31" s="5"/>
      <c r="AP31" s="5"/>
      <c r="AQ31" s="5"/>
      <c r="AR31" s="5"/>
    </row>
    <row r="32" spans="2:44" x14ac:dyDescent="0.25">
      <c r="B32" s="5" t="s">
        <v>30</v>
      </c>
      <c r="C32" s="5">
        <f>C16+C30</f>
        <v>13.601493144865554</v>
      </c>
      <c r="D32" s="5"/>
      <c r="E32" s="5"/>
      <c r="F32" s="5"/>
      <c r="G32" s="5"/>
      <c r="AJ32" s="5" t="s">
        <v>35</v>
      </c>
      <c r="AK32" s="6">
        <v>0.05</v>
      </c>
      <c r="AL32" s="5" t="s">
        <v>36</v>
      </c>
      <c r="AM32" s="5"/>
      <c r="AN32" s="5"/>
      <c r="AO32" s="5"/>
      <c r="AP32" s="5"/>
      <c r="AQ32" s="5"/>
      <c r="AR32" s="5"/>
    </row>
    <row r="33" spans="2:44" x14ac:dyDescent="0.25">
      <c r="B33" s="5" t="s">
        <v>27</v>
      </c>
      <c r="C33" s="5">
        <f>C13</f>
        <v>8.67</v>
      </c>
      <c r="D33" s="5"/>
      <c r="E33" s="5"/>
      <c r="F33" s="5"/>
      <c r="G33" s="5"/>
      <c r="AJ33" s="5" t="s">
        <v>38</v>
      </c>
      <c r="AK33" s="6">
        <v>0.04</v>
      </c>
      <c r="AL33" s="5" t="s">
        <v>39</v>
      </c>
      <c r="AM33" s="5"/>
      <c r="AN33" s="5"/>
      <c r="AO33" s="5"/>
      <c r="AP33" s="5"/>
      <c r="AQ33" s="5"/>
      <c r="AR33" s="5"/>
    </row>
    <row r="34" spans="2:44" x14ac:dyDescent="0.25">
      <c r="B34" s="19" t="s">
        <v>28</v>
      </c>
      <c r="C34" s="20">
        <f>(C33/C32-1)*(-1)</f>
        <v>0.36256998348208191</v>
      </c>
      <c r="D34" s="19"/>
      <c r="E34" s="19"/>
      <c r="F34" s="19"/>
      <c r="G34" s="19"/>
      <c r="AJ34" s="5" t="s">
        <v>41</v>
      </c>
      <c r="AK34" s="5"/>
      <c r="AL34" s="5" t="s">
        <v>40</v>
      </c>
      <c r="AM34" s="5"/>
      <c r="AN34" s="5"/>
      <c r="AO34" s="5"/>
      <c r="AP34" s="5"/>
      <c r="AQ34" s="5"/>
      <c r="AR34" s="5"/>
    </row>
    <row r="35" spans="2:44" x14ac:dyDescent="0.25">
      <c r="B35" s="21" t="s">
        <v>29</v>
      </c>
      <c r="C35" s="5"/>
      <c r="D35" s="5"/>
      <c r="E35" s="5"/>
      <c r="F35" s="5"/>
      <c r="G35" s="5"/>
      <c r="H35" s="5"/>
      <c r="I35" s="5"/>
      <c r="J35" s="5"/>
      <c r="AJ35" s="5" t="s">
        <v>42</v>
      </c>
      <c r="AK35" s="6">
        <v>0.2</v>
      </c>
      <c r="AL35" s="5" t="s">
        <v>43</v>
      </c>
      <c r="AM35" s="5"/>
      <c r="AN35" s="5"/>
      <c r="AO35" s="5"/>
      <c r="AP35" s="5"/>
      <c r="AQ35" s="5"/>
      <c r="AR35" s="5"/>
    </row>
    <row r="36" spans="2:44" x14ac:dyDescent="0.25">
      <c r="B36" s="5" t="s">
        <v>31</v>
      </c>
      <c r="C36" s="6">
        <v>0.15</v>
      </c>
      <c r="D36" s="5" t="s">
        <v>32</v>
      </c>
      <c r="E36" s="5"/>
      <c r="F36" s="5"/>
      <c r="G36" s="5"/>
      <c r="H36" s="5"/>
      <c r="I36" s="5"/>
      <c r="J36" s="5"/>
      <c r="AJ36" s="5"/>
      <c r="AK36" s="6">
        <v>0.54</v>
      </c>
      <c r="AL36" s="5"/>
      <c r="AM36" s="5"/>
      <c r="AN36" s="5"/>
      <c r="AO36" s="5"/>
      <c r="AP36" s="5"/>
      <c r="AQ36" s="5"/>
      <c r="AR36" s="5"/>
    </row>
    <row r="37" spans="2:44" x14ac:dyDescent="0.25">
      <c r="B37" s="5" t="s">
        <v>37</v>
      </c>
      <c r="C37" s="6">
        <v>0.1</v>
      </c>
      <c r="D37" s="5" t="s">
        <v>33</v>
      </c>
      <c r="E37" s="5"/>
      <c r="F37" s="5"/>
      <c r="G37" s="5"/>
      <c r="H37" s="5"/>
      <c r="I37" s="5"/>
      <c r="J37" s="5"/>
      <c r="AJ37" s="5" t="s">
        <v>44</v>
      </c>
      <c r="AK37" s="5">
        <v>7.3448062982273994</v>
      </c>
      <c r="AL37" s="5"/>
      <c r="AM37" s="5"/>
      <c r="AN37" s="5"/>
      <c r="AO37" s="5"/>
      <c r="AP37" s="5"/>
      <c r="AQ37" s="5"/>
      <c r="AR37" s="5"/>
    </row>
    <row r="38" spans="2:44" x14ac:dyDescent="0.25">
      <c r="B38" s="5"/>
      <c r="C38" s="5"/>
      <c r="D38" s="5" t="s">
        <v>34</v>
      </c>
      <c r="E38" s="5"/>
      <c r="F38" s="5"/>
      <c r="G38" s="5"/>
      <c r="H38" s="5"/>
      <c r="I38" s="5"/>
      <c r="J38" s="5"/>
      <c r="AJ38" s="5" t="s">
        <v>45</v>
      </c>
      <c r="AK38" s="18">
        <v>-0.15284817782844295</v>
      </c>
      <c r="AL38" s="5"/>
      <c r="AM38" s="5"/>
      <c r="AN38" s="5"/>
      <c r="AO38" s="5"/>
      <c r="AP38" s="5"/>
      <c r="AQ38" s="5"/>
      <c r="AR38" s="5"/>
    </row>
    <row r="39" spans="2:44" x14ac:dyDescent="0.25">
      <c r="B39" s="5" t="s">
        <v>35</v>
      </c>
      <c r="C39" s="6">
        <v>0.05</v>
      </c>
      <c r="D39" s="5" t="s">
        <v>36</v>
      </c>
      <c r="E39" s="5"/>
      <c r="F39" s="5"/>
      <c r="G39" s="5"/>
      <c r="H39" s="5"/>
      <c r="I39" s="5"/>
      <c r="J39" s="5"/>
      <c r="AJ39" s="5"/>
      <c r="AK39" s="5"/>
      <c r="AL39" s="5"/>
      <c r="AM39" s="5"/>
      <c r="AN39" s="5"/>
      <c r="AO39" s="5"/>
      <c r="AP39" s="5"/>
      <c r="AQ39" s="5"/>
      <c r="AR39" s="5"/>
    </row>
    <row r="40" spans="2:44" x14ac:dyDescent="0.25">
      <c r="B40" s="5" t="s">
        <v>38</v>
      </c>
      <c r="C40" s="6">
        <v>0.04</v>
      </c>
      <c r="D40" s="5" t="s">
        <v>39</v>
      </c>
      <c r="E40" s="5"/>
      <c r="F40" s="5"/>
      <c r="G40" s="5"/>
      <c r="H40" s="5"/>
      <c r="I40" s="5"/>
      <c r="J40" s="5"/>
    </row>
    <row r="41" spans="2:44" x14ac:dyDescent="0.25">
      <c r="B41" s="5" t="s">
        <v>41</v>
      </c>
      <c r="C41" s="5"/>
      <c r="D41" s="5" t="s">
        <v>40</v>
      </c>
      <c r="E41" s="5"/>
      <c r="F41" s="5"/>
      <c r="G41" s="5"/>
      <c r="H41" s="5"/>
      <c r="I41" s="5"/>
      <c r="J41" s="5"/>
    </row>
    <row r="42" spans="2:44" x14ac:dyDescent="0.25">
      <c r="B42" s="5" t="s">
        <v>42</v>
      </c>
      <c r="C42" s="6">
        <v>0.2</v>
      </c>
      <c r="D42" s="5" t="s">
        <v>43</v>
      </c>
      <c r="E42" s="5"/>
      <c r="F42" s="5"/>
      <c r="G42" s="5"/>
      <c r="H42" s="5"/>
      <c r="I42" s="5"/>
      <c r="J42" s="5"/>
    </row>
    <row r="43" spans="2:44" x14ac:dyDescent="0.25">
      <c r="B43" s="5"/>
      <c r="C43" s="6">
        <f>SUM(C36:C42)</f>
        <v>0.54</v>
      </c>
      <c r="D43" s="5"/>
      <c r="E43" s="5"/>
      <c r="F43" s="5"/>
      <c r="G43" s="5"/>
      <c r="H43" s="5"/>
      <c r="I43" s="5"/>
      <c r="J43" s="5"/>
    </row>
    <row r="44" spans="2:44" x14ac:dyDescent="0.25">
      <c r="B44" s="5" t="s">
        <v>44</v>
      </c>
      <c r="C44" s="5">
        <f>C43*C32</f>
        <v>7.3448062982273994</v>
      </c>
      <c r="D44" s="5"/>
      <c r="E44" s="5"/>
      <c r="F44" s="5"/>
      <c r="G44" s="5"/>
      <c r="H44" s="5"/>
      <c r="I44" s="5"/>
      <c r="J44" s="5"/>
    </row>
    <row r="45" spans="2:44" x14ac:dyDescent="0.25">
      <c r="B45" s="5" t="s">
        <v>45</v>
      </c>
      <c r="C45" s="18">
        <f>(C44/C33-1)</f>
        <v>-0.15284817782844295</v>
      </c>
      <c r="D45" s="5"/>
      <c r="E45" s="5"/>
      <c r="F45" s="5"/>
      <c r="G45" s="5"/>
      <c r="H45" s="5"/>
      <c r="I45" s="5"/>
      <c r="J45" s="5"/>
    </row>
    <row r="46" spans="2:44" x14ac:dyDescent="0.25">
      <c r="B46" s="5"/>
      <c r="C46" s="5"/>
      <c r="D46" s="5"/>
      <c r="E46" s="5"/>
      <c r="F46" s="5"/>
      <c r="G46" s="5"/>
      <c r="H46" s="5"/>
      <c r="I46" s="5"/>
      <c r="J46" s="5"/>
    </row>
  </sheetData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slower growth from year 5</vt:lpstr>
      <vt:lpstr>FULL EARNING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Carlin</dc:creator>
  <cp:lastModifiedBy>Sven Carlin</cp:lastModifiedBy>
  <dcterms:created xsi:type="dcterms:W3CDTF">2018-08-08T09:41:45Z</dcterms:created>
  <dcterms:modified xsi:type="dcterms:W3CDTF">2018-08-08T13:25:29Z</dcterms:modified>
</cp:coreProperties>
</file>