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Workbooks Final\"/>
    </mc:Choice>
  </mc:AlternateContent>
  <xr:revisionPtr revIDLastSave="0" documentId="8_{2A15EB1E-A770-471C-9700-F4264FD85AFB}" xr6:coauthVersionLast="47" xr6:coauthVersionMax="47" xr10:uidLastSave="{00000000-0000-0000-0000-000000000000}"/>
  <bookViews>
    <workbookView xWindow="-110" yWindow="-110" windowWidth="19420" windowHeight="11020" tabRatio="979" xr2:uid="{94CA441A-24B1-4C1D-8534-946D50D322F7}"/>
  </bookViews>
  <sheets>
    <sheet name="Index" sheetId="11" r:id="rId1"/>
    <sheet name="VLookup - Categories" sheetId="1" r:id="rId2"/>
    <sheet name="VLookup - Find Values" sheetId="2" r:id="rId3"/>
    <sheet name="HLookUp" sheetId="3" r:id="rId4"/>
    <sheet name="Index &amp; Match " sheetId="4" r:id="rId5"/>
    <sheet name="XLookUp - Simple Lookup" sheetId="5" r:id="rId6"/>
    <sheet name="XLookUp - Approx Match" sheetId="7" r:id="rId7"/>
    <sheet name="XLookUp - Two Way LookUP" sheetId="9" r:id="rId8"/>
    <sheet name="XLookUP - Search Mode" sheetId="10" r:id="rId9"/>
  </sheets>
  <definedNames>
    <definedName name="_xlnm._FilterDatabase" localSheetId="1" hidden="1">'VLookup - Categories'!$G$4:$H$4</definedName>
    <definedName name="_xlnm._FilterDatabase" localSheetId="6" hidden="1">'XLookUp - Approx Match'!$J$3:$K$3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0" l="1" a="1"/>
  <c r="L5" i="10" s="1"/>
  <c r="L6" i="10" a="1"/>
  <c r="L6" i="10" s="1"/>
  <c r="L7" i="10" a="1"/>
  <c r="L7" i="10" s="1"/>
  <c r="L8" i="10" a="1"/>
  <c r="L8" i="10" s="1"/>
  <c r="L9" i="10" a="1"/>
  <c r="L9" i="10" s="1"/>
  <c r="L10" i="10" a="1"/>
  <c r="L10" i="10" s="1"/>
  <c r="L11" i="10" a="1"/>
  <c r="L11" i="10" s="1"/>
  <c r="L12" i="10" a="1"/>
  <c r="L12" i="10" s="1"/>
  <c r="L13" i="10" a="1"/>
  <c r="L13" i="10" s="1"/>
  <c r="L14" i="10" a="1"/>
  <c r="L14" i="10" s="1"/>
  <c r="L15" i="10" a="1"/>
  <c r="L15" i="10" s="1"/>
  <c r="L4" i="10" a="1"/>
  <c r="L4" i="10" s="1"/>
  <c r="K15" i="10"/>
  <c r="K5" i="10"/>
  <c r="K6" i="10"/>
  <c r="K7" i="10"/>
  <c r="K8" i="10"/>
  <c r="K9" i="10"/>
  <c r="K10" i="10"/>
  <c r="K11" i="10"/>
  <c r="K12" i="10"/>
  <c r="K13" i="10"/>
  <c r="K14" i="10"/>
  <c r="K4" i="10"/>
  <c r="B63" i="10"/>
  <c r="F63" i="10"/>
  <c r="E63" i="10"/>
  <c r="B58" i="10"/>
  <c r="B53" i="10"/>
  <c r="B48" i="10"/>
  <c r="B43" i="10"/>
  <c r="B38" i="10"/>
  <c r="B33" i="10"/>
  <c r="F58" i="10"/>
  <c r="E58" i="10"/>
  <c r="F53" i="10"/>
  <c r="E53" i="10"/>
  <c r="F48" i="10"/>
  <c r="E48" i="10"/>
  <c r="F43" i="10"/>
  <c r="E43" i="10"/>
  <c r="F38" i="10"/>
  <c r="E38" i="10"/>
  <c r="F33" i="10"/>
  <c r="E33" i="10"/>
  <c r="F28" i="10"/>
  <c r="E28" i="10"/>
  <c r="F23" i="10"/>
  <c r="E23" i="10"/>
  <c r="F18" i="10"/>
  <c r="E18" i="10"/>
  <c r="F13" i="10"/>
  <c r="E13" i="10"/>
  <c r="F8" i="10"/>
  <c r="E8" i="10"/>
  <c r="B25" i="10"/>
  <c r="B26" i="10" s="1"/>
  <c r="B27" i="10" s="1"/>
  <c r="B28" i="10" s="1"/>
  <c r="B20" i="10"/>
  <c r="B21" i="10" s="1"/>
  <c r="B22" i="10" s="1"/>
  <c r="B23" i="10" s="1"/>
  <c r="B15" i="10"/>
  <c r="B16" i="10" s="1"/>
  <c r="B17" i="10" s="1"/>
  <c r="B18" i="10" s="1"/>
  <c r="B10" i="10"/>
  <c r="B12" i="10" s="1"/>
  <c r="B5" i="10"/>
  <c r="B6" i="10" s="1"/>
  <c r="B8" i="10" s="1"/>
  <c r="B11" i="10" l="1"/>
  <c r="B7" i="10"/>
  <c r="B16" i="9" l="1" a="1"/>
  <c r="B16" i="9" s="1"/>
  <c r="B15" i="9" a="1"/>
  <c r="B15" i="9" s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4" i="7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4" i="5"/>
  <c r="E10" i="9"/>
  <c r="D10" i="9"/>
  <c r="C10" i="9"/>
  <c r="G10" i="9" s="1"/>
  <c r="B10" i="9"/>
  <c r="H10" i="9" s="1"/>
  <c r="H9" i="9"/>
  <c r="G9" i="9"/>
  <c r="F9" i="9"/>
  <c r="H8" i="9"/>
  <c r="G8" i="9"/>
  <c r="F8" i="9"/>
  <c r="H7" i="9"/>
  <c r="G7" i="9"/>
  <c r="F7" i="9"/>
  <c r="H6" i="9"/>
  <c r="G6" i="9"/>
  <c r="F6" i="9"/>
  <c r="H5" i="9"/>
  <c r="G5" i="9"/>
  <c r="F5" i="9"/>
  <c r="H4" i="9"/>
  <c r="G4" i="9"/>
  <c r="F4" i="9"/>
  <c r="F10" i="9" l="1"/>
  <c r="D15" i="4"/>
  <c r="C15" i="4"/>
  <c r="E10" i="4"/>
  <c r="D10" i="4"/>
  <c r="C10" i="4"/>
  <c r="B10" i="4"/>
  <c r="H9" i="4"/>
  <c r="G9" i="4"/>
  <c r="F9" i="4"/>
  <c r="H8" i="4"/>
  <c r="G8" i="4"/>
  <c r="F8" i="4"/>
  <c r="H7" i="4"/>
  <c r="G7" i="4"/>
  <c r="F7" i="4"/>
  <c r="H6" i="4"/>
  <c r="G6" i="4"/>
  <c r="F6" i="4"/>
  <c r="H5" i="4"/>
  <c r="G5" i="4"/>
  <c r="F5" i="4"/>
  <c r="H4" i="4"/>
  <c r="G4" i="4"/>
  <c r="F4" i="4"/>
  <c r="G5" i="3"/>
  <c r="G6" i="3"/>
  <c r="G7" i="3"/>
  <c r="G8" i="3"/>
  <c r="G9" i="3"/>
  <c r="B17" i="3"/>
  <c r="B15" i="3"/>
  <c r="E10" i="3"/>
  <c r="D10" i="3"/>
  <c r="C10" i="3"/>
  <c r="B10" i="3"/>
  <c r="H9" i="3"/>
  <c r="F9" i="3"/>
  <c r="H8" i="3"/>
  <c r="F8" i="3"/>
  <c r="H7" i="3"/>
  <c r="F7" i="3"/>
  <c r="H6" i="3"/>
  <c r="F6" i="3"/>
  <c r="H5" i="3"/>
  <c r="F5" i="3"/>
  <c r="H4" i="3"/>
  <c r="G4" i="3"/>
  <c r="F4" i="3"/>
  <c r="B15" i="4" l="1" a="1"/>
  <c r="B15" i="4" s="1"/>
  <c r="H10" i="4"/>
  <c r="G10" i="4"/>
  <c r="F10" i="4"/>
  <c r="F10" i="3"/>
  <c r="H10" i="3"/>
  <c r="G10" i="3"/>
  <c r="D6" i="2" l="1"/>
  <c r="E6" i="2" s="1"/>
  <c r="F6" i="2" s="1"/>
  <c r="D7" i="2"/>
  <c r="E7" i="2" s="1"/>
  <c r="F7" i="2" s="1"/>
  <c r="D8" i="2"/>
  <c r="E8" i="2" s="1"/>
  <c r="F8" i="2" s="1"/>
  <c r="D9" i="2"/>
  <c r="E9" i="2" s="1"/>
  <c r="F9" i="2" s="1"/>
  <c r="D10" i="2"/>
  <c r="E10" i="2" s="1"/>
  <c r="F10" i="2" s="1"/>
  <c r="D11" i="2"/>
  <c r="E11" i="2" s="1"/>
  <c r="F11" i="2" s="1"/>
  <c r="D12" i="2"/>
  <c r="E12" i="2" s="1"/>
  <c r="F12" i="2" s="1"/>
  <c r="D13" i="2"/>
  <c r="E13" i="2" s="1"/>
  <c r="F13" i="2" s="1"/>
  <c r="D14" i="2"/>
  <c r="E14" i="2" s="1"/>
  <c r="F14" i="2" s="1"/>
  <c r="D15" i="2"/>
  <c r="E15" i="2" s="1"/>
  <c r="F15" i="2" s="1"/>
  <c r="D16" i="2"/>
  <c r="E16" i="2" s="1"/>
  <c r="F16" i="2" s="1"/>
  <c r="D17" i="2"/>
  <c r="E17" i="2" s="1"/>
  <c r="F17" i="2" s="1"/>
  <c r="D18" i="2"/>
  <c r="E18" i="2" s="1"/>
  <c r="F18" i="2" s="1"/>
  <c r="D19" i="2"/>
  <c r="E19" i="2" s="1"/>
  <c r="F19" i="2" s="1"/>
  <c r="D20" i="2"/>
  <c r="E20" i="2" s="1"/>
  <c r="F20" i="2" s="1"/>
  <c r="D21" i="2"/>
  <c r="E21" i="2" s="1"/>
  <c r="F21" i="2" s="1"/>
  <c r="D22" i="2"/>
  <c r="E22" i="2" s="1"/>
  <c r="F22" i="2" s="1"/>
  <c r="D5" i="2"/>
  <c r="E5" i="2" s="1"/>
  <c r="F5" i="2" s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6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<sst xmlns="http://schemas.openxmlformats.org/spreadsheetml/2006/main" count="490" uniqueCount="148">
  <si>
    <t>Student</t>
  </si>
  <si>
    <t>Grade</t>
  </si>
  <si>
    <t>Test Score</t>
  </si>
  <si>
    <t>Arnold Shawarma</t>
  </si>
  <si>
    <t>Bustin Jeiber</t>
  </si>
  <si>
    <t>Cally Kapoor</t>
  </si>
  <si>
    <t>Dua Shallowa</t>
  </si>
  <si>
    <t>Faroon Mive</t>
  </si>
  <si>
    <t>Feb Levinson</t>
  </si>
  <si>
    <t>Gady Laga</t>
  </si>
  <si>
    <t>Him Jalpert</t>
  </si>
  <si>
    <t>Lennifer Jopez</t>
  </si>
  <si>
    <t>Meridth Footer</t>
  </si>
  <si>
    <t>Michael Bot</t>
  </si>
  <si>
    <t>Pam Ceasely</t>
  </si>
  <si>
    <t>Reese Withoutherspoon</t>
  </si>
  <si>
    <t>Right Wilson</t>
  </si>
  <si>
    <t>Robert De Faro</t>
  </si>
  <si>
    <t>Sd Ehreen</t>
  </si>
  <si>
    <t>Taylor Unhurried</t>
  </si>
  <si>
    <t>Willnot Smith</t>
  </si>
  <si>
    <t>Kim Karcashian</t>
  </si>
  <si>
    <t>Jennifer Anystone</t>
  </si>
  <si>
    <t>Ariana Venti</t>
  </si>
  <si>
    <t>Jennifer lawyerence</t>
  </si>
  <si>
    <t>Results - Bio Midterm</t>
  </si>
  <si>
    <t>Score</t>
  </si>
  <si>
    <t xml:space="preserve">Grade </t>
  </si>
  <si>
    <t>F</t>
  </si>
  <si>
    <t>E</t>
  </si>
  <si>
    <t>D</t>
  </si>
  <si>
    <t>C</t>
  </si>
  <si>
    <t>B</t>
  </si>
  <si>
    <t>A</t>
  </si>
  <si>
    <t>Fifi Hadid</t>
  </si>
  <si>
    <t xml:space="preserve">Results - Biology </t>
  </si>
  <si>
    <t>End Term Score</t>
  </si>
  <si>
    <t>Mid Term Score</t>
  </si>
  <si>
    <t>Final Score</t>
  </si>
  <si>
    <t>Final Grade</t>
  </si>
  <si>
    <t>Quarter</t>
  </si>
  <si>
    <t>Region</t>
  </si>
  <si>
    <t>Lowest Sales</t>
  </si>
  <si>
    <t>Highest Sales</t>
  </si>
  <si>
    <t>Average Sales</t>
  </si>
  <si>
    <t>Q1</t>
  </si>
  <si>
    <t>Central</t>
  </si>
  <si>
    <t>West</t>
  </si>
  <si>
    <t>East</t>
  </si>
  <si>
    <t>Erin Cannon</t>
  </si>
  <si>
    <t>North</t>
  </si>
  <si>
    <t>Total Sales</t>
  </si>
  <si>
    <t/>
  </si>
  <si>
    <t>Sales Summary</t>
  </si>
  <si>
    <t>Jan</t>
  </si>
  <si>
    <t>Feb</t>
  </si>
  <si>
    <t>May</t>
  </si>
  <si>
    <t>Mar</t>
  </si>
  <si>
    <t>Apr</t>
  </si>
  <si>
    <t>Jun</t>
  </si>
  <si>
    <t>Total</t>
  </si>
  <si>
    <t>Month/
Employee</t>
  </si>
  <si>
    <t>Sales Report - H1 2022</t>
  </si>
  <si>
    <t>Employee</t>
  </si>
  <si>
    <t>Sales</t>
  </si>
  <si>
    <t>Row No</t>
  </si>
  <si>
    <t>Col No</t>
  </si>
  <si>
    <t>Emp ID</t>
  </si>
  <si>
    <t>Salesperson</t>
  </si>
  <si>
    <t>E001</t>
  </si>
  <si>
    <t>E002</t>
  </si>
  <si>
    <t>E003</t>
  </si>
  <si>
    <t>E004</t>
  </si>
  <si>
    <t>E005</t>
  </si>
  <si>
    <t>E006</t>
  </si>
  <si>
    <t>E007</t>
  </si>
  <si>
    <t>E008</t>
  </si>
  <si>
    <t>E009</t>
  </si>
  <si>
    <t>E010</t>
  </si>
  <si>
    <t>E011</t>
  </si>
  <si>
    <t>E012</t>
  </si>
  <si>
    <t>South</t>
  </si>
  <si>
    <t>E014</t>
  </si>
  <si>
    <t>E015</t>
  </si>
  <si>
    <t>E016</t>
  </si>
  <si>
    <t>E017</t>
  </si>
  <si>
    <t>E018</t>
  </si>
  <si>
    <t>E019</t>
  </si>
  <si>
    <t>Employee Information</t>
  </si>
  <si>
    <t>Arnold</t>
  </si>
  <si>
    <t>Bustin</t>
  </si>
  <si>
    <t>Faroon</t>
  </si>
  <si>
    <t>Meridth</t>
  </si>
  <si>
    <t>Michael</t>
  </si>
  <si>
    <t>Reese</t>
  </si>
  <si>
    <t>Taylor</t>
  </si>
  <si>
    <t>E020</t>
  </si>
  <si>
    <t>E021</t>
  </si>
  <si>
    <t>E022</t>
  </si>
  <si>
    <t>E023</t>
  </si>
  <si>
    <t>Tom Netherlands</t>
  </si>
  <si>
    <t>Jerry Holland</t>
  </si>
  <si>
    <t>Cardi A</t>
  </si>
  <si>
    <t>Robert Faro</t>
  </si>
  <si>
    <t>Pete Davidaughter</t>
  </si>
  <si>
    <t>Emp Name</t>
  </si>
  <si>
    <t>Bonus</t>
  </si>
  <si>
    <t>Sales - Dec 2022</t>
  </si>
  <si>
    <t>Base Salary</t>
  </si>
  <si>
    <t>Total Salary</t>
  </si>
  <si>
    <t>Annual Bonus</t>
  </si>
  <si>
    <t>Tax Rate</t>
  </si>
  <si>
    <t>Income</t>
  </si>
  <si>
    <t>Bibi Hadid</t>
  </si>
  <si>
    <t>Q2</t>
  </si>
  <si>
    <t>Q3</t>
  </si>
  <si>
    <t>Q4</t>
  </si>
  <si>
    <t>Employee Name</t>
  </si>
  <si>
    <t>Michael Scoot</t>
  </si>
  <si>
    <t xml:space="preserve">Michael </t>
  </si>
  <si>
    <t>Sales  2021/22</t>
  </si>
  <si>
    <t>Sales Summary 2021/22</t>
  </si>
  <si>
    <t>Bibi</t>
  </si>
  <si>
    <t>Pam</t>
  </si>
  <si>
    <t>Robert De</t>
  </si>
  <si>
    <t>SNo</t>
  </si>
  <si>
    <t>Video</t>
  </si>
  <si>
    <t>Functions</t>
  </si>
  <si>
    <t>Sheet</t>
  </si>
  <si>
    <t>VLookup - Approx Match</t>
  </si>
  <si>
    <t>Vlookup</t>
  </si>
  <si>
    <t>VLookup - Categories</t>
  </si>
  <si>
    <t>VLookup - Exact Match</t>
  </si>
  <si>
    <t>VLookup - Find Values</t>
  </si>
  <si>
    <t>HLookup Function</t>
  </si>
  <si>
    <t>Hlookup</t>
  </si>
  <si>
    <t>HLookUp</t>
  </si>
  <si>
    <t xml:space="preserve">Index &amp; Match </t>
  </si>
  <si>
    <t xml:space="preserve">Index and Match </t>
  </si>
  <si>
    <t>Index and Match Function</t>
  </si>
  <si>
    <t>XLookUp - Simple Lookup</t>
  </si>
  <si>
    <t>XLookUp - VLookUP + More</t>
  </si>
  <si>
    <t>Xlookup</t>
  </si>
  <si>
    <t>XLookUp - Approx Match</t>
  </si>
  <si>
    <t>XLookUp - HLookup+Index Match</t>
  </si>
  <si>
    <t>XLookUp - Two Way LookUP</t>
  </si>
  <si>
    <t>XLookUP - Search Mode</t>
  </si>
  <si>
    <t>XLookUp - Everything 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</si>
</sst>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_-[$$-409]* #,##0.00_ ;_-[$$-409]* \-#,##0.00\ ;_-[$$-409]* &quot;-&quot;??_ ;_-@_ "/>
    <numFmt numFmtId="165" formatCode="_-[$$-409]* #,##0_ ;_-[$$-409]* \-#,##0\ ;_-[$$-409]* &quot;-&quot;??_ ;_-@_ "/>
  </numFmts>
  <fonts count="20" x14ac:knownFonts="1">
    <font>
      <sz val="11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1" tint="0.14999847407452621"/>
      <name val="Calibri"/>
      <family val="2"/>
    </font>
    <font>
      <b/>
      <sz val="16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15" applyNumberFormat="0" applyFill="0" applyAlignment="0" applyProtection="0"/>
    <xf numFmtId="0" fontId="19" fillId="0" borderId="0" applyNumberFormat="0" applyFill="0" applyBorder="0" applyAlignment="0" applyProtection="0"/>
  </cellStyleXfs>
  <cellXfs count="117">
    <xf numFmtId="0" fontId="0" fillId="0" borderId="0" xfId="0"/>
    <xf numFmtId="0" fontId="0" fillId="4" borderId="9" xfId="0" applyFill="1" applyBorder="1" applyAlignment="1">
      <alignment horizontal="center" vertical="center" wrapText="1"/>
    </xf>
    <xf numFmtId="1" fontId="0" fillId="4" borderId="10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1" fontId="0" fillId="4" borderId="12" xfId="0" applyNumberForma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1" fontId="0" fillId="4" borderId="14" xfId="0" applyNumberForma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7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1" fontId="0" fillId="5" borderId="5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quotePrefix="1"/>
    <xf numFmtId="164" fontId="6" fillId="5" borderId="5" xfId="1" applyNumberFormat="1" applyFont="1" applyFill="1" applyBorder="1"/>
    <xf numFmtId="164" fontId="6" fillId="5" borderId="14" xfId="1" applyNumberFormat="1" applyFont="1" applyFill="1" applyBorder="1"/>
    <xf numFmtId="164" fontId="6" fillId="5" borderId="4" xfId="1" applyNumberFormat="1" applyFont="1" applyFill="1" applyBorder="1"/>
    <xf numFmtId="164" fontId="5" fillId="5" borderId="17" xfId="3" applyNumberFormat="1" applyFont="1" applyFill="1" applyBorder="1"/>
    <xf numFmtId="164" fontId="5" fillId="5" borderId="18" xfId="3" applyNumberFormat="1" applyFont="1" applyFill="1" applyBorder="1"/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5" fillId="5" borderId="16" xfId="3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4" fontId="6" fillId="5" borderId="5" xfId="1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centerContinuous"/>
    </xf>
    <xf numFmtId="0" fontId="11" fillId="2" borderId="0" xfId="0" applyFont="1" applyFill="1" applyAlignment="1">
      <alignment horizontal="centerContinuous" vertical="center"/>
    </xf>
    <xf numFmtId="0" fontId="12" fillId="2" borderId="0" xfId="0" applyFont="1" applyFill="1" applyAlignment="1">
      <alignment horizontal="centerContinuous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/>
    </xf>
    <xf numFmtId="165" fontId="10" fillId="5" borderId="5" xfId="0" applyNumberFormat="1" applyFont="1" applyFill="1" applyBorder="1" applyAlignment="1">
      <alignment horizontal="center"/>
    </xf>
    <xf numFmtId="165" fontId="10" fillId="5" borderId="4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Continuous"/>
    </xf>
    <xf numFmtId="0" fontId="10" fillId="5" borderId="13" xfId="0" applyFont="1" applyFill="1" applyBorder="1" applyAlignment="1">
      <alignment horizontal="center"/>
    </xf>
    <xf numFmtId="165" fontId="10" fillId="5" borderId="10" xfId="0" applyNumberFormat="1" applyFont="1" applyFill="1" applyBorder="1" applyAlignment="1">
      <alignment horizontal="center"/>
    </xf>
    <xf numFmtId="165" fontId="10" fillId="5" borderId="20" xfId="0" applyNumberFormat="1" applyFont="1" applyFill="1" applyBorder="1" applyAlignment="1">
      <alignment horizontal="center"/>
    </xf>
    <xf numFmtId="165" fontId="10" fillId="5" borderId="12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65" fontId="10" fillId="5" borderId="23" xfId="0" applyNumberFormat="1" applyFont="1" applyFill="1" applyBorder="1" applyAlignment="1">
      <alignment horizontal="center"/>
    </xf>
    <xf numFmtId="165" fontId="10" fillId="5" borderId="9" xfId="0" applyNumberFormat="1" applyFont="1" applyFill="1" applyBorder="1" applyAlignment="1">
      <alignment horizontal="center"/>
    </xf>
    <xf numFmtId="165" fontId="10" fillId="5" borderId="11" xfId="0" applyNumberFormat="1" applyFont="1" applyFill="1" applyBorder="1" applyAlignment="1">
      <alignment horizontal="center"/>
    </xf>
    <xf numFmtId="9" fontId="10" fillId="5" borderId="25" xfId="2" applyFont="1" applyFill="1" applyBorder="1" applyAlignment="1">
      <alignment horizontal="center"/>
    </xf>
    <xf numFmtId="9" fontId="10" fillId="5" borderId="10" xfId="2" applyFont="1" applyFill="1" applyBorder="1" applyAlignment="1">
      <alignment horizontal="center"/>
    </xf>
    <xf numFmtId="9" fontId="10" fillId="5" borderId="12" xfId="2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5" borderId="30" xfId="0" applyFill="1" applyBorder="1" applyAlignment="1">
      <alignment horizontal="center" vertical="center"/>
    </xf>
    <xf numFmtId="165" fontId="17" fillId="5" borderId="5" xfId="0" applyNumberFormat="1" applyFont="1" applyFill="1" applyBorder="1" applyAlignment="1">
      <alignment horizontal="center" vertical="center" wrapText="1"/>
    </xf>
    <xf numFmtId="165" fontId="17" fillId="5" borderId="14" xfId="0" applyNumberFormat="1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165" fontId="17" fillId="5" borderId="4" xfId="0" applyNumberFormat="1" applyFont="1" applyFill="1" applyBorder="1" applyAlignment="1">
      <alignment horizontal="center" vertical="center" wrapText="1"/>
    </xf>
    <xf numFmtId="165" fontId="17" fillId="5" borderId="26" xfId="0" applyNumberFormat="1" applyFont="1" applyFill="1" applyBorder="1" applyAlignment="1">
      <alignment horizontal="center" vertical="center" wrapText="1"/>
    </xf>
    <xf numFmtId="165" fontId="17" fillId="5" borderId="19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/>
    </xf>
    <xf numFmtId="165" fontId="5" fillId="2" borderId="28" xfId="3" applyNumberFormat="1" applyFont="1" applyFill="1" applyBorder="1" applyAlignment="1">
      <alignment horizontal="center" vertical="center" wrapText="1"/>
    </xf>
    <xf numFmtId="165" fontId="5" fillId="2" borderId="29" xfId="3" applyNumberFormat="1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/>
    </xf>
    <xf numFmtId="165" fontId="17" fillId="5" borderId="24" xfId="0" applyNumberFormat="1" applyFont="1" applyFill="1" applyBorder="1" applyAlignment="1">
      <alignment horizontal="center" vertical="center" wrapText="1"/>
    </xf>
    <xf numFmtId="165" fontId="17" fillId="5" borderId="25" xfId="0" applyNumberFormat="1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65" fontId="17" fillId="5" borderId="34" xfId="0" applyNumberFormat="1" applyFont="1" applyFill="1" applyBorder="1" applyAlignment="1">
      <alignment horizontal="center" vertical="center" wrapText="1"/>
    </xf>
    <xf numFmtId="165" fontId="17" fillId="5" borderId="3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Continuous" vertical="center"/>
    </xf>
    <xf numFmtId="0" fontId="14" fillId="2" borderId="2" xfId="0" applyFont="1" applyFill="1" applyBorder="1" applyAlignment="1">
      <alignment horizontal="centerContinuous" vertical="center"/>
    </xf>
    <xf numFmtId="0" fontId="15" fillId="2" borderId="2" xfId="0" applyFont="1" applyFill="1" applyBorder="1" applyAlignment="1">
      <alignment horizontal="centerContinuous" vertical="center"/>
    </xf>
    <xf numFmtId="0" fontId="12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Continuous" vertical="center"/>
    </xf>
    <xf numFmtId="0" fontId="5" fillId="6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left" vertical="center"/>
    </xf>
    <xf numFmtId="0" fontId="0" fillId="4" borderId="37" xfId="0" applyFill="1" applyBorder="1" applyAlignment="1">
      <alignment vertical="center"/>
    </xf>
    <xf numFmtId="0" fontId="19" fillId="4" borderId="38" xfId="4" applyFill="1" applyBorder="1" applyAlignment="1">
      <alignment vertical="center"/>
    </xf>
    <xf numFmtId="0" fontId="0" fillId="4" borderId="39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9" fillId="4" borderId="40" xfId="4" applyFill="1" applyBorder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vertical="center" wrapText="1"/>
    </xf>
    <xf numFmtId="0" fontId="0" fillId="4" borderId="42" xfId="0" applyFill="1" applyBorder="1" applyAlignment="1">
      <alignment vertical="center"/>
    </xf>
    <xf numFmtId="0" fontId="19" fillId="4" borderId="43" xfId="4" applyFill="1" applyBorder="1" applyAlignment="1">
      <alignment vertical="center"/>
    </xf>
  </cellXfs>
  <cellStyles count="5">
    <cellStyle name="Currency" xfId="1" builtinId="4"/>
    <cellStyle name="Hyperlink" xfId="4" builtinId="8"/>
    <cellStyle name="Normal" xfId="0" builtinId="0"/>
    <cellStyle name="Percent" xfId="2" builtinId="5"/>
    <cellStyle name="Total" xfId="3" builtinId="25"/>
  </cellStyles>
  <dxfs count="0"/>
  <tableStyles count="0" defaultTableStyle="TableStyleMedium2" defaultPivotStyle="PivotStyleLight16"/>
  <colors>
    <mruColors>
      <color rgb="FFFFF7E1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D8E8-250F-43CD-B24C-67E0D11BC55B}">
  <sheetPr>
    <tabColor theme="9" tint="0.59999389629810485"/>
  </sheetPr>
  <dimension ref="B1:E10"/>
  <sheetViews>
    <sheetView showGridLines="0" tabSelected="1" workbookViewId="0">
      <selection activeCell="B2" sqref="B2"/>
    </sheetView>
  </sheetViews>
  <sheetFormatPr defaultRowHeight="20" customHeight="1" x14ac:dyDescent="0.35"/>
  <cols>
    <col min="2" max="2" width="9" customWidth="1"/>
    <col min="3" max="3" width="39.90625" customWidth="1"/>
    <col min="4" max="4" width="46.81640625" customWidth="1"/>
    <col min="5" max="5" width="37.90625" customWidth="1"/>
    <col min="6" max="6" width="21.81640625" customWidth="1"/>
  </cols>
  <sheetData>
    <row r="1" spans="2:5" ht="20" customHeight="1" thickBot="1" x14ac:dyDescent="0.4"/>
    <row r="2" spans="2:5" ht="20" customHeight="1" thickBot="1" x14ac:dyDescent="0.4">
      <c r="B2" s="103" t="s">
        <v>125</v>
      </c>
      <c r="C2" s="103" t="s">
        <v>126</v>
      </c>
      <c r="D2" s="103" t="s">
        <v>127</v>
      </c>
      <c r="E2" s="104" t="s">
        <v>128</v>
      </c>
    </row>
    <row r="3" spans="2:5" ht="20" customHeight="1" x14ac:dyDescent="0.35">
      <c r="B3" s="105">
        <v>1</v>
      </c>
      <c r="C3" s="106" t="s">
        <v>129</v>
      </c>
      <c r="D3" s="107" t="s">
        <v>130</v>
      </c>
      <c r="E3" s="108" t="s">
        <v>131</v>
      </c>
    </row>
    <row r="4" spans="2:5" ht="20" customHeight="1" x14ac:dyDescent="0.35">
      <c r="B4" s="109">
        <v>2</v>
      </c>
      <c r="C4" s="110" t="s">
        <v>132</v>
      </c>
      <c r="D4" s="110" t="s">
        <v>130</v>
      </c>
      <c r="E4" s="111" t="s">
        <v>133</v>
      </c>
    </row>
    <row r="5" spans="2:5" ht="21" customHeight="1" x14ac:dyDescent="0.35">
      <c r="B5" s="109">
        <v>3</v>
      </c>
      <c r="C5" s="112" t="s">
        <v>134</v>
      </c>
      <c r="D5" s="110" t="s">
        <v>135</v>
      </c>
      <c r="E5" s="111" t="s">
        <v>136</v>
      </c>
    </row>
    <row r="6" spans="2:5" ht="21" customHeight="1" x14ac:dyDescent="0.35">
      <c r="B6" s="109">
        <v>4</v>
      </c>
      <c r="C6" s="112" t="s">
        <v>139</v>
      </c>
      <c r="D6" s="110" t="s">
        <v>138</v>
      </c>
      <c r="E6" s="111" t="s">
        <v>137</v>
      </c>
    </row>
    <row r="7" spans="2:5" ht="21" customHeight="1" x14ac:dyDescent="0.35">
      <c r="B7" s="109">
        <v>5</v>
      </c>
      <c r="C7" s="112" t="s">
        <v>141</v>
      </c>
      <c r="D7" s="110" t="s">
        <v>142</v>
      </c>
      <c r="E7" s="111" t="s">
        <v>140</v>
      </c>
    </row>
    <row r="8" spans="2:5" ht="21" customHeight="1" x14ac:dyDescent="0.35">
      <c r="B8" s="109">
        <v>6</v>
      </c>
      <c r="C8" s="112" t="s">
        <v>141</v>
      </c>
      <c r="D8" s="110" t="s">
        <v>142</v>
      </c>
      <c r="E8" s="111" t="s">
        <v>143</v>
      </c>
    </row>
    <row r="9" spans="2:5" ht="21" customHeight="1" x14ac:dyDescent="0.35">
      <c r="B9" s="109">
        <v>7</v>
      </c>
      <c r="C9" s="112" t="s">
        <v>144</v>
      </c>
      <c r="D9" s="110" t="s">
        <v>142</v>
      </c>
      <c r="E9" s="111" t="s">
        <v>145</v>
      </c>
    </row>
    <row r="10" spans="2:5" ht="21" customHeight="1" thickBot="1" x14ac:dyDescent="0.4">
      <c r="B10" s="113">
        <v>8</v>
      </c>
      <c r="C10" s="114" t="s">
        <v>147</v>
      </c>
      <c r="D10" s="115" t="s">
        <v>142</v>
      </c>
      <c r="E10" s="116" t="s">
        <v>146</v>
      </c>
    </row>
  </sheetData>
  <hyperlinks>
    <hyperlink ref="E3" location="'VLookup - Categories'!A1" display="VLookup - Categories" xr:uid="{E1C86244-816F-40B8-885B-49262FEDD556}"/>
    <hyperlink ref="E4" location="'VLookup - Find Values'!A1" display="VLookup - Find Values" xr:uid="{FE03EA4E-BAAC-408E-8473-D81DB25C3750}"/>
    <hyperlink ref="E5" location="HLookUp!A1" display="HLookUp" xr:uid="{014C5194-342D-458B-AD6E-8DD856CD933F}"/>
    <hyperlink ref="E6" location="'Index &amp; Match '!A1" display="Index &amp; Match " xr:uid="{E5935632-CA1A-45FC-8A2F-DC3E8D55B78E}"/>
    <hyperlink ref="E7" location="'XLookUp - Simple Lookup'!A1" display="XLookUp - Simple Lookup" xr:uid="{28AEA9E5-AA2B-4E99-A801-F6B93658C5B8}"/>
    <hyperlink ref="E8" location="'XLookUp - Approx Match'!A1" display="XLookUp - Approx Match" xr:uid="{C4455856-63C2-49BB-92D8-C001A7845325}"/>
    <hyperlink ref="E9" location="'XLookUp - Two Way LookUP'!A1" display="XLookUp - Two Way LookUP" xr:uid="{D5C7E168-A89F-478E-9DCD-1D50A5A05210}"/>
    <hyperlink ref="E10" location="'XLookUP - Search Mode'!A1" display="XLookUP - Search Mode" xr:uid="{E10445FB-7D1D-4FF7-A4D5-5493A0AB0F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A403-3A70-4435-B4DD-B230A52B59DE}">
  <sheetPr>
    <tabColor theme="9" tint="0.59999389629810485"/>
  </sheetPr>
  <dimension ref="B1:H27"/>
  <sheetViews>
    <sheetView workbookViewId="0"/>
  </sheetViews>
  <sheetFormatPr defaultRowHeight="14.5" x14ac:dyDescent="0.35"/>
  <cols>
    <col min="1" max="1" width="5.453125" customWidth="1"/>
    <col min="2" max="2" width="22.54296875" customWidth="1"/>
    <col min="3" max="3" width="17.54296875" customWidth="1"/>
    <col min="4" max="4" width="17.453125" customWidth="1"/>
    <col min="6" max="6" width="15.36328125" customWidth="1"/>
    <col min="7" max="7" width="15" customWidth="1"/>
    <col min="8" max="8" width="15.36328125" customWidth="1"/>
  </cols>
  <sheetData>
    <row r="1" spans="2:8" ht="15" thickBot="1" x14ac:dyDescent="0.4"/>
    <row r="2" spans="2:8" ht="24" customHeight="1" thickBot="1" x14ac:dyDescent="0.45">
      <c r="B2" s="10" t="s">
        <v>25</v>
      </c>
      <c r="C2" s="11"/>
      <c r="D2" s="12"/>
    </row>
    <row r="3" spans="2:8" ht="19.75" customHeight="1" thickBot="1" x14ac:dyDescent="0.4"/>
    <row r="4" spans="2:8" ht="23.4" customHeight="1" thickBot="1" x14ac:dyDescent="0.4">
      <c r="B4" s="7" t="s">
        <v>0</v>
      </c>
      <c r="C4" s="8" t="s">
        <v>2</v>
      </c>
      <c r="D4" s="9" t="s">
        <v>1</v>
      </c>
      <c r="G4" s="15" t="s">
        <v>26</v>
      </c>
      <c r="H4" s="16" t="s">
        <v>27</v>
      </c>
    </row>
    <row r="5" spans="2:8" ht="24" customHeight="1" x14ac:dyDescent="0.35">
      <c r="B5" s="13" t="s">
        <v>3</v>
      </c>
      <c r="C5" s="13">
        <v>54</v>
      </c>
      <c r="D5" s="13" t="str">
        <f>VLOOKUP(C5,$G$5:$H$10,2)</f>
        <v>E</v>
      </c>
      <c r="G5" s="5">
        <v>0</v>
      </c>
      <c r="H5" s="6" t="s">
        <v>28</v>
      </c>
    </row>
    <row r="6" spans="2:8" ht="24.65" customHeight="1" x14ac:dyDescent="0.35">
      <c r="B6" s="14" t="s">
        <v>4</v>
      </c>
      <c r="C6" s="13">
        <v>88</v>
      </c>
      <c r="D6" s="13" t="str">
        <f>VLOOKUP(C6,$G$5:$H$10,2)</f>
        <v>B</v>
      </c>
      <c r="G6" s="1">
        <v>50</v>
      </c>
      <c r="H6" s="2" t="s">
        <v>29</v>
      </c>
    </row>
    <row r="7" spans="2:8" ht="24" customHeight="1" x14ac:dyDescent="0.35">
      <c r="B7" s="14" t="s">
        <v>5</v>
      </c>
      <c r="C7" s="13">
        <v>47</v>
      </c>
      <c r="D7" s="13" t="str">
        <f t="shared" ref="D7:D27" si="0">VLOOKUP(C7,$G$5:$H$10,2)</f>
        <v>F</v>
      </c>
      <c r="G7" s="1">
        <v>60</v>
      </c>
      <c r="H7" s="2" t="s">
        <v>30</v>
      </c>
    </row>
    <row r="8" spans="2:8" ht="24" customHeight="1" x14ac:dyDescent="0.35">
      <c r="B8" s="14" t="s">
        <v>6</v>
      </c>
      <c r="C8" s="14">
        <v>93</v>
      </c>
      <c r="D8" s="13" t="str">
        <f t="shared" si="0"/>
        <v>A</v>
      </c>
      <c r="G8" s="1">
        <v>70</v>
      </c>
      <c r="H8" s="2" t="s">
        <v>31</v>
      </c>
    </row>
    <row r="9" spans="2:8" ht="24" customHeight="1" x14ac:dyDescent="0.35">
      <c r="B9" s="14" t="s">
        <v>34</v>
      </c>
      <c r="C9" s="14">
        <v>91</v>
      </c>
      <c r="D9" s="13" t="str">
        <f t="shared" si="0"/>
        <v>A</v>
      </c>
      <c r="G9" s="1">
        <v>80</v>
      </c>
      <c r="H9" s="2" t="s">
        <v>32</v>
      </c>
    </row>
    <row r="10" spans="2:8" ht="24" customHeight="1" thickBot="1" x14ac:dyDescent="0.4">
      <c r="B10" s="13" t="s">
        <v>7</v>
      </c>
      <c r="C10" s="13">
        <v>60</v>
      </c>
      <c r="D10" s="13" t="str">
        <f t="shared" si="0"/>
        <v>D</v>
      </c>
      <c r="G10" s="3">
        <v>90</v>
      </c>
      <c r="H10" s="4" t="s">
        <v>33</v>
      </c>
    </row>
    <row r="11" spans="2:8" ht="27.65" customHeight="1" x14ac:dyDescent="0.35">
      <c r="B11" s="14" t="s">
        <v>8</v>
      </c>
      <c r="C11" s="14">
        <v>87</v>
      </c>
      <c r="D11" s="13" t="str">
        <f t="shared" si="0"/>
        <v>B</v>
      </c>
    </row>
    <row r="12" spans="2:8" ht="24" customHeight="1" x14ac:dyDescent="0.35">
      <c r="B12" s="14" t="s">
        <v>9</v>
      </c>
      <c r="C12" s="14">
        <v>90</v>
      </c>
      <c r="D12" s="13" t="str">
        <f t="shared" si="0"/>
        <v>A</v>
      </c>
    </row>
    <row r="13" spans="2:8" ht="24" customHeight="1" x14ac:dyDescent="0.35">
      <c r="B13" s="14" t="s">
        <v>10</v>
      </c>
      <c r="C13" s="14">
        <v>87</v>
      </c>
      <c r="D13" s="13" t="str">
        <f t="shared" si="0"/>
        <v>B</v>
      </c>
    </row>
    <row r="14" spans="2:8" ht="24" customHeight="1" x14ac:dyDescent="0.35">
      <c r="B14" s="14" t="s">
        <v>11</v>
      </c>
      <c r="C14" s="13">
        <v>99</v>
      </c>
      <c r="D14" s="13" t="str">
        <f t="shared" si="0"/>
        <v>A</v>
      </c>
    </row>
    <row r="15" spans="2:8" ht="24" customHeight="1" x14ac:dyDescent="0.35">
      <c r="B15" s="13" t="s">
        <v>12</v>
      </c>
      <c r="C15" s="13">
        <v>37</v>
      </c>
      <c r="D15" s="13" t="str">
        <f t="shared" si="0"/>
        <v>F</v>
      </c>
    </row>
    <row r="16" spans="2:8" ht="24" customHeight="1" x14ac:dyDescent="0.35">
      <c r="B16" s="14" t="s">
        <v>13</v>
      </c>
      <c r="C16" s="14">
        <v>1</v>
      </c>
      <c r="D16" s="13" t="str">
        <f t="shared" si="0"/>
        <v>F</v>
      </c>
    </row>
    <row r="17" spans="2:4" ht="24" customHeight="1" x14ac:dyDescent="0.35">
      <c r="B17" s="14" t="s">
        <v>14</v>
      </c>
      <c r="C17" s="14">
        <v>72</v>
      </c>
      <c r="D17" s="13" t="str">
        <f t="shared" si="0"/>
        <v>C</v>
      </c>
    </row>
    <row r="18" spans="2:4" ht="24" customHeight="1" x14ac:dyDescent="0.35">
      <c r="B18" s="14" t="s">
        <v>15</v>
      </c>
      <c r="C18" s="14">
        <v>97</v>
      </c>
      <c r="D18" s="13" t="str">
        <f t="shared" si="0"/>
        <v>A</v>
      </c>
    </row>
    <row r="19" spans="2:4" ht="24" customHeight="1" x14ac:dyDescent="0.35">
      <c r="B19" s="14" t="s">
        <v>16</v>
      </c>
      <c r="C19" s="14">
        <v>71</v>
      </c>
      <c r="D19" s="13" t="str">
        <f t="shared" si="0"/>
        <v>C</v>
      </c>
    </row>
    <row r="20" spans="2:4" ht="24" customHeight="1" x14ac:dyDescent="0.35">
      <c r="B20" s="14" t="s">
        <v>17</v>
      </c>
      <c r="C20" s="14">
        <v>69</v>
      </c>
      <c r="D20" s="13" t="str">
        <f t="shared" si="0"/>
        <v>D</v>
      </c>
    </row>
    <row r="21" spans="2:4" ht="24" customHeight="1" x14ac:dyDescent="0.35">
      <c r="B21" s="13" t="s">
        <v>18</v>
      </c>
      <c r="C21" s="13">
        <v>40</v>
      </c>
      <c r="D21" s="13" t="str">
        <f t="shared" si="0"/>
        <v>F</v>
      </c>
    </row>
    <row r="22" spans="2:4" ht="24" customHeight="1" x14ac:dyDescent="0.35">
      <c r="B22" s="14" t="s">
        <v>19</v>
      </c>
      <c r="C22" s="14">
        <v>46</v>
      </c>
      <c r="D22" s="13" t="str">
        <f t="shared" si="0"/>
        <v>F</v>
      </c>
    </row>
    <row r="23" spans="2:4" ht="24" customHeight="1" x14ac:dyDescent="0.35">
      <c r="B23" s="14" t="s">
        <v>20</v>
      </c>
      <c r="C23" s="14">
        <v>69</v>
      </c>
      <c r="D23" s="13" t="str">
        <f t="shared" si="0"/>
        <v>D</v>
      </c>
    </row>
    <row r="24" spans="2:4" ht="24" customHeight="1" x14ac:dyDescent="0.35">
      <c r="B24" s="14" t="s">
        <v>21</v>
      </c>
      <c r="C24" s="14">
        <v>68</v>
      </c>
      <c r="D24" s="13" t="str">
        <f t="shared" si="0"/>
        <v>D</v>
      </c>
    </row>
    <row r="25" spans="2:4" ht="24" customHeight="1" x14ac:dyDescent="0.35">
      <c r="B25" s="14" t="s">
        <v>22</v>
      </c>
      <c r="C25" s="14">
        <v>95</v>
      </c>
      <c r="D25" s="13" t="str">
        <f t="shared" si="0"/>
        <v>A</v>
      </c>
    </row>
    <row r="26" spans="2:4" ht="24" customHeight="1" x14ac:dyDescent="0.35">
      <c r="B26" s="14" t="s">
        <v>23</v>
      </c>
      <c r="C26" s="14">
        <v>88</v>
      </c>
      <c r="D26" s="13" t="str">
        <f t="shared" si="0"/>
        <v>B</v>
      </c>
    </row>
    <row r="27" spans="2:4" ht="24" customHeight="1" x14ac:dyDescent="0.35">
      <c r="B27" s="14" t="s">
        <v>24</v>
      </c>
      <c r="C27" s="14">
        <v>88</v>
      </c>
      <c r="D27" s="13" t="str">
        <f t="shared" si="0"/>
        <v>B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726A4-1D1D-488B-942E-778370D58C48}">
  <sheetPr>
    <tabColor theme="9" tint="0.59999389629810485"/>
  </sheetPr>
  <dimension ref="B1:F24"/>
  <sheetViews>
    <sheetView workbookViewId="0"/>
  </sheetViews>
  <sheetFormatPr defaultRowHeight="14.5" x14ac:dyDescent="0.35"/>
  <cols>
    <col min="1" max="1" width="5.453125" customWidth="1"/>
    <col min="2" max="2" width="22.54296875" customWidth="1"/>
    <col min="3" max="3" width="17.54296875" customWidth="1"/>
    <col min="4" max="6" width="17.453125" customWidth="1"/>
    <col min="7" max="7" width="15.36328125" customWidth="1"/>
    <col min="8" max="8" width="11.1796875" customWidth="1"/>
  </cols>
  <sheetData>
    <row r="1" spans="2:6" ht="15" thickBot="1" x14ac:dyDescent="0.4"/>
    <row r="2" spans="2:6" ht="24" customHeight="1" thickBot="1" x14ac:dyDescent="0.45">
      <c r="B2" s="10" t="s">
        <v>35</v>
      </c>
      <c r="C2" s="11"/>
      <c r="D2" s="12"/>
      <c r="E2" s="12"/>
      <c r="F2" s="12"/>
    </row>
    <row r="3" spans="2:6" ht="19.75" customHeight="1" thickBot="1" x14ac:dyDescent="0.4"/>
    <row r="4" spans="2:6" ht="23.4" customHeight="1" thickBot="1" x14ac:dyDescent="0.4">
      <c r="B4" s="7" t="s">
        <v>0</v>
      </c>
      <c r="C4" s="8" t="s">
        <v>36</v>
      </c>
      <c r="D4" s="9" t="s">
        <v>37</v>
      </c>
      <c r="E4" s="9" t="s">
        <v>38</v>
      </c>
      <c r="F4" s="9" t="s">
        <v>39</v>
      </c>
    </row>
    <row r="5" spans="2:6" ht="24" customHeight="1" x14ac:dyDescent="0.35">
      <c r="B5" s="13" t="s">
        <v>3</v>
      </c>
      <c r="C5" s="13">
        <v>88</v>
      </c>
      <c r="D5" s="13">
        <f>VLOOKUP(B5,'VLookup - Categories'!$B$5:$D$27,2,FALSE)</f>
        <v>54</v>
      </c>
      <c r="E5" s="17">
        <f>AVERAGE(C5:D5)</f>
        <v>71</v>
      </c>
      <c r="F5" s="13" t="str">
        <f>VLOOKUP(E5,'VLookup - Categories'!$G$5:$H$10,2)</f>
        <v>C</v>
      </c>
    </row>
    <row r="6" spans="2:6" ht="24.65" customHeight="1" x14ac:dyDescent="0.35">
      <c r="B6" s="14" t="s">
        <v>4</v>
      </c>
      <c r="C6" s="13">
        <v>56</v>
      </c>
      <c r="D6" s="13">
        <f>VLOOKUP(B6,'VLookup - Categories'!$B$5:$D$27,2,FALSE)</f>
        <v>88</v>
      </c>
      <c r="E6" s="17">
        <f t="shared" ref="E6:E22" si="0">AVERAGE(C6:D6)</f>
        <v>72</v>
      </c>
      <c r="F6" s="13" t="str">
        <f>VLOOKUP(E6,'VLookup - Categories'!$G$5:$H$10,2)</f>
        <v>C</v>
      </c>
    </row>
    <row r="7" spans="2:6" ht="24" customHeight="1" x14ac:dyDescent="0.35">
      <c r="B7" s="14" t="s">
        <v>6</v>
      </c>
      <c r="C7" s="14">
        <v>72</v>
      </c>
      <c r="D7" s="13">
        <f>VLOOKUP(B7,'VLookup - Categories'!$B$5:$D$27,2,FALSE)</f>
        <v>93</v>
      </c>
      <c r="E7" s="17">
        <f t="shared" si="0"/>
        <v>82.5</v>
      </c>
      <c r="F7" s="13" t="str">
        <f>VLOOKUP(E7,'VLookup - Categories'!$G$5:$H$10,2)</f>
        <v>B</v>
      </c>
    </row>
    <row r="8" spans="2:6" ht="24" customHeight="1" x14ac:dyDescent="0.35">
      <c r="B8" s="14" t="s">
        <v>34</v>
      </c>
      <c r="C8" s="14">
        <v>55</v>
      </c>
      <c r="D8" s="13">
        <f>VLOOKUP(B8,'VLookup - Categories'!$B$5:$D$27,2,FALSE)</f>
        <v>91</v>
      </c>
      <c r="E8" s="17">
        <f t="shared" si="0"/>
        <v>73</v>
      </c>
      <c r="F8" s="13" t="str">
        <f>VLOOKUP(E8,'VLookup - Categories'!$G$5:$H$10,2)</f>
        <v>C</v>
      </c>
    </row>
    <row r="9" spans="2:6" ht="24" customHeight="1" x14ac:dyDescent="0.35">
      <c r="B9" s="13" t="s">
        <v>7</v>
      </c>
      <c r="C9" s="13">
        <v>46</v>
      </c>
      <c r="D9" s="13">
        <f>VLOOKUP(B9,'VLookup - Categories'!$B$5:$D$27,2,FALSE)</f>
        <v>60</v>
      </c>
      <c r="E9" s="17">
        <f t="shared" si="0"/>
        <v>53</v>
      </c>
      <c r="F9" s="13" t="str">
        <f>VLOOKUP(E9,'VLookup - Categories'!$G$5:$H$10,2)</f>
        <v>E</v>
      </c>
    </row>
    <row r="10" spans="2:6" ht="27.65" customHeight="1" x14ac:dyDescent="0.35">
      <c r="B10" s="14" t="s">
        <v>8</v>
      </c>
      <c r="C10" s="14">
        <v>37</v>
      </c>
      <c r="D10" s="13">
        <f>VLOOKUP(B10,'VLookup - Categories'!$B$5:$D$27,2,FALSE)</f>
        <v>87</v>
      </c>
      <c r="E10" s="17">
        <f t="shared" si="0"/>
        <v>62</v>
      </c>
      <c r="F10" s="13" t="str">
        <f>VLOOKUP(E10,'VLookup - Categories'!$G$5:$H$10,2)</f>
        <v>D</v>
      </c>
    </row>
    <row r="11" spans="2:6" ht="24" customHeight="1" x14ac:dyDescent="0.35">
      <c r="B11" s="14" t="s">
        <v>9</v>
      </c>
      <c r="C11" s="14">
        <v>100</v>
      </c>
      <c r="D11" s="13">
        <f>VLOOKUP(B11,'VLookup - Categories'!$B$5:$D$27,2,FALSE)</f>
        <v>90</v>
      </c>
      <c r="E11" s="17">
        <f t="shared" si="0"/>
        <v>95</v>
      </c>
      <c r="F11" s="13" t="str">
        <f>VLOOKUP(E11,'VLookup - Categories'!$G$5:$H$10,2)</f>
        <v>A</v>
      </c>
    </row>
    <row r="12" spans="2:6" ht="24" customHeight="1" x14ac:dyDescent="0.35">
      <c r="B12" s="14" t="s">
        <v>10</v>
      </c>
      <c r="C12" s="14">
        <v>86</v>
      </c>
      <c r="D12" s="13">
        <f>VLOOKUP(B12,'VLookup - Categories'!$B$5:$D$27,2,FALSE)</f>
        <v>87</v>
      </c>
      <c r="E12" s="17">
        <f t="shared" si="0"/>
        <v>86.5</v>
      </c>
      <c r="F12" s="13" t="str">
        <f>VLOOKUP(E12,'VLookup - Categories'!$G$5:$H$10,2)</f>
        <v>B</v>
      </c>
    </row>
    <row r="13" spans="2:6" ht="24" customHeight="1" x14ac:dyDescent="0.35">
      <c r="B13" s="14" t="s">
        <v>11</v>
      </c>
      <c r="C13" s="13">
        <v>98</v>
      </c>
      <c r="D13" s="13">
        <f>VLOOKUP(B13,'VLookup - Categories'!$B$5:$D$27,2,FALSE)</f>
        <v>99</v>
      </c>
      <c r="E13" s="17">
        <f t="shared" si="0"/>
        <v>98.5</v>
      </c>
      <c r="F13" s="13" t="str">
        <f>VLOOKUP(E13,'VLookup - Categories'!$G$5:$H$10,2)</f>
        <v>A</v>
      </c>
    </row>
    <row r="14" spans="2:6" ht="24" customHeight="1" x14ac:dyDescent="0.35">
      <c r="B14" s="14" t="s">
        <v>13</v>
      </c>
      <c r="C14" s="14">
        <v>99</v>
      </c>
      <c r="D14" s="13">
        <f>VLOOKUP(B14,'VLookup - Categories'!$B$5:$D$27,2,FALSE)</f>
        <v>1</v>
      </c>
      <c r="E14" s="17">
        <f t="shared" si="0"/>
        <v>50</v>
      </c>
      <c r="F14" s="13" t="str">
        <f>VLOOKUP(E14,'VLookup - Categories'!$G$5:$H$10,2)</f>
        <v>E</v>
      </c>
    </row>
    <row r="15" spans="2:6" ht="24" customHeight="1" x14ac:dyDescent="0.35">
      <c r="B15" s="14" t="s">
        <v>14</v>
      </c>
      <c r="C15" s="14">
        <v>45</v>
      </c>
      <c r="D15" s="13">
        <f>VLOOKUP(B15,'VLookup - Categories'!$B$5:$D$27,2,FALSE)</f>
        <v>72</v>
      </c>
      <c r="E15" s="17">
        <f t="shared" si="0"/>
        <v>58.5</v>
      </c>
      <c r="F15" s="13" t="str">
        <f>VLOOKUP(E15,'VLookup - Categories'!$G$5:$H$10,2)</f>
        <v>E</v>
      </c>
    </row>
    <row r="16" spans="2:6" ht="24" customHeight="1" x14ac:dyDescent="0.35">
      <c r="B16" s="14" t="s">
        <v>15</v>
      </c>
      <c r="C16" s="14">
        <v>89</v>
      </c>
      <c r="D16" s="13">
        <f>VLOOKUP(B16,'VLookup - Categories'!$B$5:$D$27,2,FALSE)</f>
        <v>97</v>
      </c>
      <c r="E16" s="17">
        <f t="shared" si="0"/>
        <v>93</v>
      </c>
      <c r="F16" s="13" t="str">
        <f>VLOOKUP(E16,'VLookup - Categories'!$G$5:$H$10,2)</f>
        <v>A</v>
      </c>
    </row>
    <row r="17" spans="2:6" ht="24" customHeight="1" x14ac:dyDescent="0.35">
      <c r="B17" s="14" t="s">
        <v>17</v>
      </c>
      <c r="C17" s="14">
        <v>22</v>
      </c>
      <c r="D17" s="13">
        <f>VLOOKUP(B17,'VLookup - Categories'!$B$5:$D$27,2,FALSE)</f>
        <v>69</v>
      </c>
      <c r="E17" s="17">
        <f t="shared" si="0"/>
        <v>45.5</v>
      </c>
      <c r="F17" s="13" t="str">
        <f>VLOOKUP(E17,'VLookup - Categories'!$G$5:$H$10,2)</f>
        <v>F</v>
      </c>
    </row>
    <row r="18" spans="2:6" ht="24" customHeight="1" x14ac:dyDescent="0.35">
      <c r="B18" s="13" t="s">
        <v>18</v>
      </c>
      <c r="C18" s="13">
        <v>63</v>
      </c>
      <c r="D18" s="13">
        <f>VLOOKUP(B18,'VLookup - Categories'!$B$5:$D$27,2,FALSE)</f>
        <v>40</v>
      </c>
      <c r="E18" s="17">
        <f t="shared" si="0"/>
        <v>51.5</v>
      </c>
      <c r="F18" s="13" t="str">
        <f>VLOOKUP(E18,'VLookup - Categories'!$G$5:$H$10,2)</f>
        <v>E</v>
      </c>
    </row>
    <row r="19" spans="2:6" ht="24" customHeight="1" x14ac:dyDescent="0.35">
      <c r="B19" s="14" t="s">
        <v>19</v>
      </c>
      <c r="C19" s="14">
        <v>72</v>
      </c>
      <c r="D19" s="13">
        <f>VLOOKUP(B19,'VLookup - Categories'!$B$5:$D$27,2,FALSE)</f>
        <v>46</v>
      </c>
      <c r="E19" s="17">
        <f t="shared" si="0"/>
        <v>59</v>
      </c>
      <c r="F19" s="13" t="str">
        <f>VLOOKUP(E19,'VLookup - Categories'!$G$5:$H$10,2)</f>
        <v>E</v>
      </c>
    </row>
    <row r="20" spans="2:6" ht="24" customHeight="1" x14ac:dyDescent="0.35">
      <c r="B20" s="14" t="s">
        <v>20</v>
      </c>
      <c r="C20" s="14">
        <v>12</v>
      </c>
      <c r="D20" s="13">
        <f>VLOOKUP(B20,'VLookup - Categories'!$B$5:$D$27,2,FALSE)</f>
        <v>69</v>
      </c>
      <c r="E20" s="17">
        <f t="shared" si="0"/>
        <v>40.5</v>
      </c>
      <c r="F20" s="13" t="str">
        <f>VLOOKUP(E20,'VLookup - Categories'!$G$5:$H$10,2)</f>
        <v>F</v>
      </c>
    </row>
    <row r="21" spans="2:6" ht="24" customHeight="1" x14ac:dyDescent="0.35">
      <c r="B21" s="14" t="s">
        <v>22</v>
      </c>
      <c r="C21" s="14">
        <v>70</v>
      </c>
      <c r="D21" s="13">
        <f>VLOOKUP(B21,'VLookup - Categories'!$B$5:$D$27,2,FALSE)</f>
        <v>95</v>
      </c>
      <c r="E21" s="17">
        <f t="shared" si="0"/>
        <v>82.5</v>
      </c>
      <c r="F21" s="13" t="str">
        <f>VLOOKUP(E21,'VLookup - Categories'!$G$5:$H$10,2)</f>
        <v>B</v>
      </c>
    </row>
    <row r="22" spans="2:6" ht="24" customHeight="1" x14ac:dyDescent="0.35">
      <c r="B22" s="14" t="s">
        <v>23</v>
      </c>
      <c r="C22" s="14">
        <v>85</v>
      </c>
      <c r="D22" s="13">
        <f>VLOOKUP(B22,'VLookup - Categories'!$B$5:$D$27,2,FALSE)</f>
        <v>88</v>
      </c>
      <c r="E22" s="17">
        <f t="shared" si="0"/>
        <v>86.5</v>
      </c>
      <c r="F22" s="13" t="str">
        <f>VLOOKUP(E22,'VLookup - Categories'!$G$5:$H$10,2)</f>
        <v>B</v>
      </c>
    </row>
    <row r="23" spans="2:6" ht="24" customHeight="1" x14ac:dyDescent="0.35"/>
    <row r="24" spans="2:6" ht="24" customHeigh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F3FFC-A630-411F-A977-D1F6EC0CF715}">
  <sheetPr>
    <tabColor theme="9" tint="0.59999389629810485"/>
  </sheetPr>
  <dimension ref="A1:H17"/>
  <sheetViews>
    <sheetView workbookViewId="0"/>
  </sheetViews>
  <sheetFormatPr defaultRowHeight="14.5" x14ac:dyDescent="0.35"/>
  <cols>
    <col min="1" max="1" width="19.453125" customWidth="1"/>
    <col min="2" max="2" width="19.36328125" customWidth="1"/>
    <col min="3" max="3" width="18.90625" customWidth="1"/>
    <col min="4" max="4" width="14.6328125" customWidth="1"/>
    <col min="5" max="5" width="17.08984375" customWidth="1"/>
    <col min="6" max="6" width="16.90625" customWidth="1"/>
    <col min="7" max="7" width="19.54296875" customWidth="1"/>
    <col min="8" max="8" width="15.81640625" customWidth="1"/>
  </cols>
  <sheetData>
    <row r="1" spans="1:8" ht="21.65" customHeight="1" x14ac:dyDescent="0.35">
      <c r="A1" s="25" t="s">
        <v>62</v>
      </c>
      <c r="B1" s="26"/>
      <c r="C1" s="26"/>
      <c r="D1" s="26"/>
      <c r="E1" s="26"/>
      <c r="F1" s="26"/>
      <c r="G1" s="26"/>
      <c r="H1" s="26"/>
    </row>
    <row r="2" spans="1:8" ht="15" thickBot="1" x14ac:dyDescent="0.4">
      <c r="A2" s="19" t="s">
        <v>52</v>
      </c>
    </row>
    <row r="3" spans="1:8" ht="37.75" customHeight="1" thickBot="1" x14ac:dyDescent="0.4">
      <c r="A3" s="32" t="s">
        <v>61</v>
      </c>
      <c r="B3" s="33" t="s">
        <v>3</v>
      </c>
      <c r="C3" s="33" t="s">
        <v>4</v>
      </c>
      <c r="D3" s="33" t="s">
        <v>23</v>
      </c>
      <c r="E3" s="33" t="s">
        <v>6</v>
      </c>
      <c r="F3" s="33" t="s">
        <v>42</v>
      </c>
      <c r="G3" s="33" t="s">
        <v>43</v>
      </c>
      <c r="H3" s="34" t="s">
        <v>44</v>
      </c>
    </row>
    <row r="4" spans="1:8" ht="15.5" x14ac:dyDescent="0.35">
      <c r="A4" s="29" t="s">
        <v>54</v>
      </c>
      <c r="B4" s="20">
        <v>2750</v>
      </c>
      <c r="C4" s="20">
        <v>3125</v>
      </c>
      <c r="D4" s="20">
        <v>6240</v>
      </c>
      <c r="E4" s="20">
        <v>8820</v>
      </c>
      <c r="F4" s="20">
        <f>MIN(B4:E4)</f>
        <v>2750</v>
      </c>
      <c r="G4" s="20">
        <f>MAX(B4:E4)</f>
        <v>8820</v>
      </c>
      <c r="H4" s="21">
        <f>AVERAGE(B4:E4)</f>
        <v>5233.75</v>
      </c>
    </row>
    <row r="5" spans="1:8" ht="15.5" x14ac:dyDescent="0.35">
      <c r="A5" s="30" t="s">
        <v>55</v>
      </c>
      <c r="B5" s="22">
        <v>3900</v>
      </c>
      <c r="C5" s="22">
        <v>3250</v>
      </c>
      <c r="D5" s="22">
        <v>6250</v>
      </c>
      <c r="E5" s="22">
        <v>7500</v>
      </c>
      <c r="F5" s="20">
        <f t="shared" ref="F5:F9" si="0">MIN(B5:E5)</f>
        <v>3250</v>
      </c>
      <c r="G5" s="20">
        <f t="shared" ref="G5:G9" si="1">MAX(B5:E5)</f>
        <v>7500</v>
      </c>
      <c r="H5" s="21">
        <f t="shared" ref="H5:H9" si="2">AVERAGE(B5:E5)</f>
        <v>5225</v>
      </c>
    </row>
    <row r="6" spans="1:8" ht="15.5" x14ac:dyDescent="0.35">
      <c r="A6" s="30" t="s">
        <v>57</v>
      </c>
      <c r="B6" s="22">
        <v>4550</v>
      </c>
      <c r="C6" s="22">
        <v>5200</v>
      </c>
      <c r="D6" s="22">
        <v>7250</v>
      </c>
      <c r="E6" s="22">
        <v>8250</v>
      </c>
      <c r="F6" s="20">
        <f t="shared" si="0"/>
        <v>4550</v>
      </c>
      <c r="G6" s="20">
        <f t="shared" si="1"/>
        <v>8250</v>
      </c>
      <c r="H6" s="21">
        <f t="shared" si="2"/>
        <v>6312.5</v>
      </c>
    </row>
    <row r="7" spans="1:8" ht="15.5" x14ac:dyDescent="0.35">
      <c r="A7" s="30" t="s">
        <v>58</v>
      </c>
      <c r="B7" s="22">
        <v>5200</v>
      </c>
      <c r="C7" s="22">
        <v>5850</v>
      </c>
      <c r="D7" s="22">
        <v>9500</v>
      </c>
      <c r="E7" s="22">
        <v>9980</v>
      </c>
      <c r="F7" s="20">
        <f t="shared" si="0"/>
        <v>5200</v>
      </c>
      <c r="G7" s="20">
        <f t="shared" si="1"/>
        <v>9980</v>
      </c>
      <c r="H7" s="21">
        <f t="shared" si="2"/>
        <v>7632.5</v>
      </c>
    </row>
    <row r="8" spans="1:8" ht="15.5" x14ac:dyDescent="0.35">
      <c r="A8" s="30" t="s">
        <v>56</v>
      </c>
      <c r="B8" s="22">
        <v>5500</v>
      </c>
      <c r="C8" s="22">
        <v>4550</v>
      </c>
      <c r="D8" s="22">
        <v>8250</v>
      </c>
      <c r="E8" s="22">
        <v>10150</v>
      </c>
      <c r="F8" s="20">
        <f t="shared" si="0"/>
        <v>4550</v>
      </c>
      <c r="G8" s="20">
        <f t="shared" si="1"/>
        <v>10150</v>
      </c>
      <c r="H8" s="21">
        <f t="shared" si="2"/>
        <v>7112.5</v>
      </c>
    </row>
    <row r="9" spans="1:8" ht="15.5" x14ac:dyDescent="0.35">
      <c r="A9" s="30" t="s">
        <v>59</v>
      </c>
      <c r="B9" s="22">
        <v>8250</v>
      </c>
      <c r="C9" s="22">
        <v>3250</v>
      </c>
      <c r="D9" s="22">
        <v>10250</v>
      </c>
      <c r="E9" s="22">
        <v>11250</v>
      </c>
      <c r="F9" s="20">
        <f t="shared" si="0"/>
        <v>3250</v>
      </c>
      <c r="G9" s="20">
        <f t="shared" si="1"/>
        <v>11250</v>
      </c>
      <c r="H9" s="21">
        <f t="shared" si="2"/>
        <v>8250</v>
      </c>
    </row>
    <row r="10" spans="1:8" ht="16" thickBot="1" x14ac:dyDescent="0.4">
      <c r="A10" s="31" t="s">
        <v>60</v>
      </c>
      <c r="B10" s="23">
        <f>SUM(B4:B9)</f>
        <v>30150</v>
      </c>
      <c r="C10" s="23">
        <f>SUM(C4:C9)</f>
        <v>25225</v>
      </c>
      <c r="D10" s="23">
        <f>SUM(D4:D9)</f>
        <v>47740</v>
      </c>
      <c r="E10" s="23">
        <f>SUM(E4:E9)</f>
        <v>55950</v>
      </c>
      <c r="F10" s="23">
        <f>MIN(B10:E10)</f>
        <v>25225</v>
      </c>
      <c r="G10" s="23">
        <f>MAX(B10:E10)</f>
        <v>55950</v>
      </c>
      <c r="H10" s="24">
        <f>AVERAGE(B10:E10)</f>
        <v>39766.25</v>
      </c>
    </row>
    <row r="11" spans="1:8" ht="15" thickTop="1" x14ac:dyDescent="0.35"/>
    <row r="12" spans="1:8" x14ac:dyDescent="0.35">
      <c r="G12" s="18"/>
    </row>
    <row r="13" spans="1:8" ht="22.25" customHeight="1" thickBot="1" x14ac:dyDescent="0.4">
      <c r="A13" s="28" t="s">
        <v>53</v>
      </c>
      <c r="B13" s="27"/>
      <c r="G13" s="18"/>
    </row>
    <row r="14" spans="1:8" ht="25.25" customHeight="1" thickBot="1" x14ac:dyDescent="0.4">
      <c r="A14" s="35" t="s">
        <v>63</v>
      </c>
      <c r="B14" s="35" t="s">
        <v>64</v>
      </c>
    </row>
    <row r="15" spans="1:8" ht="23.4" customHeight="1" x14ac:dyDescent="0.35">
      <c r="A15" s="29" t="s">
        <v>6</v>
      </c>
      <c r="B15" s="36">
        <f>HLOOKUP(A15,$A$3:$H$10,8,FALSE)</f>
        <v>55950</v>
      </c>
    </row>
    <row r="17" spans="1:2" x14ac:dyDescent="0.35">
      <c r="A17" t="s">
        <v>43</v>
      </c>
      <c r="B17">
        <f>HLOOKUP(A17,$F$3:$H$10,4,FALSE)</f>
        <v>8250</v>
      </c>
    </row>
  </sheetData>
  <phoneticPr fontId="9" type="noConversion"/>
  <dataValidations count="1">
    <dataValidation type="list" allowBlank="1" showInputMessage="1" showErrorMessage="1" sqref="A15" xr:uid="{66335A32-9A4D-43D6-AE04-A64D04009A57}">
      <formula1>$B$3:$E$3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73F76-5D48-46BE-9AE3-37E063B3E781}">
  <sheetPr>
    <tabColor theme="9" tint="0.59999389629810485"/>
  </sheetPr>
  <dimension ref="A1:H15"/>
  <sheetViews>
    <sheetView workbookViewId="0"/>
  </sheetViews>
  <sheetFormatPr defaultRowHeight="14.5" x14ac:dyDescent="0.35"/>
  <cols>
    <col min="1" max="1" width="19.453125" customWidth="1"/>
    <col min="2" max="2" width="19.36328125" customWidth="1"/>
    <col min="3" max="3" width="18.90625" customWidth="1"/>
    <col min="4" max="4" width="14.6328125" customWidth="1"/>
    <col min="5" max="5" width="17.08984375" customWidth="1"/>
    <col min="6" max="6" width="16.90625" customWidth="1"/>
    <col min="7" max="7" width="19.54296875" customWidth="1"/>
    <col min="8" max="8" width="15.81640625" customWidth="1"/>
  </cols>
  <sheetData>
    <row r="1" spans="1:8" ht="21.65" customHeight="1" x14ac:dyDescent="0.35">
      <c r="A1" s="25" t="s">
        <v>62</v>
      </c>
      <c r="B1" s="26"/>
      <c r="C1" s="26"/>
      <c r="D1" s="26"/>
      <c r="E1" s="26"/>
      <c r="F1" s="26"/>
      <c r="G1" s="26"/>
      <c r="H1" s="26"/>
    </row>
    <row r="2" spans="1:8" ht="15" thickBot="1" x14ac:dyDescent="0.4">
      <c r="A2" s="19" t="s">
        <v>52</v>
      </c>
    </row>
    <row r="3" spans="1:8" ht="37.75" customHeight="1" thickBot="1" x14ac:dyDescent="0.4">
      <c r="A3" s="32" t="s">
        <v>61</v>
      </c>
      <c r="B3" s="33" t="s">
        <v>3</v>
      </c>
      <c r="C3" s="33" t="s">
        <v>4</v>
      </c>
      <c r="D3" s="33" t="s">
        <v>23</v>
      </c>
      <c r="E3" s="33" t="s">
        <v>6</v>
      </c>
      <c r="F3" s="33" t="s">
        <v>42</v>
      </c>
      <c r="G3" s="33" t="s">
        <v>43</v>
      </c>
      <c r="H3" s="34" t="s">
        <v>44</v>
      </c>
    </row>
    <row r="4" spans="1:8" ht="15.5" x14ac:dyDescent="0.35">
      <c r="A4" s="29" t="s">
        <v>54</v>
      </c>
      <c r="B4" s="20">
        <v>2750</v>
      </c>
      <c r="C4" s="20">
        <v>3125</v>
      </c>
      <c r="D4" s="20">
        <v>6240</v>
      </c>
      <c r="E4" s="20">
        <v>8820</v>
      </c>
      <c r="F4" s="20">
        <f>MIN(B4:E4)</f>
        <v>2750</v>
      </c>
      <c r="G4" s="20">
        <f>MAX(B4:E4)</f>
        <v>8820</v>
      </c>
      <c r="H4" s="21">
        <f>AVERAGE(B4:E4)</f>
        <v>5233.75</v>
      </c>
    </row>
    <row r="5" spans="1:8" ht="15.5" x14ac:dyDescent="0.35">
      <c r="A5" s="30" t="s">
        <v>55</v>
      </c>
      <c r="B5" s="22">
        <v>3900</v>
      </c>
      <c r="C5" s="22">
        <v>3250</v>
      </c>
      <c r="D5" s="22">
        <v>6250</v>
      </c>
      <c r="E5" s="22">
        <v>7500</v>
      </c>
      <c r="F5" s="20">
        <f t="shared" ref="F5:F9" si="0">MIN(B5:E5)</f>
        <v>3250</v>
      </c>
      <c r="G5" s="20">
        <f t="shared" ref="G5:G9" si="1">MAX(B5:E5)</f>
        <v>7500</v>
      </c>
      <c r="H5" s="21">
        <f t="shared" ref="H5:H9" si="2">AVERAGE(B5:E5)</f>
        <v>5225</v>
      </c>
    </row>
    <row r="6" spans="1:8" ht="15.5" x14ac:dyDescent="0.35">
      <c r="A6" s="30" t="s">
        <v>57</v>
      </c>
      <c r="B6" s="22">
        <v>4550</v>
      </c>
      <c r="C6" s="22">
        <v>5200</v>
      </c>
      <c r="D6" s="22">
        <v>7250</v>
      </c>
      <c r="E6" s="22">
        <v>8250</v>
      </c>
      <c r="F6" s="20">
        <f t="shared" si="0"/>
        <v>4550</v>
      </c>
      <c r="G6" s="20">
        <f t="shared" si="1"/>
        <v>8250</v>
      </c>
      <c r="H6" s="21">
        <f t="shared" si="2"/>
        <v>6312.5</v>
      </c>
    </row>
    <row r="7" spans="1:8" ht="15.5" x14ac:dyDescent="0.35">
      <c r="A7" s="30" t="s">
        <v>58</v>
      </c>
      <c r="B7" s="22">
        <v>5200</v>
      </c>
      <c r="C7" s="22">
        <v>5850</v>
      </c>
      <c r="D7" s="22">
        <v>9500</v>
      </c>
      <c r="E7" s="22">
        <v>9980</v>
      </c>
      <c r="F7" s="20">
        <f t="shared" si="0"/>
        <v>5200</v>
      </c>
      <c r="G7" s="20">
        <f t="shared" si="1"/>
        <v>9980</v>
      </c>
      <c r="H7" s="21">
        <f t="shared" si="2"/>
        <v>7632.5</v>
      </c>
    </row>
    <row r="8" spans="1:8" ht="15.5" x14ac:dyDescent="0.35">
      <c r="A8" s="30" t="s">
        <v>56</v>
      </c>
      <c r="B8" s="22">
        <v>5500</v>
      </c>
      <c r="C8" s="22">
        <v>4550</v>
      </c>
      <c r="D8" s="22">
        <v>8250</v>
      </c>
      <c r="E8" s="22">
        <v>10150</v>
      </c>
      <c r="F8" s="20">
        <f t="shared" si="0"/>
        <v>4550</v>
      </c>
      <c r="G8" s="20">
        <f t="shared" si="1"/>
        <v>10150</v>
      </c>
      <c r="H8" s="21">
        <f t="shared" si="2"/>
        <v>7112.5</v>
      </c>
    </row>
    <row r="9" spans="1:8" ht="15.5" x14ac:dyDescent="0.35">
      <c r="A9" s="30" t="s">
        <v>59</v>
      </c>
      <c r="B9" s="22">
        <v>8250</v>
      </c>
      <c r="C9" s="22">
        <v>3250</v>
      </c>
      <c r="D9" s="22">
        <v>10250</v>
      </c>
      <c r="E9" s="22">
        <v>11250</v>
      </c>
      <c r="F9" s="20">
        <f t="shared" si="0"/>
        <v>3250</v>
      </c>
      <c r="G9" s="20">
        <f t="shared" si="1"/>
        <v>11250</v>
      </c>
      <c r="H9" s="21">
        <f t="shared" si="2"/>
        <v>8250</v>
      </c>
    </row>
    <row r="10" spans="1:8" ht="16" thickBot="1" x14ac:dyDescent="0.4">
      <c r="A10" s="31" t="s">
        <v>60</v>
      </c>
      <c r="B10" s="23">
        <f>SUM(B4:B9)</f>
        <v>30150</v>
      </c>
      <c r="C10" s="23">
        <f>SUM(C4:C9)</f>
        <v>25225</v>
      </c>
      <c r="D10" s="23">
        <f>SUM(D4:D9)</f>
        <v>47740</v>
      </c>
      <c r="E10" s="23">
        <f>SUM(E4:E9)</f>
        <v>55950</v>
      </c>
      <c r="F10" s="23">
        <f>MIN(B10:E10)</f>
        <v>25225</v>
      </c>
      <c r="G10" s="23">
        <f>MAX(B10:E10)</f>
        <v>55950</v>
      </c>
      <c r="H10" s="24">
        <f>AVERAGE(B10:E10)</f>
        <v>39766.25</v>
      </c>
    </row>
    <row r="11" spans="1:8" ht="15" thickTop="1" x14ac:dyDescent="0.35"/>
    <row r="12" spans="1:8" x14ac:dyDescent="0.35">
      <c r="G12" s="18"/>
    </row>
    <row r="13" spans="1:8" ht="22.25" customHeight="1" thickBot="1" x14ac:dyDescent="0.4">
      <c r="A13" s="28" t="s">
        <v>53</v>
      </c>
      <c r="B13" s="27"/>
      <c r="G13" s="18"/>
    </row>
    <row r="14" spans="1:8" ht="25.25" customHeight="1" thickBot="1" x14ac:dyDescent="0.4">
      <c r="A14" s="33" t="s">
        <v>63</v>
      </c>
      <c r="B14" s="33" t="s">
        <v>60</v>
      </c>
      <c r="C14" s="39" t="s">
        <v>66</v>
      </c>
      <c r="D14" s="39" t="s">
        <v>65</v>
      </c>
    </row>
    <row r="15" spans="1:8" ht="23.4" customHeight="1" x14ac:dyDescent="0.35">
      <c r="A15" s="29" t="s">
        <v>4</v>
      </c>
      <c r="B15" s="36" cm="1">
        <f t="array" ref="B15">INDEX($A$3:$H$10,D15,C15)</f>
        <v>25225</v>
      </c>
      <c r="C15">
        <f>MATCH(A15,A3:H3,0)</f>
        <v>3</v>
      </c>
      <c r="D15">
        <f>MATCH(B14,A3:A10,0)</f>
        <v>8</v>
      </c>
    </row>
  </sheetData>
  <dataValidations count="2">
    <dataValidation type="list" allowBlank="1" showInputMessage="1" showErrorMessage="1" sqref="A15" xr:uid="{F721A4C4-3DCA-4E76-AF3F-CF3C9AA1F222}">
      <formula1>$B$3:$E$3</formula1>
    </dataValidation>
    <dataValidation type="list" allowBlank="1" showInputMessage="1" showErrorMessage="1" sqref="B14" xr:uid="{9A13E399-5DA9-4F84-8A0C-DE6752264E93}">
      <formula1>$A$4:$A$10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76AB-1F2E-4EC9-9EB4-A0BC0D56C0C2}">
  <sheetPr>
    <tabColor theme="9" tint="0.59999389629810485"/>
  </sheetPr>
  <dimension ref="A1:D34"/>
  <sheetViews>
    <sheetView workbookViewId="0"/>
  </sheetViews>
  <sheetFormatPr defaultRowHeight="14.5" x14ac:dyDescent="0.35"/>
  <cols>
    <col min="1" max="1" width="18.54296875" customWidth="1"/>
    <col min="2" max="2" width="24" bestFit="1" customWidth="1"/>
    <col min="3" max="3" width="29.08984375" customWidth="1"/>
    <col min="4" max="4" width="18" customWidth="1"/>
  </cols>
  <sheetData>
    <row r="1" spans="1:4" ht="23.4" customHeight="1" x14ac:dyDescent="0.35">
      <c r="A1" s="42" t="s">
        <v>107</v>
      </c>
      <c r="B1" s="42"/>
      <c r="C1" s="43"/>
      <c r="D1" s="43"/>
    </row>
    <row r="2" spans="1:4" ht="15" thickBot="1" x14ac:dyDescent="0.4"/>
    <row r="3" spans="1:4" ht="21.65" customHeight="1" thickBot="1" x14ac:dyDescent="0.4">
      <c r="A3" s="44" t="s">
        <v>67</v>
      </c>
      <c r="B3" s="45" t="s">
        <v>68</v>
      </c>
      <c r="C3" s="45" t="s">
        <v>41</v>
      </c>
      <c r="D3" s="45" t="s">
        <v>64</v>
      </c>
    </row>
    <row r="4" spans="1:4" ht="17.399999999999999" customHeight="1" x14ac:dyDescent="0.35">
      <c r="A4" s="50" t="str">
        <f>_xlfn.XLOOKUP(B4,'XLookUp - Approx Match'!$B$4:$B$24,'XLookUp - Approx Match'!$A$4:$A$24,"-")</f>
        <v>E001</v>
      </c>
      <c r="B4" s="68" t="s">
        <v>3</v>
      </c>
      <c r="C4" s="46" t="str">
        <f>_xlfn.XLOOKUP(B4,'XLookUp - Approx Match'!$B$4:$B$24,'XLookUp - Approx Match'!$C$4:$C$24,"Employee Not Found")</f>
        <v>Central</v>
      </c>
      <c r="D4" s="47">
        <v>89000</v>
      </c>
    </row>
    <row r="5" spans="1:4" ht="17.399999999999999" customHeight="1" x14ac:dyDescent="0.35">
      <c r="A5" s="50" t="str">
        <f>_xlfn.XLOOKUP(B5,'XLookUp - Approx Match'!$B$4:$B$24,'XLookUp - Approx Match'!$A$4:$A$24,"-")</f>
        <v>E002</v>
      </c>
      <c r="B5" s="69" t="s">
        <v>4</v>
      </c>
      <c r="C5" s="46" t="str">
        <f>_xlfn.XLOOKUP(B5,'XLookUp - Approx Match'!$B$4:$B$24,'XLookUp - Approx Match'!$C$4:$C$24,"Employee Not Found")</f>
        <v>Central</v>
      </c>
      <c r="D5" s="48">
        <v>78000</v>
      </c>
    </row>
    <row r="6" spans="1:4" ht="17.399999999999999" customHeight="1" x14ac:dyDescent="0.35">
      <c r="A6" s="50" t="str">
        <f>_xlfn.XLOOKUP(B6,'XLookUp - Approx Match'!$B$4:$B$24,'XLookUp - Approx Match'!$A$4:$A$24,"-")</f>
        <v>-</v>
      </c>
      <c r="B6" s="69" t="s">
        <v>100</v>
      </c>
      <c r="C6" s="46" t="str">
        <f>_xlfn.XLOOKUP(B6,'XLookUp - Approx Match'!$B$4:$B$24,'XLookUp - Approx Match'!$C$4:$C$24,"Employee Not Found")</f>
        <v>Employee Not Found</v>
      </c>
      <c r="D6" s="48">
        <v>27500</v>
      </c>
    </row>
    <row r="7" spans="1:4" ht="17.399999999999999" customHeight="1" x14ac:dyDescent="0.35">
      <c r="A7" s="50" t="str">
        <f>_xlfn.XLOOKUP(B7,'XLookUp - Approx Match'!$B$4:$B$24,'XLookUp - Approx Match'!$A$4:$A$24,"-")</f>
        <v>E004</v>
      </c>
      <c r="B7" s="69" t="s">
        <v>101</v>
      </c>
      <c r="C7" s="46" t="str">
        <f>_xlfn.XLOOKUP(B7,'XLookUp - Approx Match'!$B$4:$B$24,'XLookUp - Approx Match'!$C$4:$C$24,"Employee Not Found")</f>
        <v>Central</v>
      </c>
      <c r="D7" s="48">
        <v>56000</v>
      </c>
    </row>
    <row r="8" spans="1:4" ht="17.399999999999999" customHeight="1" x14ac:dyDescent="0.35">
      <c r="A8" s="50" t="str">
        <f>_xlfn.XLOOKUP(B8,'XLookUp - Approx Match'!$B$4:$B$24,'XLookUp - Approx Match'!$A$4:$A$24,"-")</f>
        <v>E005</v>
      </c>
      <c r="B8" s="69" t="s">
        <v>102</v>
      </c>
      <c r="C8" s="46" t="str">
        <f>_xlfn.XLOOKUP(B8,'XLookUp - Approx Match'!$B$4:$B$24,'XLookUp - Approx Match'!$C$4:$C$24,"Employee Not Found")</f>
        <v>East</v>
      </c>
      <c r="D8" s="48">
        <v>21000</v>
      </c>
    </row>
    <row r="9" spans="1:4" ht="17.399999999999999" customHeight="1" x14ac:dyDescent="0.35">
      <c r="A9" s="50" t="str">
        <f>_xlfn.XLOOKUP(B9,'XLookUp - Approx Match'!$B$4:$B$24,'XLookUp - Approx Match'!$A$4:$A$24,"-")</f>
        <v>E006</v>
      </c>
      <c r="B9" s="69" t="s">
        <v>49</v>
      </c>
      <c r="C9" s="46" t="str">
        <f>_xlfn.XLOOKUP(B9,'XLookUp - Approx Match'!$B$4:$B$24,'XLookUp - Approx Match'!$C$4:$C$24,"Employee Not Found")</f>
        <v>East</v>
      </c>
      <c r="D9" s="48">
        <v>27250</v>
      </c>
    </row>
    <row r="10" spans="1:4" ht="17.399999999999999" customHeight="1" x14ac:dyDescent="0.35">
      <c r="A10" s="50" t="str">
        <f>_xlfn.XLOOKUP(B10,'XLookUp - Approx Match'!$B$4:$B$24,'XLookUp - Approx Match'!$A$4:$A$24,"-")</f>
        <v>E007</v>
      </c>
      <c r="B10" s="69" t="s">
        <v>7</v>
      </c>
      <c r="C10" s="46" t="str">
        <f>_xlfn.XLOOKUP(B10,'XLookUp - Approx Match'!$B$4:$B$24,'XLookUp - Approx Match'!$C$4:$C$24,"Employee Not Found")</f>
        <v>East</v>
      </c>
      <c r="D10" s="48">
        <v>77000</v>
      </c>
    </row>
    <row r="11" spans="1:4" ht="17.399999999999999" customHeight="1" x14ac:dyDescent="0.35">
      <c r="A11" s="50" t="str">
        <f>_xlfn.XLOOKUP(B11,'XLookUp - Approx Match'!$B$4:$B$24,'XLookUp - Approx Match'!$A$4:$A$24,"-")</f>
        <v>E008</v>
      </c>
      <c r="B11" s="69" t="s">
        <v>8</v>
      </c>
      <c r="C11" s="46" t="str">
        <f>_xlfn.XLOOKUP(B11,'XLookUp - Approx Match'!$B$4:$B$24,'XLookUp - Approx Match'!$C$4:$C$24,"Employee Not Found")</f>
        <v>East</v>
      </c>
      <c r="D11" s="48">
        <v>52300</v>
      </c>
    </row>
    <row r="12" spans="1:4" ht="17.399999999999999" customHeight="1" x14ac:dyDescent="0.35">
      <c r="A12" s="50" t="str">
        <f>_xlfn.XLOOKUP(B12,'XLookUp - Approx Match'!$B$4:$B$24,'XLookUp - Approx Match'!$A$4:$A$24,"-")</f>
        <v>E009</v>
      </c>
      <c r="B12" s="69" t="s">
        <v>9</v>
      </c>
      <c r="C12" s="46" t="str">
        <f>_xlfn.XLOOKUP(B12,'XLookUp - Approx Match'!$B$4:$B$24,'XLookUp - Approx Match'!$C$4:$C$24,"Employee Not Found")</f>
        <v>North</v>
      </c>
      <c r="D12" s="48">
        <v>26500</v>
      </c>
    </row>
    <row r="13" spans="1:4" ht="17.399999999999999" customHeight="1" x14ac:dyDescent="0.35">
      <c r="A13" s="50" t="str">
        <f>_xlfn.XLOOKUP(B13,'XLookUp - Approx Match'!$B$4:$B$24,'XLookUp - Approx Match'!$A$4:$A$24,"-")</f>
        <v>E010</v>
      </c>
      <c r="B13" s="69" t="s">
        <v>10</v>
      </c>
      <c r="C13" s="46" t="str">
        <f>_xlfn.XLOOKUP(B13,'XLookUp - Approx Match'!$B$4:$B$24,'XLookUp - Approx Match'!$C$4:$C$24,"Employee Not Found")</f>
        <v>North</v>
      </c>
      <c r="D13" s="48">
        <v>30800</v>
      </c>
    </row>
    <row r="14" spans="1:4" ht="17.399999999999999" customHeight="1" x14ac:dyDescent="0.35">
      <c r="A14" s="50" t="str">
        <f>_xlfn.XLOOKUP(B14,'XLookUp - Approx Match'!$B$4:$B$24,'XLookUp - Approx Match'!$A$4:$A$24,"-")</f>
        <v>E011</v>
      </c>
      <c r="B14" s="69" t="s">
        <v>11</v>
      </c>
      <c r="C14" s="46" t="str">
        <f>_xlfn.XLOOKUP(B14,'XLookUp - Approx Match'!$B$4:$B$24,'XLookUp - Approx Match'!$C$4:$C$24,"Employee Not Found")</f>
        <v>North</v>
      </c>
      <c r="D14" s="48">
        <v>44250</v>
      </c>
    </row>
    <row r="15" spans="1:4" ht="17.399999999999999" customHeight="1" x14ac:dyDescent="0.35">
      <c r="A15" s="50" t="str">
        <f>_xlfn.XLOOKUP(B15,'XLookUp - Approx Match'!$B$4:$B$24,'XLookUp - Approx Match'!$A$4:$A$24,"-")</f>
        <v>E012</v>
      </c>
      <c r="B15" s="69" t="s">
        <v>12</v>
      </c>
      <c r="C15" s="46" t="str">
        <f>_xlfn.XLOOKUP(B15,'XLookUp - Approx Match'!$B$4:$B$24,'XLookUp - Approx Match'!$C$4:$C$24,"Employee Not Found")</f>
        <v>North</v>
      </c>
      <c r="D15" s="48">
        <v>59750</v>
      </c>
    </row>
    <row r="16" spans="1:4" ht="17.399999999999999" customHeight="1" x14ac:dyDescent="0.35">
      <c r="A16" s="50" t="str">
        <f>_xlfn.XLOOKUP(B16,'XLookUp - Approx Match'!$B$4:$B$24,'XLookUp - Approx Match'!$A$4:$A$24,"-")</f>
        <v>-</v>
      </c>
      <c r="B16" s="69" t="s">
        <v>13</v>
      </c>
      <c r="C16" s="46" t="str">
        <f>_xlfn.XLOOKUP(B16,'XLookUp - Approx Match'!$B$4:$B$24,'XLookUp - Approx Match'!$C$4:$C$24,"Employee Not Found")</f>
        <v>Employee Not Found</v>
      </c>
      <c r="D16" s="48">
        <v>22250</v>
      </c>
    </row>
    <row r="17" spans="1:4" ht="17.399999999999999" customHeight="1" x14ac:dyDescent="0.35">
      <c r="A17" s="50" t="str">
        <f>_xlfn.XLOOKUP(B17,'XLookUp - Approx Match'!$B$4:$B$24,'XLookUp - Approx Match'!$A$4:$A$24,"-")</f>
        <v>E014</v>
      </c>
      <c r="B17" s="69" t="s">
        <v>15</v>
      </c>
      <c r="C17" s="46" t="str">
        <f>_xlfn.XLOOKUP(B17,'XLookUp - Approx Match'!$B$4:$B$24,'XLookUp - Approx Match'!$C$4:$C$24,"Employee Not Found")</f>
        <v>South</v>
      </c>
      <c r="D17" s="48">
        <v>27250</v>
      </c>
    </row>
    <row r="18" spans="1:4" ht="17.399999999999999" customHeight="1" x14ac:dyDescent="0.35">
      <c r="A18" s="50" t="str">
        <f>_xlfn.XLOOKUP(B18,'XLookUp - Approx Match'!$B$4:$B$24,'XLookUp - Approx Match'!$A$4:$A$24,"-")</f>
        <v>E015</v>
      </c>
      <c r="B18" s="69" t="s">
        <v>103</v>
      </c>
      <c r="C18" s="46" t="str">
        <f>_xlfn.XLOOKUP(B18,'XLookUp - Approx Match'!$B$4:$B$24,'XLookUp - Approx Match'!$C$4:$C$24,"Employee Not Found")</f>
        <v>South</v>
      </c>
      <c r="D18" s="48">
        <v>44750</v>
      </c>
    </row>
    <row r="19" spans="1:4" ht="17.399999999999999" customHeight="1" x14ac:dyDescent="0.35">
      <c r="A19" s="50" t="str">
        <f>_xlfn.XLOOKUP(B19,'XLookUp - Approx Match'!$B$4:$B$24,'XLookUp - Approx Match'!$A$4:$A$24,"-")</f>
        <v>E016</v>
      </c>
      <c r="B19" s="69" t="s">
        <v>18</v>
      </c>
      <c r="C19" s="46" t="str">
        <f>_xlfn.XLOOKUP(B19,'XLookUp - Approx Match'!$B$4:$B$24,'XLookUp - Approx Match'!$C$4:$C$24,"Employee Not Found")</f>
        <v>South</v>
      </c>
      <c r="D19" s="48">
        <v>41300</v>
      </c>
    </row>
    <row r="20" spans="1:4" ht="17.399999999999999" customHeight="1" x14ac:dyDescent="0.35">
      <c r="A20" s="50" t="str">
        <f>_xlfn.XLOOKUP(B20,'XLookUp - Approx Match'!$B$4:$B$24,'XLookUp - Approx Match'!$A$4:$A$24,"-")</f>
        <v>E017</v>
      </c>
      <c r="B20" s="69" t="s">
        <v>19</v>
      </c>
      <c r="C20" s="46" t="str">
        <f>_xlfn.XLOOKUP(B20,'XLookUp - Approx Match'!$B$4:$B$24,'XLookUp - Approx Match'!$C$4:$C$24,"Employee Not Found")</f>
        <v>South</v>
      </c>
      <c r="D20" s="48">
        <v>27250</v>
      </c>
    </row>
    <row r="21" spans="1:4" ht="17.399999999999999" customHeight="1" x14ac:dyDescent="0.35">
      <c r="A21" s="50" t="str">
        <f>_xlfn.XLOOKUP(B21,'XLookUp - Approx Match'!$B$4:$B$24,'XLookUp - Approx Match'!$A$4:$A$24,"-")</f>
        <v>E018</v>
      </c>
      <c r="B21" s="69" t="s">
        <v>20</v>
      </c>
      <c r="C21" s="46" t="str">
        <f>_xlfn.XLOOKUP(B21,'XLookUp - Approx Match'!$B$4:$B$24,'XLookUp - Approx Match'!$C$4:$C$24,"Employee Not Found")</f>
        <v>South</v>
      </c>
      <c r="D21" s="48">
        <v>34750</v>
      </c>
    </row>
    <row r="22" spans="1:4" ht="17.399999999999999" customHeight="1" x14ac:dyDescent="0.35">
      <c r="A22" s="50" t="str">
        <f>_xlfn.XLOOKUP(B22,'XLookUp - Approx Match'!$B$4:$B$24,'XLookUp - Approx Match'!$A$4:$A$24,"-")</f>
        <v>E019</v>
      </c>
      <c r="B22" s="69" t="s">
        <v>21</v>
      </c>
      <c r="C22" s="46" t="str">
        <f>_xlfn.XLOOKUP(B22,'XLookUp - Approx Match'!$B$4:$B$24,'XLookUp - Approx Match'!$C$4:$C$24,"Employee Not Found")</f>
        <v>West</v>
      </c>
      <c r="D22" s="48">
        <v>44750</v>
      </c>
    </row>
    <row r="23" spans="1:4" ht="17.399999999999999" customHeight="1" x14ac:dyDescent="0.35">
      <c r="A23" s="50" t="str">
        <f>_xlfn.XLOOKUP(B23,'XLookUp - Approx Match'!$B$4:$B$24,'XLookUp - Approx Match'!$A$4:$A$24,"-")</f>
        <v>E020</v>
      </c>
      <c r="B23" s="69" t="s">
        <v>22</v>
      </c>
      <c r="C23" s="46" t="str">
        <f>_xlfn.XLOOKUP(B23,'XLookUp - Approx Match'!$B$4:$B$24,'XLookUp - Approx Match'!$C$4:$C$24,"Employee Not Found")</f>
        <v>West</v>
      </c>
      <c r="D23" s="48">
        <v>45000</v>
      </c>
    </row>
    <row r="24" spans="1:4" ht="17.399999999999999" customHeight="1" x14ac:dyDescent="0.35">
      <c r="A24" s="50" t="str">
        <f>_xlfn.XLOOKUP(B24,'XLookUp - Approx Match'!$B$4:$B$24,'XLookUp - Approx Match'!$A$4:$A$24,"-")</f>
        <v>E021</v>
      </c>
      <c r="B24" s="69" t="s">
        <v>23</v>
      </c>
      <c r="C24" s="46" t="str">
        <f>_xlfn.XLOOKUP(B24,'XLookUp - Approx Match'!$B$4:$B$24,'XLookUp - Approx Match'!$C$4:$C$24,"Employee Not Found")</f>
        <v>West</v>
      </c>
      <c r="D24" s="48">
        <v>58000</v>
      </c>
    </row>
    <row r="25" spans="1:4" ht="17.399999999999999" customHeight="1" x14ac:dyDescent="0.35">
      <c r="A25" s="50" t="str">
        <f>_xlfn.XLOOKUP(B25,'XLookUp - Approx Match'!$B$4:$B$24,'XLookUp - Approx Match'!$A$4:$A$24,"-")</f>
        <v>E022</v>
      </c>
      <c r="B25" s="69" t="s">
        <v>104</v>
      </c>
      <c r="C25" s="46" t="str">
        <f>_xlfn.XLOOKUP(B25,'XLookUp - Approx Match'!$B$4:$B$24,'XLookUp - Approx Match'!$C$4:$C$24,"Employee Not Found")</f>
        <v>West</v>
      </c>
      <c r="D25" s="48">
        <v>64000</v>
      </c>
    </row>
    <row r="26" spans="1:4" ht="17.399999999999999" customHeight="1" thickBot="1" x14ac:dyDescent="0.4">
      <c r="A26" s="50" t="str">
        <f>_xlfn.XLOOKUP(B26,'XLookUp - Approx Match'!$B$4:$B$24,'XLookUp - Approx Match'!$A$4:$A$24,"-")</f>
        <v>E023</v>
      </c>
      <c r="B26" s="70" t="s">
        <v>24</v>
      </c>
      <c r="C26" s="46" t="str">
        <f>_xlfn.XLOOKUP(B26,'XLookUp - Approx Match'!$B$4:$B$24,'XLookUp - Approx Match'!$C$4:$C$24,"Employee Not Found")</f>
        <v>West</v>
      </c>
      <c r="D26" s="52">
        <v>28000</v>
      </c>
    </row>
    <row r="27" spans="1:4" ht="17.399999999999999" customHeight="1" x14ac:dyDescent="0.35"/>
    <row r="28" spans="1:4" ht="17.399999999999999" customHeight="1" x14ac:dyDescent="0.35"/>
    <row r="29" spans="1:4" ht="17.399999999999999" customHeight="1" x14ac:dyDescent="0.35"/>
    <row r="30" spans="1:4" ht="17.399999999999999" customHeight="1" x14ac:dyDescent="0.35"/>
    <row r="31" spans="1:4" ht="17.399999999999999" customHeight="1" x14ac:dyDescent="0.35"/>
    <row r="32" spans="1:4" ht="17.399999999999999" customHeight="1" x14ac:dyDescent="0.35"/>
    <row r="33" ht="17.399999999999999" customHeight="1" x14ac:dyDescent="0.35"/>
    <row r="34" ht="17.399999999999999" customHeight="1" x14ac:dyDescent="0.35"/>
  </sheetData>
  <conditionalFormatting sqref="A4:D4 B5:B22 D5:D22 C5:C26 A5:A26">
    <cfRule type="top10" priority="19" rank="5"/>
    <cfRule type="duplicateValues" priority="20"/>
  </conditionalFormatting>
  <conditionalFormatting sqref="D23:D26">
    <cfRule type="top10" priority="21" rank="5"/>
    <cfRule type="duplicateValues" priority="2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A577-9627-4DA7-BAF5-588153DA2EFF}">
  <sheetPr>
    <tabColor theme="9" tint="0.59999389629810485"/>
  </sheetPr>
  <dimension ref="A1:K28"/>
  <sheetViews>
    <sheetView workbookViewId="0"/>
  </sheetViews>
  <sheetFormatPr defaultRowHeight="14.5" x14ac:dyDescent="0.35"/>
  <cols>
    <col min="1" max="1" width="10.90625" customWidth="1"/>
    <col min="2" max="2" width="27.1796875" customWidth="1"/>
    <col min="3" max="3" width="19.6328125" customWidth="1"/>
    <col min="4" max="6" width="18" customWidth="1"/>
    <col min="10" max="10" width="15.36328125" customWidth="1"/>
    <col min="11" max="11" width="14.453125" customWidth="1"/>
  </cols>
  <sheetData>
    <row r="1" spans="1:11" ht="21" x14ac:dyDescent="0.5">
      <c r="A1" s="49" t="s">
        <v>88</v>
      </c>
      <c r="B1" s="40"/>
      <c r="C1" s="41"/>
      <c r="D1" s="43"/>
      <c r="E1" s="43"/>
      <c r="F1" s="43"/>
    </row>
    <row r="2" spans="1:11" ht="15" thickBot="1" x14ac:dyDescent="0.4"/>
    <row r="3" spans="1:11" ht="21" customHeight="1" thickBot="1" x14ac:dyDescent="0.4">
      <c r="A3" s="54" t="s">
        <v>67</v>
      </c>
      <c r="B3" s="55" t="s">
        <v>105</v>
      </c>
      <c r="C3" s="55" t="s">
        <v>41</v>
      </c>
      <c r="D3" s="58" t="s">
        <v>108</v>
      </c>
      <c r="E3" s="58" t="s">
        <v>110</v>
      </c>
      <c r="F3" s="56" t="s">
        <v>109</v>
      </c>
      <c r="J3" s="60" t="s">
        <v>108</v>
      </c>
      <c r="K3" s="61" t="s">
        <v>106</v>
      </c>
    </row>
    <row r="4" spans="1:11" ht="16.25" customHeight="1" x14ac:dyDescent="0.35">
      <c r="A4" s="30" t="s">
        <v>69</v>
      </c>
      <c r="B4" s="69" t="s">
        <v>3</v>
      </c>
      <c r="C4" s="69" t="s">
        <v>46</v>
      </c>
      <c r="D4" s="48">
        <v>95000</v>
      </c>
      <c r="E4" s="48">
        <f t="shared" ref="E4:E24" si="0">_xlfn.XLOOKUP(D4,$J$4:$J$8,$K$4:$K$8,,-1)*D4</f>
        <v>13300.000000000002</v>
      </c>
      <c r="F4" s="51"/>
      <c r="J4" s="62">
        <v>90000</v>
      </c>
      <c r="K4" s="65">
        <v>0.14000000000000001</v>
      </c>
    </row>
    <row r="5" spans="1:11" ht="16.25" customHeight="1" x14ac:dyDescent="0.35">
      <c r="A5" s="30" t="s">
        <v>70</v>
      </c>
      <c r="B5" s="69" t="s">
        <v>4</v>
      </c>
      <c r="C5" s="69" t="s">
        <v>46</v>
      </c>
      <c r="D5" s="48">
        <v>62924</v>
      </c>
      <c r="E5" s="48">
        <f t="shared" si="0"/>
        <v>5033.92</v>
      </c>
      <c r="F5" s="51"/>
      <c r="J5" s="63">
        <v>80000</v>
      </c>
      <c r="K5" s="66">
        <v>0.12</v>
      </c>
    </row>
    <row r="6" spans="1:11" ht="16.25" customHeight="1" x14ac:dyDescent="0.35">
      <c r="A6" s="30" t="s">
        <v>72</v>
      </c>
      <c r="B6" s="69" t="s">
        <v>101</v>
      </c>
      <c r="C6" s="69" t="s">
        <v>46</v>
      </c>
      <c r="D6" s="48">
        <v>72061</v>
      </c>
      <c r="E6" s="48">
        <f t="shared" si="0"/>
        <v>7206.1</v>
      </c>
      <c r="F6" s="51"/>
      <c r="J6" s="63">
        <v>70000</v>
      </c>
      <c r="K6" s="66">
        <v>0.1</v>
      </c>
    </row>
    <row r="7" spans="1:11" ht="16.25" customHeight="1" x14ac:dyDescent="0.35">
      <c r="A7" s="30" t="s">
        <v>73</v>
      </c>
      <c r="B7" s="69" t="s">
        <v>102</v>
      </c>
      <c r="C7" s="69" t="s">
        <v>48</v>
      </c>
      <c r="D7" s="48">
        <v>88139</v>
      </c>
      <c r="E7" s="48">
        <f t="shared" si="0"/>
        <v>10576.68</v>
      </c>
      <c r="F7" s="51"/>
      <c r="J7" s="63">
        <v>60000</v>
      </c>
      <c r="K7" s="66">
        <v>0.08</v>
      </c>
    </row>
    <row r="8" spans="1:11" ht="16.25" customHeight="1" thickBot="1" x14ac:dyDescent="0.4">
      <c r="A8" s="30" t="s">
        <v>74</v>
      </c>
      <c r="B8" s="69" t="s">
        <v>49</v>
      </c>
      <c r="C8" s="69" t="s">
        <v>48</v>
      </c>
      <c r="D8" s="48">
        <v>65361</v>
      </c>
      <c r="E8" s="48">
        <f t="shared" si="0"/>
        <v>5228.88</v>
      </c>
      <c r="F8" s="51"/>
      <c r="J8" s="64">
        <v>50000</v>
      </c>
      <c r="K8" s="67">
        <v>0.06</v>
      </c>
    </row>
    <row r="9" spans="1:11" ht="16.25" customHeight="1" x14ac:dyDescent="0.35">
      <c r="A9" s="30" t="s">
        <v>75</v>
      </c>
      <c r="B9" s="69" t="s">
        <v>7</v>
      </c>
      <c r="C9" s="69" t="s">
        <v>48</v>
      </c>
      <c r="D9" s="48">
        <v>62963</v>
      </c>
      <c r="E9" s="48">
        <f t="shared" si="0"/>
        <v>5037.04</v>
      </c>
      <c r="F9" s="51"/>
    </row>
    <row r="10" spans="1:11" ht="16.25" customHeight="1" x14ac:dyDescent="0.35">
      <c r="A10" s="30" t="s">
        <v>76</v>
      </c>
      <c r="B10" s="69" t="s">
        <v>8</v>
      </c>
      <c r="C10" s="69" t="s">
        <v>48</v>
      </c>
      <c r="D10" s="48">
        <v>75845</v>
      </c>
      <c r="E10" s="48">
        <f t="shared" si="0"/>
        <v>7584.5</v>
      </c>
      <c r="F10" s="51"/>
    </row>
    <row r="11" spans="1:11" ht="16.25" customHeight="1" x14ac:dyDescent="0.35">
      <c r="A11" s="30" t="s">
        <v>77</v>
      </c>
      <c r="B11" s="69" t="s">
        <v>9</v>
      </c>
      <c r="C11" s="69" t="s">
        <v>50</v>
      </c>
      <c r="D11" s="48">
        <v>92920</v>
      </c>
      <c r="E11" s="48">
        <f t="shared" si="0"/>
        <v>13008.800000000001</v>
      </c>
      <c r="F11" s="51"/>
    </row>
    <row r="12" spans="1:11" ht="16.25" customHeight="1" x14ac:dyDescent="0.35">
      <c r="A12" s="30" t="s">
        <v>78</v>
      </c>
      <c r="B12" s="69" t="s">
        <v>10</v>
      </c>
      <c r="C12" s="69" t="s">
        <v>50</v>
      </c>
      <c r="D12" s="48">
        <v>56315</v>
      </c>
      <c r="E12" s="48">
        <f t="shared" si="0"/>
        <v>3378.9</v>
      </c>
      <c r="F12" s="51"/>
    </row>
    <row r="13" spans="1:11" ht="16.25" customHeight="1" x14ac:dyDescent="0.35">
      <c r="A13" s="30" t="s">
        <v>79</v>
      </c>
      <c r="B13" s="69" t="s">
        <v>11</v>
      </c>
      <c r="C13" s="69" t="s">
        <v>50</v>
      </c>
      <c r="D13" s="48">
        <v>59652</v>
      </c>
      <c r="E13" s="48">
        <f t="shared" si="0"/>
        <v>3579.12</v>
      </c>
      <c r="F13" s="51"/>
    </row>
    <row r="14" spans="1:11" ht="16.25" customHeight="1" x14ac:dyDescent="0.35">
      <c r="A14" s="30" t="s">
        <v>80</v>
      </c>
      <c r="B14" s="69" t="s">
        <v>12</v>
      </c>
      <c r="C14" s="69" t="s">
        <v>50</v>
      </c>
      <c r="D14" s="48">
        <v>56530</v>
      </c>
      <c r="E14" s="48">
        <f t="shared" si="0"/>
        <v>3391.7999999999997</v>
      </c>
      <c r="F14" s="51"/>
    </row>
    <row r="15" spans="1:11" ht="16.25" customHeight="1" x14ac:dyDescent="0.35">
      <c r="A15" s="30" t="s">
        <v>82</v>
      </c>
      <c r="B15" s="69" t="s">
        <v>15</v>
      </c>
      <c r="C15" s="69" t="s">
        <v>81</v>
      </c>
      <c r="D15" s="48">
        <v>71615</v>
      </c>
      <c r="E15" s="48">
        <f t="shared" si="0"/>
        <v>7161.5</v>
      </c>
      <c r="F15" s="51"/>
    </row>
    <row r="16" spans="1:11" ht="16.25" customHeight="1" x14ac:dyDescent="0.35">
      <c r="A16" s="30" t="s">
        <v>83</v>
      </c>
      <c r="B16" s="69" t="s">
        <v>103</v>
      </c>
      <c r="C16" s="69" t="s">
        <v>81</v>
      </c>
      <c r="D16" s="48">
        <v>80525</v>
      </c>
      <c r="E16" s="48">
        <f t="shared" si="0"/>
        <v>9663</v>
      </c>
      <c r="F16" s="51"/>
    </row>
    <row r="17" spans="1:6" ht="16.25" customHeight="1" x14ac:dyDescent="0.35">
      <c r="A17" s="30" t="s">
        <v>84</v>
      </c>
      <c r="B17" s="69" t="s">
        <v>18</v>
      </c>
      <c r="C17" s="69" t="s">
        <v>81</v>
      </c>
      <c r="D17" s="48">
        <v>94728</v>
      </c>
      <c r="E17" s="48">
        <f t="shared" si="0"/>
        <v>13261.920000000002</v>
      </c>
      <c r="F17" s="51"/>
    </row>
    <row r="18" spans="1:6" ht="16.25" customHeight="1" x14ac:dyDescent="0.35">
      <c r="A18" s="30" t="s">
        <v>85</v>
      </c>
      <c r="B18" s="69" t="s">
        <v>19</v>
      </c>
      <c r="C18" s="69" t="s">
        <v>81</v>
      </c>
      <c r="D18" s="48">
        <v>61065</v>
      </c>
      <c r="E18" s="48">
        <f t="shared" si="0"/>
        <v>4885.2</v>
      </c>
      <c r="F18" s="51"/>
    </row>
    <row r="19" spans="1:6" ht="16.25" customHeight="1" x14ac:dyDescent="0.35">
      <c r="A19" s="30" t="s">
        <v>86</v>
      </c>
      <c r="B19" s="69" t="s">
        <v>20</v>
      </c>
      <c r="C19" s="69" t="s">
        <v>81</v>
      </c>
      <c r="D19" s="48">
        <v>89260</v>
      </c>
      <c r="E19" s="48">
        <f t="shared" si="0"/>
        <v>10711.199999999999</v>
      </c>
      <c r="F19" s="51"/>
    </row>
    <row r="20" spans="1:6" ht="16.25" customHeight="1" x14ac:dyDescent="0.35">
      <c r="A20" s="30" t="s">
        <v>87</v>
      </c>
      <c r="B20" s="69" t="s">
        <v>21</v>
      </c>
      <c r="C20" s="69" t="s">
        <v>47</v>
      </c>
      <c r="D20" s="48">
        <v>95783</v>
      </c>
      <c r="E20" s="48">
        <f t="shared" si="0"/>
        <v>13409.62</v>
      </c>
      <c r="F20" s="51"/>
    </row>
    <row r="21" spans="1:6" ht="16.25" customHeight="1" x14ac:dyDescent="0.35">
      <c r="A21" s="30" t="s">
        <v>96</v>
      </c>
      <c r="B21" s="69" t="s">
        <v>22</v>
      </c>
      <c r="C21" s="69" t="s">
        <v>47</v>
      </c>
      <c r="D21" s="48">
        <v>59475</v>
      </c>
      <c r="E21" s="48">
        <f t="shared" si="0"/>
        <v>3568.5</v>
      </c>
      <c r="F21" s="51"/>
    </row>
    <row r="22" spans="1:6" ht="16.25" customHeight="1" x14ac:dyDescent="0.35">
      <c r="A22" s="30" t="s">
        <v>97</v>
      </c>
      <c r="B22" s="69" t="s">
        <v>23</v>
      </c>
      <c r="C22" s="69" t="s">
        <v>47</v>
      </c>
      <c r="D22" s="48">
        <v>99087</v>
      </c>
      <c r="E22" s="48">
        <f t="shared" si="0"/>
        <v>13872.180000000002</v>
      </c>
      <c r="F22" s="51"/>
    </row>
    <row r="23" spans="1:6" ht="16.25" customHeight="1" x14ac:dyDescent="0.35">
      <c r="A23" s="30" t="s">
        <v>98</v>
      </c>
      <c r="B23" s="69" t="s">
        <v>104</v>
      </c>
      <c r="C23" s="69" t="s">
        <v>47</v>
      </c>
      <c r="D23" s="48">
        <v>85672</v>
      </c>
      <c r="E23" s="48">
        <f t="shared" si="0"/>
        <v>10280.64</v>
      </c>
      <c r="F23" s="51"/>
    </row>
    <row r="24" spans="1:6" ht="16.25" customHeight="1" thickBot="1" x14ac:dyDescent="0.4">
      <c r="A24" s="71" t="s">
        <v>99</v>
      </c>
      <c r="B24" s="70" t="s">
        <v>24</v>
      </c>
      <c r="C24" s="70" t="s">
        <v>47</v>
      </c>
      <c r="D24" s="52">
        <v>88772</v>
      </c>
      <c r="E24" s="52">
        <f t="shared" si="0"/>
        <v>10652.64</v>
      </c>
      <c r="F24" s="53"/>
    </row>
    <row r="27" spans="1:6" ht="15.5" x14ac:dyDescent="0.35">
      <c r="B27" s="72" t="s">
        <v>112</v>
      </c>
    </row>
    <row r="28" spans="1:6" x14ac:dyDescent="0.35">
      <c r="B28" t="s">
        <v>111</v>
      </c>
    </row>
  </sheetData>
  <autoFilter ref="J3:K3" xr:uid="{DC39A577-9627-4DA7-BAF5-588153DA2EFF}">
    <sortState xmlns:xlrd2="http://schemas.microsoft.com/office/spreadsheetml/2017/richdata2" ref="J4:K8">
      <sortCondition descending="1" ref="J3"/>
    </sortState>
  </autoFilter>
  <conditionalFormatting sqref="D4:D22">
    <cfRule type="top10" priority="13" rank="5"/>
    <cfRule type="duplicateValues" priority="14"/>
  </conditionalFormatting>
  <conditionalFormatting sqref="D23:D24">
    <cfRule type="top10" priority="31" rank="5"/>
    <cfRule type="duplicateValues" priority="32"/>
  </conditionalFormatting>
  <conditionalFormatting sqref="E4:E22">
    <cfRule type="top10" priority="9" rank="5"/>
    <cfRule type="duplicateValues" priority="10"/>
  </conditionalFormatting>
  <conditionalFormatting sqref="E23:E24">
    <cfRule type="top10" priority="11" rank="5"/>
    <cfRule type="duplicateValues" priority="12"/>
  </conditionalFormatting>
  <conditionalFormatting sqref="F4:F22">
    <cfRule type="top10" priority="5" rank="5"/>
    <cfRule type="duplicateValues" priority="6"/>
  </conditionalFormatting>
  <conditionalFormatting sqref="F23:F24">
    <cfRule type="top10" priority="7" rank="5"/>
    <cfRule type="duplicateValues" priority="8"/>
  </conditionalFormatting>
  <conditionalFormatting sqref="J4:J8">
    <cfRule type="top10" priority="3" rank="5"/>
    <cfRule type="duplicateValues" priority="4"/>
  </conditionalFormatting>
  <conditionalFormatting sqref="K4:K8">
    <cfRule type="top10" priority="1" rank="5"/>
    <cfRule type="duplicateValues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E97C-5B8F-4ADD-94B9-36E3EDB0EEF6}">
  <sheetPr>
    <tabColor theme="9" tint="0.59999389629810485"/>
  </sheetPr>
  <dimension ref="A1:H16"/>
  <sheetViews>
    <sheetView workbookViewId="0"/>
  </sheetViews>
  <sheetFormatPr defaultRowHeight="14.5" x14ac:dyDescent="0.35"/>
  <cols>
    <col min="1" max="1" width="19.453125" customWidth="1"/>
    <col min="2" max="2" width="19.36328125" customWidth="1"/>
    <col min="3" max="3" width="18.90625" customWidth="1"/>
    <col min="4" max="4" width="14.6328125" customWidth="1"/>
    <col min="5" max="5" width="17.08984375" customWidth="1"/>
    <col min="6" max="6" width="16.90625" customWidth="1"/>
    <col min="7" max="7" width="19.54296875" customWidth="1"/>
    <col min="8" max="8" width="15.81640625" customWidth="1"/>
  </cols>
  <sheetData>
    <row r="1" spans="1:8" ht="21.65" customHeight="1" x14ac:dyDescent="0.35">
      <c r="A1" s="25" t="s">
        <v>62</v>
      </c>
      <c r="B1" s="26"/>
      <c r="C1" s="26"/>
      <c r="D1" s="26"/>
      <c r="E1" s="26"/>
      <c r="F1" s="26"/>
      <c r="G1" s="26"/>
      <c r="H1" s="26"/>
    </row>
    <row r="2" spans="1:8" ht="15" thickBot="1" x14ac:dyDescent="0.4">
      <c r="A2" s="19" t="s">
        <v>52</v>
      </c>
    </row>
    <row r="3" spans="1:8" ht="37.75" customHeight="1" thickBot="1" x14ac:dyDescent="0.4">
      <c r="A3" s="32" t="s">
        <v>61</v>
      </c>
      <c r="B3" s="33" t="s">
        <v>3</v>
      </c>
      <c r="C3" s="33" t="s">
        <v>4</v>
      </c>
      <c r="D3" s="33" t="s">
        <v>23</v>
      </c>
      <c r="E3" s="33" t="s">
        <v>6</v>
      </c>
      <c r="F3" s="33" t="s">
        <v>42</v>
      </c>
      <c r="G3" s="33" t="s">
        <v>43</v>
      </c>
      <c r="H3" s="34" t="s">
        <v>44</v>
      </c>
    </row>
    <row r="4" spans="1:8" ht="15.5" x14ac:dyDescent="0.35">
      <c r="A4" s="29" t="s">
        <v>54</v>
      </c>
      <c r="B4" s="20">
        <v>2750</v>
      </c>
      <c r="C4" s="20">
        <v>3125</v>
      </c>
      <c r="D4" s="20">
        <v>6240</v>
      </c>
      <c r="E4" s="20">
        <v>8820</v>
      </c>
      <c r="F4" s="20">
        <f>MIN(B4:E4)</f>
        <v>2750</v>
      </c>
      <c r="G4" s="20">
        <f>MAX(B4:E4)</f>
        <v>8820</v>
      </c>
      <c r="H4" s="21">
        <f>AVERAGE(B4:E4)</f>
        <v>5233.75</v>
      </c>
    </row>
    <row r="5" spans="1:8" ht="15.5" x14ac:dyDescent="0.35">
      <c r="A5" s="30" t="s">
        <v>55</v>
      </c>
      <c r="B5" s="22">
        <v>3900</v>
      </c>
      <c r="C5" s="22">
        <v>3250</v>
      </c>
      <c r="D5" s="22">
        <v>6250</v>
      </c>
      <c r="E5" s="22">
        <v>7500</v>
      </c>
      <c r="F5" s="20">
        <f t="shared" ref="F5:F9" si="0">MIN(B5:E5)</f>
        <v>3250</v>
      </c>
      <c r="G5" s="20">
        <f t="shared" ref="G5:G9" si="1">MAX(B5:E5)</f>
        <v>7500</v>
      </c>
      <c r="H5" s="21">
        <f t="shared" ref="H5:H9" si="2">AVERAGE(B5:E5)</f>
        <v>5225</v>
      </c>
    </row>
    <row r="6" spans="1:8" ht="15.5" x14ac:dyDescent="0.35">
      <c r="A6" s="30" t="s">
        <v>57</v>
      </c>
      <c r="B6" s="22">
        <v>4550</v>
      </c>
      <c r="C6" s="22">
        <v>5200</v>
      </c>
      <c r="D6" s="22">
        <v>7250</v>
      </c>
      <c r="E6" s="22">
        <v>8250</v>
      </c>
      <c r="F6" s="20">
        <f t="shared" si="0"/>
        <v>4550</v>
      </c>
      <c r="G6" s="20">
        <f t="shared" si="1"/>
        <v>8250</v>
      </c>
      <c r="H6" s="21">
        <f t="shared" si="2"/>
        <v>6312.5</v>
      </c>
    </row>
    <row r="7" spans="1:8" ht="15.5" x14ac:dyDescent="0.35">
      <c r="A7" s="30" t="s">
        <v>58</v>
      </c>
      <c r="B7" s="22">
        <v>5200</v>
      </c>
      <c r="C7" s="22">
        <v>5850</v>
      </c>
      <c r="D7" s="22">
        <v>9500</v>
      </c>
      <c r="E7" s="22">
        <v>9980</v>
      </c>
      <c r="F7" s="20">
        <f t="shared" si="0"/>
        <v>5200</v>
      </c>
      <c r="G7" s="20">
        <f t="shared" si="1"/>
        <v>9980</v>
      </c>
      <c r="H7" s="21">
        <f t="shared" si="2"/>
        <v>7632.5</v>
      </c>
    </row>
    <row r="8" spans="1:8" ht="15.5" x14ac:dyDescent="0.35">
      <c r="A8" s="30" t="s">
        <v>56</v>
      </c>
      <c r="B8" s="22">
        <v>5500</v>
      </c>
      <c r="C8" s="22">
        <v>4550</v>
      </c>
      <c r="D8" s="22">
        <v>8250</v>
      </c>
      <c r="E8" s="22">
        <v>10150</v>
      </c>
      <c r="F8" s="20">
        <f t="shared" si="0"/>
        <v>4550</v>
      </c>
      <c r="G8" s="20">
        <f t="shared" si="1"/>
        <v>10150</v>
      </c>
      <c r="H8" s="21">
        <f t="shared" si="2"/>
        <v>7112.5</v>
      </c>
    </row>
    <row r="9" spans="1:8" ht="15.5" x14ac:dyDescent="0.35">
      <c r="A9" s="30" t="s">
        <v>59</v>
      </c>
      <c r="B9" s="22">
        <v>8250</v>
      </c>
      <c r="C9" s="22">
        <v>3250</v>
      </c>
      <c r="D9" s="22">
        <v>10250</v>
      </c>
      <c r="E9" s="22">
        <v>11250</v>
      </c>
      <c r="F9" s="20">
        <f t="shared" si="0"/>
        <v>3250</v>
      </c>
      <c r="G9" s="20">
        <f t="shared" si="1"/>
        <v>11250</v>
      </c>
      <c r="H9" s="21">
        <f t="shared" si="2"/>
        <v>8250</v>
      </c>
    </row>
    <row r="10" spans="1:8" ht="16" thickBot="1" x14ac:dyDescent="0.4">
      <c r="A10" s="31" t="s">
        <v>60</v>
      </c>
      <c r="B10" s="23">
        <f>SUM(B4:B9)</f>
        <v>30150</v>
      </c>
      <c r="C10" s="23">
        <f>SUM(C4:C9)</f>
        <v>25225</v>
      </c>
      <c r="D10" s="23">
        <f>SUM(D4:D9)</f>
        <v>47740</v>
      </c>
      <c r="E10" s="23">
        <f>SUM(E4:E9)</f>
        <v>55950</v>
      </c>
      <c r="F10" s="23">
        <f>MIN(B10:E10)</f>
        <v>25225</v>
      </c>
      <c r="G10" s="23">
        <f>MAX(B10:E10)</f>
        <v>55950</v>
      </c>
      <c r="H10" s="24">
        <f>AVERAGE(B10:E10)</f>
        <v>39766.25</v>
      </c>
    </row>
    <row r="11" spans="1:8" ht="15" thickTop="1" x14ac:dyDescent="0.35"/>
    <row r="12" spans="1:8" x14ac:dyDescent="0.35">
      <c r="G12" s="18"/>
    </row>
    <row r="13" spans="1:8" ht="22.25" customHeight="1" thickBot="1" x14ac:dyDescent="0.4">
      <c r="A13" s="28" t="s">
        <v>53</v>
      </c>
      <c r="B13" s="27"/>
      <c r="G13" s="18"/>
    </row>
    <row r="14" spans="1:8" ht="25.25" customHeight="1" thickBot="1" x14ac:dyDescent="0.4">
      <c r="A14" s="33" t="s">
        <v>63</v>
      </c>
      <c r="B14" s="33" t="s">
        <v>60</v>
      </c>
      <c r="C14" s="39"/>
      <c r="D14" s="39"/>
    </row>
    <row r="15" spans="1:8" ht="23.4" customHeight="1" x14ac:dyDescent="0.35">
      <c r="A15" s="29" t="s">
        <v>3</v>
      </c>
      <c r="B15" s="36" cm="1">
        <f t="array" ref="B15">_xlfn.XLOOKUP(A15,$B$3:$H$3,_xlfn.XLOOKUP($B$14,$A$4:$A$10,$B$4:$H$10,,0))</f>
        <v>30150</v>
      </c>
    </row>
    <row r="16" spans="1:8" ht="15.5" x14ac:dyDescent="0.35">
      <c r="A16" s="29" t="s">
        <v>23</v>
      </c>
      <c r="B16" s="36" cm="1">
        <f t="array" ref="B16">_xlfn.XLOOKUP(A16,$B$3:$H$3,_xlfn.XLOOKUP($B$14,$A$4:$A$10,$B$4:$H$10,,0))</f>
        <v>47740</v>
      </c>
    </row>
  </sheetData>
  <dataValidations count="2">
    <dataValidation type="list" allowBlank="1" showInputMessage="1" showErrorMessage="1" sqref="B14" xr:uid="{E809C6B2-7A6F-439D-A6A4-78F18C6BB58F}">
      <formula1>$A$4:$A$10</formula1>
    </dataValidation>
    <dataValidation type="list" allowBlank="1" showInputMessage="1" showErrorMessage="1" sqref="A15:A16" xr:uid="{DDEF8E80-07ED-4E7B-A679-1C914A18DD3A}">
      <formula1>$B$3:$E$3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F8ED-2C37-46A2-A0CB-9518ECA49CE6}">
  <sheetPr>
    <tabColor theme="9" tint="0.59999389629810485"/>
  </sheetPr>
  <dimension ref="A1:M64"/>
  <sheetViews>
    <sheetView workbookViewId="0"/>
  </sheetViews>
  <sheetFormatPr defaultRowHeight="14.5" x14ac:dyDescent="0.35"/>
  <cols>
    <col min="1" max="1" width="8.90625" style="73"/>
    <col min="2" max="2" width="25.54296875" customWidth="1"/>
    <col min="3" max="3" width="13.54296875" customWidth="1"/>
    <col min="4" max="4" width="12.1796875" customWidth="1"/>
    <col min="5" max="5" width="14.54296875" customWidth="1"/>
    <col min="6" max="6" width="15.36328125" customWidth="1"/>
    <col min="10" max="10" width="22.08984375" customWidth="1"/>
    <col min="11" max="11" width="20.90625" bestFit="1" customWidth="1"/>
    <col min="12" max="12" width="18.08984375" customWidth="1"/>
    <col min="13" max="13" width="17.1796875" customWidth="1"/>
  </cols>
  <sheetData>
    <row r="1" spans="1:13" ht="26.4" customHeight="1" thickBot="1" x14ac:dyDescent="0.4">
      <c r="A1" s="97" t="s">
        <v>120</v>
      </c>
      <c r="B1" s="98"/>
      <c r="C1" s="99"/>
      <c r="D1" s="100"/>
      <c r="E1" s="100"/>
      <c r="F1" s="101"/>
      <c r="G1" s="38"/>
      <c r="H1" s="38"/>
      <c r="I1" s="38"/>
      <c r="J1" s="97" t="s">
        <v>121</v>
      </c>
      <c r="K1" s="98"/>
      <c r="L1" s="99"/>
      <c r="M1" s="101"/>
    </row>
    <row r="2" spans="1:13" ht="15" thickBot="1" x14ac:dyDescent="0.4"/>
    <row r="3" spans="1:13" ht="22.25" customHeight="1" thickBot="1" x14ac:dyDescent="0.4">
      <c r="A3" s="81" t="s">
        <v>67</v>
      </c>
      <c r="B3" s="82" t="s">
        <v>117</v>
      </c>
      <c r="C3" s="83" t="s">
        <v>41</v>
      </c>
      <c r="D3" s="84" t="s">
        <v>40</v>
      </c>
      <c r="E3" s="85">
        <v>2021</v>
      </c>
      <c r="F3" s="86">
        <v>2022</v>
      </c>
      <c r="J3" s="82" t="s">
        <v>117</v>
      </c>
      <c r="K3" s="82" t="s">
        <v>117</v>
      </c>
      <c r="L3" s="82">
        <v>2021</v>
      </c>
      <c r="M3" s="102">
        <v>2022</v>
      </c>
    </row>
    <row r="4" spans="1:13" ht="21" customHeight="1" x14ac:dyDescent="0.35">
      <c r="A4" s="37" t="s">
        <v>69</v>
      </c>
      <c r="B4" s="37" t="s">
        <v>3</v>
      </c>
      <c r="C4" s="74" t="s">
        <v>46</v>
      </c>
      <c r="D4" s="13" t="s">
        <v>45</v>
      </c>
      <c r="E4" s="75">
        <v>56201</v>
      </c>
      <c r="F4" s="76">
        <v>33560</v>
      </c>
      <c r="J4" s="59" t="s">
        <v>89</v>
      </c>
      <c r="K4" s="90" t="str">
        <f>_xlfn.XLOOKUP(J4&amp;"*",$B$3:$B$63,$B$3:$B$63,"NA",2)</f>
        <v>Arnold Shawarma</v>
      </c>
      <c r="L4" s="91" cm="1">
        <f t="array" ref="L4:M4">_xlfn.XLOOKUP(K4,$B$3:$B$63,$E$3:$F$63,,0,-1)</f>
        <v>185375</v>
      </c>
      <c r="M4" s="92">
        <v>157682</v>
      </c>
    </row>
    <row r="5" spans="1:13" ht="21" customHeight="1" x14ac:dyDescent="0.35">
      <c r="A5" s="57" t="s">
        <v>69</v>
      </c>
      <c r="B5" s="57" t="str">
        <f>B4</f>
        <v>Arnold Shawarma</v>
      </c>
      <c r="C5" s="74" t="s">
        <v>46</v>
      </c>
      <c r="D5" s="14" t="s">
        <v>114</v>
      </c>
      <c r="E5" s="75">
        <v>34126</v>
      </c>
      <c r="F5" s="77">
        <v>44696</v>
      </c>
      <c r="J5" s="37" t="s">
        <v>90</v>
      </c>
      <c r="K5" s="74" t="str">
        <f t="shared" ref="K5:K14" si="0">_xlfn.XLOOKUP(J5&amp;"*",$B$3:$B$63,$B$3:$B$63,"NA",2)</f>
        <v>Bustin Jeiber</v>
      </c>
      <c r="L5" s="75" cm="1">
        <f t="array" ref="L5:M5">_xlfn.XLOOKUP(K5,$B$3:$B$63,$E$3:$F$63,,0,-1)</f>
        <v>202893</v>
      </c>
      <c r="M5" s="76">
        <v>164159</v>
      </c>
    </row>
    <row r="6" spans="1:13" ht="21" customHeight="1" x14ac:dyDescent="0.35">
      <c r="A6" s="57" t="s">
        <v>69</v>
      </c>
      <c r="B6" s="57" t="str">
        <f>B5</f>
        <v>Arnold Shawarma</v>
      </c>
      <c r="C6" s="74" t="s">
        <v>46</v>
      </c>
      <c r="D6" s="14" t="s">
        <v>115</v>
      </c>
      <c r="E6" s="78">
        <v>55481</v>
      </c>
      <c r="F6" s="77">
        <v>35754</v>
      </c>
      <c r="J6" s="37" t="s">
        <v>94</v>
      </c>
      <c r="K6" s="74" t="str">
        <f t="shared" si="0"/>
        <v>Reese Withoutherspoon</v>
      </c>
      <c r="L6" s="75" cm="1">
        <f t="array" ref="L6:M6">_xlfn.XLOOKUP(K6,$B$3:$B$63,$E$3:$F$63,,0,-1)</f>
        <v>200042</v>
      </c>
      <c r="M6" s="76">
        <v>169736</v>
      </c>
    </row>
    <row r="7" spans="1:13" ht="21" customHeight="1" thickBot="1" x14ac:dyDescent="0.4">
      <c r="A7" s="57" t="s">
        <v>69</v>
      </c>
      <c r="B7" s="57" t="str">
        <f>B6</f>
        <v>Arnold Shawarma</v>
      </c>
      <c r="C7" s="74" t="s">
        <v>46</v>
      </c>
      <c r="D7" s="14" t="s">
        <v>116</v>
      </c>
      <c r="E7" s="79">
        <v>39567</v>
      </c>
      <c r="F7" s="80">
        <v>43672</v>
      </c>
      <c r="J7" s="37" t="s">
        <v>95</v>
      </c>
      <c r="K7" s="74" t="str">
        <f t="shared" si="0"/>
        <v>Taylor Unhurried</v>
      </c>
      <c r="L7" s="75" cm="1">
        <f t="array" ref="L7:M7">_xlfn.XLOOKUP(K7,$B$3:$B$63,$E$3:$F$63,,0,-1)</f>
        <v>173683</v>
      </c>
      <c r="M7" s="76">
        <v>187712</v>
      </c>
    </row>
    <row r="8" spans="1:13" ht="21" customHeight="1" thickBot="1" x14ac:dyDescent="0.4">
      <c r="A8" s="87" t="s">
        <v>69</v>
      </c>
      <c r="B8" s="87" t="str">
        <f>B6</f>
        <v>Arnold Shawarma</v>
      </c>
      <c r="C8" s="87" t="s">
        <v>46</v>
      </c>
      <c r="D8" s="87" t="s">
        <v>51</v>
      </c>
      <c r="E8" s="88">
        <f>SUM(E4:E7)</f>
        <v>185375</v>
      </c>
      <c r="F8" s="89">
        <f>SUM(F4:F7)</f>
        <v>157682</v>
      </c>
      <c r="J8" s="37" t="s">
        <v>122</v>
      </c>
      <c r="K8" s="74" t="str">
        <f t="shared" si="0"/>
        <v>Bibi Hadid</v>
      </c>
      <c r="L8" s="75" cm="1">
        <f t="array" ref="L8:M8">_xlfn.XLOOKUP(K8,$B$3:$B$63,$E$3:$F$63,,0,-1)</f>
        <v>203368</v>
      </c>
      <c r="M8" s="76">
        <v>180763</v>
      </c>
    </row>
    <row r="9" spans="1:13" ht="21" customHeight="1" thickTop="1" x14ac:dyDescent="0.35">
      <c r="A9" s="57" t="s">
        <v>70</v>
      </c>
      <c r="B9" s="37" t="s">
        <v>4</v>
      </c>
      <c r="C9" s="74" t="s">
        <v>46</v>
      </c>
      <c r="D9" s="13" t="s">
        <v>45</v>
      </c>
      <c r="E9" s="75">
        <v>56729</v>
      </c>
      <c r="F9" s="76">
        <v>30260</v>
      </c>
      <c r="J9" s="37" t="s">
        <v>93</v>
      </c>
      <c r="K9" s="74" t="str">
        <f t="shared" si="0"/>
        <v>Michael Bot</v>
      </c>
      <c r="L9" s="75" cm="1">
        <f t="array" ref="L9:M9">_xlfn.XLOOKUP(K9,$B$3:$B$63,$E$3:$F$63,,0,-1)</f>
        <v>161150</v>
      </c>
      <c r="M9" s="76">
        <v>178130</v>
      </c>
    </row>
    <row r="10" spans="1:13" ht="21" customHeight="1" x14ac:dyDescent="0.35">
      <c r="A10" s="57" t="s">
        <v>70</v>
      </c>
      <c r="B10" s="37" t="str">
        <f>B9</f>
        <v>Bustin Jeiber</v>
      </c>
      <c r="C10" s="74" t="s">
        <v>46</v>
      </c>
      <c r="D10" s="13" t="s">
        <v>114</v>
      </c>
      <c r="E10" s="75">
        <v>38623</v>
      </c>
      <c r="F10" s="77">
        <v>45313</v>
      </c>
      <c r="J10" s="37" t="s">
        <v>123</v>
      </c>
      <c r="K10" s="74" t="str">
        <f t="shared" si="0"/>
        <v>Pam Ceasely</v>
      </c>
      <c r="L10" s="75" cm="1">
        <f t="array" ref="L10:M10">_xlfn.XLOOKUP(K10,$B$3:$B$63,$E$3:$F$63,,0,-1)</f>
        <v>170523</v>
      </c>
      <c r="M10" s="76">
        <v>188898</v>
      </c>
    </row>
    <row r="11" spans="1:13" ht="21" customHeight="1" x14ac:dyDescent="0.35">
      <c r="A11" s="57" t="s">
        <v>70</v>
      </c>
      <c r="B11" s="37" t="str">
        <f>B10</f>
        <v>Bustin Jeiber</v>
      </c>
      <c r="C11" s="74" t="s">
        <v>46</v>
      </c>
      <c r="D11" s="13" t="s">
        <v>115</v>
      </c>
      <c r="E11" s="78">
        <v>53114</v>
      </c>
      <c r="F11" s="77">
        <v>57073</v>
      </c>
      <c r="J11" s="37" t="s">
        <v>55</v>
      </c>
      <c r="K11" s="74" t="str">
        <f t="shared" si="0"/>
        <v>Feb Levinson</v>
      </c>
      <c r="L11" s="75" cm="1">
        <f t="array" ref="L11:M11">_xlfn.XLOOKUP(K11,$B$3:$B$63,$E$3:$F$63,,0,-1)</f>
        <v>199997</v>
      </c>
      <c r="M11" s="76">
        <v>167434</v>
      </c>
    </row>
    <row r="12" spans="1:13" ht="21" customHeight="1" thickBot="1" x14ac:dyDescent="0.4">
      <c r="A12" s="57" t="s">
        <v>70</v>
      </c>
      <c r="B12" s="37" t="str">
        <f>B10</f>
        <v>Bustin Jeiber</v>
      </c>
      <c r="C12" s="74" t="s">
        <v>46</v>
      </c>
      <c r="D12" s="13" t="s">
        <v>116</v>
      </c>
      <c r="E12" s="79">
        <v>54427</v>
      </c>
      <c r="F12" s="80">
        <v>31513</v>
      </c>
      <c r="J12" s="37" t="s">
        <v>91</v>
      </c>
      <c r="K12" s="74" t="str">
        <f t="shared" si="0"/>
        <v>Faroon Mive</v>
      </c>
      <c r="L12" s="75" cm="1">
        <f t="array" ref="L12:M12">_xlfn.XLOOKUP(K12,$B$3:$B$63,$E$3:$F$63,,0,-1)</f>
        <v>154868</v>
      </c>
      <c r="M12" s="76">
        <v>188164</v>
      </c>
    </row>
    <row r="13" spans="1:13" ht="21" customHeight="1" thickBot="1" x14ac:dyDescent="0.4">
      <c r="A13" s="87" t="s">
        <v>70</v>
      </c>
      <c r="B13" s="87" t="s">
        <v>4</v>
      </c>
      <c r="C13" s="87" t="s">
        <v>46</v>
      </c>
      <c r="D13" s="87" t="s">
        <v>51</v>
      </c>
      <c r="E13" s="88">
        <f>SUM(E9:E12)</f>
        <v>202893</v>
      </c>
      <c r="F13" s="89">
        <f>SUM(F9:F12)</f>
        <v>164159</v>
      </c>
      <c r="J13" s="37" t="s">
        <v>124</v>
      </c>
      <c r="K13" s="74" t="str">
        <f t="shared" si="0"/>
        <v>Robert De Faro</v>
      </c>
      <c r="L13" s="75" cm="1">
        <f t="array" ref="L13:M13">_xlfn.XLOOKUP(K13,$B$3:$B$63,$E$3:$F$63,,0,-1)</f>
        <v>181994</v>
      </c>
      <c r="M13" s="76">
        <v>178687</v>
      </c>
    </row>
    <row r="14" spans="1:13" ht="21" customHeight="1" thickTop="1" x14ac:dyDescent="0.35">
      <c r="A14" s="57" t="s">
        <v>71</v>
      </c>
      <c r="B14" s="37" t="s">
        <v>15</v>
      </c>
      <c r="C14" s="74" t="s">
        <v>48</v>
      </c>
      <c r="D14" s="13" t="s">
        <v>45</v>
      </c>
      <c r="E14" s="75">
        <v>41625</v>
      </c>
      <c r="F14" s="76">
        <v>59484</v>
      </c>
      <c r="J14" s="37" t="s">
        <v>92</v>
      </c>
      <c r="K14" s="74" t="str">
        <f t="shared" si="0"/>
        <v>Meridth Footer</v>
      </c>
      <c r="L14" s="75" cm="1">
        <f t="array" ref="L14:M14">_xlfn.XLOOKUP(K14,$B$3:$B$63,$E$3:$F$63,,0,-1)</f>
        <v>184831</v>
      </c>
      <c r="M14" s="76">
        <v>172153</v>
      </c>
    </row>
    <row r="15" spans="1:13" ht="21" customHeight="1" thickBot="1" x14ac:dyDescent="0.4">
      <c r="A15" s="57" t="s">
        <v>71</v>
      </c>
      <c r="B15" s="37" t="str">
        <f>B14</f>
        <v>Reese Withoutherspoon</v>
      </c>
      <c r="C15" s="74" t="s">
        <v>48</v>
      </c>
      <c r="D15" s="13" t="s">
        <v>114</v>
      </c>
      <c r="E15" s="75">
        <v>57071</v>
      </c>
      <c r="F15" s="77">
        <v>30701</v>
      </c>
      <c r="J15" s="93" t="s">
        <v>119</v>
      </c>
      <c r="K15" s="94" t="str">
        <f>_xlfn.XLOOKUP(J15&amp;"*",$B$3:$B$63,$B$3:$B$63,,2,-1)</f>
        <v>Michael Scoot</v>
      </c>
      <c r="L15" s="95" cm="1">
        <f t="array" ref="L15:M15">_xlfn.XLOOKUP(K15,$B$3:$B$63,$E$3:$F$63,,0,-1)</f>
        <v>182831</v>
      </c>
      <c r="M15" s="96">
        <v>182669</v>
      </c>
    </row>
    <row r="16" spans="1:13" ht="21" customHeight="1" x14ac:dyDescent="0.35">
      <c r="A16" s="57" t="s">
        <v>71</v>
      </c>
      <c r="B16" s="37" t="str">
        <f>B15</f>
        <v>Reese Withoutherspoon</v>
      </c>
      <c r="C16" s="74" t="s">
        <v>48</v>
      </c>
      <c r="D16" s="13" t="s">
        <v>115</v>
      </c>
      <c r="E16" s="78">
        <v>56489</v>
      </c>
      <c r="F16" s="77">
        <v>45154</v>
      </c>
    </row>
    <row r="17" spans="1:6" ht="21" customHeight="1" thickBot="1" x14ac:dyDescent="0.4">
      <c r="A17" s="57" t="s">
        <v>71</v>
      </c>
      <c r="B17" s="37" t="str">
        <f>B16</f>
        <v>Reese Withoutherspoon</v>
      </c>
      <c r="C17" s="74" t="s">
        <v>48</v>
      </c>
      <c r="D17" s="13" t="s">
        <v>116</v>
      </c>
      <c r="E17" s="79">
        <v>44857</v>
      </c>
      <c r="F17" s="80">
        <v>34397</v>
      </c>
    </row>
    <row r="18" spans="1:6" ht="21" customHeight="1" thickBot="1" x14ac:dyDescent="0.4">
      <c r="A18" s="87" t="s">
        <v>71</v>
      </c>
      <c r="B18" s="87" t="str">
        <f>B17</f>
        <v>Reese Withoutherspoon</v>
      </c>
      <c r="C18" s="87" t="s">
        <v>48</v>
      </c>
      <c r="D18" s="87" t="s">
        <v>51</v>
      </c>
      <c r="E18" s="88">
        <f>SUM(E14:E17)</f>
        <v>200042</v>
      </c>
      <c r="F18" s="89">
        <f>SUM(F14:F17)</f>
        <v>169736</v>
      </c>
    </row>
    <row r="19" spans="1:6" ht="21" customHeight="1" thickTop="1" x14ac:dyDescent="0.35">
      <c r="A19" s="57" t="s">
        <v>72</v>
      </c>
      <c r="B19" s="37" t="s">
        <v>19</v>
      </c>
      <c r="C19" s="74" t="s">
        <v>48</v>
      </c>
      <c r="D19" s="13" t="s">
        <v>45</v>
      </c>
      <c r="E19" s="75">
        <v>37140</v>
      </c>
      <c r="F19" s="76">
        <v>54695</v>
      </c>
    </row>
    <row r="20" spans="1:6" ht="21" customHeight="1" x14ac:dyDescent="0.35">
      <c r="A20" s="57" t="s">
        <v>72</v>
      </c>
      <c r="B20" s="37" t="str">
        <f>B19</f>
        <v>Taylor Unhurried</v>
      </c>
      <c r="C20" s="74" t="s">
        <v>48</v>
      </c>
      <c r="D20" s="13" t="s">
        <v>114</v>
      </c>
      <c r="E20" s="75">
        <v>46281</v>
      </c>
      <c r="F20" s="77">
        <v>53581</v>
      </c>
    </row>
    <row r="21" spans="1:6" ht="21" customHeight="1" x14ac:dyDescent="0.35">
      <c r="A21" s="57" t="s">
        <v>72</v>
      </c>
      <c r="B21" s="37" t="str">
        <f>B20</f>
        <v>Taylor Unhurried</v>
      </c>
      <c r="C21" s="74" t="s">
        <v>48</v>
      </c>
      <c r="D21" s="13" t="s">
        <v>115</v>
      </c>
      <c r="E21" s="78">
        <v>51863</v>
      </c>
      <c r="F21" s="77">
        <v>48868</v>
      </c>
    </row>
    <row r="22" spans="1:6" ht="21" customHeight="1" thickBot="1" x14ac:dyDescent="0.4">
      <c r="A22" s="57" t="s">
        <v>72</v>
      </c>
      <c r="B22" s="37" t="str">
        <f>B21</f>
        <v>Taylor Unhurried</v>
      </c>
      <c r="C22" s="74" t="s">
        <v>48</v>
      </c>
      <c r="D22" s="13" t="s">
        <v>116</v>
      </c>
      <c r="E22" s="79">
        <v>38399</v>
      </c>
      <c r="F22" s="80">
        <v>30568</v>
      </c>
    </row>
    <row r="23" spans="1:6" ht="21" customHeight="1" thickBot="1" x14ac:dyDescent="0.4">
      <c r="A23" s="87" t="s">
        <v>72</v>
      </c>
      <c r="B23" s="87" t="str">
        <f>B22</f>
        <v>Taylor Unhurried</v>
      </c>
      <c r="C23" s="87" t="s">
        <v>48</v>
      </c>
      <c r="D23" s="87" t="s">
        <v>51</v>
      </c>
      <c r="E23" s="88">
        <f>SUM(E19:E22)</f>
        <v>173683</v>
      </c>
      <c r="F23" s="89">
        <f>SUM(F19:F22)</f>
        <v>187712</v>
      </c>
    </row>
    <row r="24" spans="1:6" ht="21" customHeight="1" thickTop="1" x14ac:dyDescent="0.35">
      <c r="A24" s="57" t="s">
        <v>73</v>
      </c>
      <c r="B24" s="37" t="s">
        <v>113</v>
      </c>
      <c r="C24" s="74" t="s">
        <v>50</v>
      </c>
      <c r="D24" s="13" t="s">
        <v>45</v>
      </c>
      <c r="E24" s="75">
        <v>54368</v>
      </c>
      <c r="F24" s="76">
        <v>52327</v>
      </c>
    </row>
    <row r="25" spans="1:6" ht="21" customHeight="1" x14ac:dyDescent="0.35">
      <c r="A25" s="57" t="s">
        <v>73</v>
      </c>
      <c r="B25" s="37" t="str">
        <f>B24</f>
        <v>Bibi Hadid</v>
      </c>
      <c r="C25" s="74" t="s">
        <v>50</v>
      </c>
      <c r="D25" s="13" t="s">
        <v>114</v>
      </c>
      <c r="E25" s="75">
        <v>34773</v>
      </c>
      <c r="F25" s="77">
        <v>42294</v>
      </c>
    </row>
    <row r="26" spans="1:6" ht="21" customHeight="1" x14ac:dyDescent="0.35">
      <c r="A26" s="57" t="s">
        <v>73</v>
      </c>
      <c r="B26" s="37" t="str">
        <f>B25</f>
        <v>Bibi Hadid</v>
      </c>
      <c r="C26" s="74" t="s">
        <v>50</v>
      </c>
      <c r="D26" s="13" t="s">
        <v>115</v>
      </c>
      <c r="E26" s="78">
        <v>57398</v>
      </c>
      <c r="F26" s="77">
        <v>49131</v>
      </c>
    </row>
    <row r="27" spans="1:6" ht="21" customHeight="1" thickBot="1" x14ac:dyDescent="0.4">
      <c r="A27" s="57" t="s">
        <v>73</v>
      </c>
      <c r="B27" s="37" t="str">
        <f>B26</f>
        <v>Bibi Hadid</v>
      </c>
      <c r="C27" s="74" t="s">
        <v>50</v>
      </c>
      <c r="D27" s="13" t="s">
        <v>116</v>
      </c>
      <c r="E27" s="79">
        <v>56829</v>
      </c>
      <c r="F27" s="80">
        <v>37011</v>
      </c>
    </row>
    <row r="28" spans="1:6" ht="21" customHeight="1" thickBot="1" x14ac:dyDescent="0.4">
      <c r="A28" s="87" t="s">
        <v>73</v>
      </c>
      <c r="B28" s="87" t="str">
        <f>B27</f>
        <v>Bibi Hadid</v>
      </c>
      <c r="C28" s="87" t="s">
        <v>50</v>
      </c>
      <c r="D28" s="87" t="s">
        <v>51</v>
      </c>
      <c r="E28" s="88">
        <f>SUM(E24:E27)</f>
        <v>203368</v>
      </c>
      <c r="F28" s="89">
        <f>SUM(F24:F27)</f>
        <v>180763</v>
      </c>
    </row>
    <row r="29" spans="1:6" ht="21" customHeight="1" thickTop="1" x14ac:dyDescent="0.35">
      <c r="A29" s="57" t="s">
        <v>74</v>
      </c>
      <c r="B29" s="37" t="s">
        <v>13</v>
      </c>
      <c r="C29" s="74" t="s">
        <v>50</v>
      </c>
      <c r="D29" s="13" t="s">
        <v>45</v>
      </c>
      <c r="E29" s="75">
        <v>44989</v>
      </c>
      <c r="F29" s="76">
        <v>45356</v>
      </c>
    </row>
    <row r="30" spans="1:6" ht="21" customHeight="1" x14ac:dyDescent="0.35">
      <c r="A30" s="57" t="s">
        <v>74</v>
      </c>
      <c r="B30" s="37" t="s">
        <v>13</v>
      </c>
      <c r="C30" s="74" t="s">
        <v>50</v>
      </c>
      <c r="D30" s="13" t="s">
        <v>114</v>
      </c>
      <c r="E30" s="75">
        <v>38467</v>
      </c>
      <c r="F30" s="77">
        <v>48408</v>
      </c>
    </row>
    <row r="31" spans="1:6" ht="21" customHeight="1" x14ac:dyDescent="0.35">
      <c r="A31" s="57" t="s">
        <v>74</v>
      </c>
      <c r="B31" s="37" t="s">
        <v>13</v>
      </c>
      <c r="C31" s="74" t="s">
        <v>50</v>
      </c>
      <c r="D31" s="13" t="s">
        <v>115</v>
      </c>
      <c r="E31" s="78">
        <v>37157</v>
      </c>
      <c r="F31" s="77">
        <v>37476</v>
      </c>
    </row>
    <row r="32" spans="1:6" ht="21" customHeight="1" thickBot="1" x14ac:dyDescent="0.4">
      <c r="A32" s="57" t="s">
        <v>74</v>
      </c>
      <c r="B32" s="37" t="s">
        <v>13</v>
      </c>
      <c r="C32" s="74" t="s">
        <v>50</v>
      </c>
      <c r="D32" s="13" t="s">
        <v>116</v>
      </c>
      <c r="E32" s="79">
        <v>40537</v>
      </c>
      <c r="F32" s="80">
        <v>46890</v>
      </c>
    </row>
    <row r="33" spans="1:6" ht="21" customHeight="1" thickBot="1" x14ac:dyDescent="0.4">
      <c r="A33" s="87" t="s">
        <v>74</v>
      </c>
      <c r="B33" s="87" t="str">
        <f>B32</f>
        <v>Michael Bot</v>
      </c>
      <c r="C33" s="87" t="s">
        <v>50</v>
      </c>
      <c r="D33" s="87" t="s">
        <v>51</v>
      </c>
      <c r="E33" s="88">
        <f>SUM(E29:E32)</f>
        <v>161150</v>
      </c>
      <c r="F33" s="89">
        <f>SUM(F29:F32)</f>
        <v>178130</v>
      </c>
    </row>
    <row r="34" spans="1:6" ht="21" customHeight="1" thickTop="1" x14ac:dyDescent="0.35">
      <c r="A34" s="57" t="s">
        <v>75</v>
      </c>
      <c r="B34" s="37" t="s">
        <v>14</v>
      </c>
      <c r="C34" s="74" t="s">
        <v>81</v>
      </c>
      <c r="D34" s="13" t="s">
        <v>45</v>
      </c>
      <c r="E34" s="75">
        <v>30853</v>
      </c>
      <c r="F34" s="76">
        <v>49681</v>
      </c>
    </row>
    <row r="35" spans="1:6" ht="21" customHeight="1" x14ac:dyDescent="0.35">
      <c r="A35" s="57" t="s">
        <v>75</v>
      </c>
      <c r="B35" s="37" t="s">
        <v>14</v>
      </c>
      <c r="C35" s="74" t="s">
        <v>81</v>
      </c>
      <c r="D35" s="13" t="s">
        <v>114</v>
      </c>
      <c r="E35" s="75">
        <v>37791</v>
      </c>
      <c r="F35" s="77">
        <v>32932</v>
      </c>
    </row>
    <row r="36" spans="1:6" ht="21" customHeight="1" x14ac:dyDescent="0.35">
      <c r="A36" s="57" t="s">
        <v>75</v>
      </c>
      <c r="B36" s="37" t="s">
        <v>14</v>
      </c>
      <c r="C36" s="74" t="s">
        <v>81</v>
      </c>
      <c r="D36" s="13" t="s">
        <v>115</v>
      </c>
      <c r="E36" s="78">
        <v>44742</v>
      </c>
      <c r="F36" s="77">
        <v>59967</v>
      </c>
    </row>
    <row r="37" spans="1:6" ht="21" customHeight="1" thickBot="1" x14ac:dyDescent="0.4">
      <c r="A37" s="57" t="s">
        <v>75</v>
      </c>
      <c r="B37" s="37" t="s">
        <v>14</v>
      </c>
      <c r="C37" s="74" t="s">
        <v>81</v>
      </c>
      <c r="D37" s="13" t="s">
        <v>116</v>
      </c>
      <c r="E37" s="79">
        <v>57137</v>
      </c>
      <c r="F37" s="80">
        <v>46318</v>
      </c>
    </row>
    <row r="38" spans="1:6" ht="21" customHeight="1" thickBot="1" x14ac:dyDescent="0.4">
      <c r="A38" s="87" t="s">
        <v>75</v>
      </c>
      <c r="B38" s="87" t="str">
        <f>B37</f>
        <v>Pam Ceasely</v>
      </c>
      <c r="C38" s="87" t="s">
        <v>81</v>
      </c>
      <c r="D38" s="87" t="s">
        <v>51</v>
      </c>
      <c r="E38" s="88">
        <f>SUM(E34:E37)</f>
        <v>170523</v>
      </c>
      <c r="F38" s="89">
        <f>SUM(F34:F37)</f>
        <v>188898</v>
      </c>
    </row>
    <row r="39" spans="1:6" ht="21" customHeight="1" thickTop="1" x14ac:dyDescent="0.35">
      <c r="A39" s="57" t="s">
        <v>76</v>
      </c>
      <c r="B39" s="37" t="s">
        <v>8</v>
      </c>
      <c r="C39" s="74" t="s">
        <v>81</v>
      </c>
      <c r="D39" s="13" t="s">
        <v>45</v>
      </c>
      <c r="E39" s="75">
        <v>51438</v>
      </c>
      <c r="F39" s="76">
        <v>33281</v>
      </c>
    </row>
    <row r="40" spans="1:6" ht="21" customHeight="1" x14ac:dyDescent="0.35">
      <c r="A40" s="57" t="s">
        <v>76</v>
      </c>
      <c r="B40" s="37" t="s">
        <v>8</v>
      </c>
      <c r="C40" s="74" t="s">
        <v>81</v>
      </c>
      <c r="D40" s="13" t="s">
        <v>114</v>
      </c>
      <c r="E40" s="75">
        <v>54943</v>
      </c>
      <c r="F40" s="77">
        <v>36832</v>
      </c>
    </row>
    <row r="41" spans="1:6" ht="21" customHeight="1" x14ac:dyDescent="0.35">
      <c r="A41" s="57" t="s">
        <v>76</v>
      </c>
      <c r="B41" s="37" t="s">
        <v>8</v>
      </c>
      <c r="C41" s="74" t="s">
        <v>81</v>
      </c>
      <c r="D41" s="13" t="s">
        <v>115</v>
      </c>
      <c r="E41" s="78">
        <v>53286</v>
      </c>
      <c r="F41" s="77">
        <v>49652</v>
      </c>
    </row>
    <row r="42" spans="1:6" ht="21" customHeight="1" thickBot="1" x14ac:dyDescent="0.4">
      <c r="A42" s="57" t="s">
        <v>76</v>
      </c>
      <c r="B42" s="37" t="s">
        <v>8</v>
      </c>
      <c r="C42" s="74" t="s">
        <v>81</v>
      </c>
      <c r="D42" s="13" t="s">
        <v>116</v>
      </c>
      <c r="E42" s="79">
        <v>40330</v>
      </c>
      <c r="F42" s="80">
        <v>47669</v>
      </c>
    </row>
    <row r="43" spans="1:6" ht="21" customHeight="1" thickBot="1" x14ac:dyDescent="0.4">
      <c r="A43" s="87" t="s">
        <v>76</v>
      </c>
      <c r="B43" s="87" t="str">
        <f>B42</f>
        <v>Feb Levinson</v>
      </c>
      <c r="C43" s="87" t="s">
        <v>81</v>
      </c>
      <c r="D43" s="87" t="s">
        <v>51</v>
      </c>
      <c r="E43" s="88">
        <f>SUM(E39:E42)</f>
        <v>199997</v>
      </c>
      <c r="F43" s="89">
        <f>SUM(F39:F42)</f>
        <v>167434</v>
      </c>
    </row>
    <row r="44" spans="1:6" ht="21" customHeight="1" thickTop="1" x14ac:dyDescent="0.35">
      <c r="A44" s="57" t="s">
        <v>77</v>
      </c>
      <c r="B44" s="37" t="s">
        <v>7</v>
      </c>
      <c r="C44" s="74" t="s">
        <v>81</v>
      </c>
      <c r="D44" s="13" t="s">
        <v>45</v>
      </c>
      <c r="E44" s="75">
        <v>31355</v>
      </c>
      <c r="F44" s="76">
        <v>38548</v>
      </c>
    </row>
    <row r="45" spans="1:6" ht="21" customHeight="1" x14ac:dyDescent="0.35">
      <c r="A45" s="57" t="s">
        <v>77</v>
      </c>
      <c r="B45" s="37" t="s">
        <v>7</v>
      </c>
      <c r="C45" s="74" t="s">
        <v>81</v>
      </c>
      <c r="D45" s="13" t="s">
        <v>114</v>
      </c>
      <c r="E45" s="75">
        <v>41225</v>
      </c>
      <c r="F45" s="77">
        <v>46260</v>
      </c>
    </row>
    <row r="46" spans="1:6" ht="21" customHeight="1" x14ac:dyDescent="0.35">
      <c r="A46" s="57" t="s">
        <v>77</v>
      </c>
      <c r="B46" s="37" t="s">
        <v>7</v>
      </c>
      <c r="C46" s="74" t="s">
        <v>81</v>
      </c>
      <c r="D46" s="13" t="s">
        <v>115</v>
      </c>
      <c r="E46" s="78">
        <v>31580</v>
      </c>
      <c r="F46" s="77">
        <v>59361</v>
      </c>
    </row>
    <row r="47" spans="1:6" ht="21" customHeight="1" thickBot="1" x14ac:dyDescent="0.4">
      <c r="A47" s="57" t="s">
        <v>77</v>
      </c>
      <c r="B47" s="37" t="s">
        <v>7</v>
      </c>
      <c r="C47" s="74" t="s">
        <v>81</v>
      </c>
      <c r="D47" s="13" t="s">
        <v>116</v>
      </c>
      <c r="E47" s="79">
        <v>50708</v>
      </c>
      <c r="F47" s="80">
        <v>43995</v>
      </c>
    </row>
    <row r="48" spans="1:6" ht="21" customHeight="1" thickBot="1" x14ac:dyDescent="0.4">
      <c r="A48" s="87" t="s">
        <v>77</v>
      </c>
      <c r="B48" s="87" t="str">
        <f>B47</f>
        <v>Faroon Mive</v>
      </c>
      <c r="C48" s="87" t="s">
        <v>81</v>
      </c>
      <c r="D48" s="87" t="s">
        <v>51</v>
      </c>
      <c r="E48" s="88">
        <f>SUM(E44:E47)</f>
        <v>154868</v>
      </c>
      <c r="F48" s="89">
        <f>SUM(F44:F47)</f>
        <v>188164</v>
      </c>
    </row>
    <row r="49" spans="1:6" ht="21" customHeight="1" thickTop="1" x14ac:dyDescent="0.35">
      <c r="A49" s="57" t="s">
        <v>78</v>
      </c>
      <c r="B49" s="37" t="s">
        <v>17</v>
      </c>
      <c r="C49" s="74" t="s">
        <v>47</v>
      </c>
      <c r="D49" s="13" t="s">
        <v>45</v>
      </c>
      <c r="E49" s="75">
        <v>33527</v>
      </c>
      <c r="F49" s="76">
        <v>58441</v>
      </c>
    </row>
    <row r="50" spans="1:6" ht="21" customHeight="1" x14ac:dyDescent="0.35">
      <c r="A50" s="57" t="s">
        <v>78</v>
      </c>
      <c r="B50" s="37" t="s">
        <v>17</v>
      </c>
      <c r="C50" s="74" t="s">
        <v>47</v>
      </c>
      <c r="D50" s="13" t="s">
        <v>114</v>
      </c>
      <c r="E50" s="75">
        <v>58472</v>
      </c>
      <c r="F50" s="77">
        <v>36332</v>
      </c>
    </row>
    <row r="51" spans="1:6" ht="21" customHeight="1" x14ac:dyDescent="0.35">
      <c r="A51" s="57" t="s">
        <v>78</v>
      </c>
      <c r="B51" s="37" t="s">
        <v>17</v>
      </c>
      <c r="C51" s="74" t="s">
        <v>47</v>
      </c>
      <c r="D51" s="13" t="s">
        <v>115</v>
      </c>
      <c r="E51" s="78">
        <v>30960</v>
      </c>
      <c r="F51" s="77">
        <v>46670</v>
      </c>
    </row>
    <row r="52" spans="1:6" ht="21" customHeight="1" thickBot="1" x14ac:dyDescent="0.4">
      <c r="A52" s="57" t="s">
        <v>78</v>
      </c>
      <c r="B52" s="37" t="s">
        <v>17</v>
      </c>
      <c r="C52" s="74" t="s">
        <v>47</v>
      </c>
      <c r="D52" s="13" t="s">
        <v>116</v>
      </c>
      <c r="E52" s="79">
        <v>59035</v>
      </c>
      <c r="F52" s="80">
        <v>37244</v>
      </c>
    </row>
    <row r="53" spans="1:6" ht="21" customHeight="1" thickBot="1" x14ac:dyDescent="0.4">
      <c r="A53" s="87" t="s">
        <v>78</v>
      </c>
      <c r="B53" s="87" t="str">
        <f>B52</f>
        <v>Robert De Faro</v>
      </c>
      <c r="C53" s="87" t="s">
        <v>81</v>
      </c>
      <c r="D53" s="87" t="s">
        <v>51</v>
      </c>
      <c r="E53" s="88">
        <f>SUM(E49:E52)</f>
        <v>181994</v>
      </c>
      <c r="F53" s="89">
        <f>SUM(F49:F52)</f>
        <v>178687</v>
      </c>
    </row>
    <row r="54" spans="1:6" ht="21" customHeight="1" thickTop="1" x14ac:dyDescent="0.35">
      <c r="A54" s="57" t="s">
        <v>79</v>
      </c>
      <c r="B54" s="37" t="s">
        <v>12</v>
      </c>
      <c r="C54" s="74" t="s">
        <v>47</v>
      </c>
      <c r="D54" s="13" t="s">
        <v>45</v>
      </c>
      <c r="E54" s="75">
        <v>45882</v>
      </c>
      <c r="F54" s="76">
        <v>47194</v>
      </c>
    </row>
    <row r="55" spans="1:6" ht="21" customHeight="1" x14ac:dyDescent="0.35">
      <c r="A55" s="57" t="s">
        <v>79</v>
      </c>
      <c r="B55" s="37" t="s">
        <v>12</v>
      </c>
      <c r="C55" s="74" t="s">
        <v>47</v>
      </c>
      <c r="D55" s="13" t="s">
        <v>114</v>
      </c>
      <c r="E55" s="75">
        <v>59042</v>
      </c>
      <c r="F55" s="77">
        <v>32375</v>
      </c>
    </row>
    <row r="56" spans="1:6" ht="21" customHeight="1" x14ac:dyDescent="0.35">
      <c r="A56" s="57" t="s">
        <v>79</v>
      </c>
      <c r="B56" s="37" t="s">
        <v>12</v>
      </c>
      <c r="C56" s="74" t="s">
        <v>47</v>
      </c>
      <c r="D56" s="13" t="s">
        <v>115</v>
      </c>
      <c r="E56" s="78">
        <v>39500</v>
      </c>
      <c r="F56" s="77">
        <v>43909</v>
      </c>
    </row>
    <row r="57" spans="1:6" ht="21" customHeight="1" thickBot="1" x14ac:dyDescent="0.4">
      <c r="A57" s="57" t="s">
        <v>79</v>
      </c>
      <c r="B57" s="37" t="s">
        <v>12</v>
      </c>
      <c r="C57" s="74" t="s">
        <v>47</v>
      </c>
      <c r="D57" s="13" t="s">
        <v>116</v>
      </c>
      <c r="E57" s="79">
        <v>40407</v>
      </c>
      <c r="F57" s="80">
        <v>48675</v>
      </c>
    </row>
    <row r="58" spans="1:6" ht="21" customHeight="1" thickBot="1" x14ac:dyDescent="0.4">
      <c r="A58" s="87" t="s">
        <v>79</v>
      </c>
      <c r="B58" s="87" t="str">
        <f>B57</f>
        <v>Meridth Footer</v>
      </c>
      <c r="C58" s="87" t="s">
        <v>47</v>
      </c>
      <c r="D58" s="87" t="s">
        <v>51</v>
      </c>
      <c r="E58" s="88">
        <f>SUM(E54:E57)</f>
        <v>184831</v>
      </c>
      <c r="F58" s="89">
        <f>SUM(F54:F57)</f>
        <v>172153</v>
      </c>
    </row>
    <row r="59" spans="1:6" ht="21" customHeight="1" thickTop="1" x14ac:dyDescent="0.35">
      <c r="A59" s="57" t="s">
        <v>80</v>
      </c>
      <c r="B59" s="37" t="s">
        <v>118</v>
      </c>
      <c r="C59" s="74" t="s">
        <v>47</v>
      </c>
      <c r="D59" s="13" t="s">
        <v>45</v>
      </c>
      <c r="E59" s="75">
        <v>40882</v>
      </c>
      <c r="F59" s="76">
        <v>46500</v>
      </c>
    </row>
    <row r="60" spans="1:6" ht="21" customHeight="1" x14ac:dyDescent="0.35">
      <c r="A60" s="57" t="s">
        <v>80</v>
      </c>
      <c r="B60" s="37" t="s">
        <v>118</v>
      </c>
      <c r="C60" s="74" t="s">
        <v>47</v>
      </c>
      <c r="D60" s="13" t="s">
        <v>114</v>
      </c>
      <c r="E60" s="75">
        <v>58999</v>
      </c>
      <c r="F60" s="77">
        <v>36289</v>
      </c>
    </row>
    <row r="61" spans="1:6" ht="21" customHeight="1" x14ac:dyDescent="0.35">
      <c r="A61" s="57" t="s">
        <v>80</v>
      </c>
      <c r="B61" s="37" t="s">
        <v>118</v>
      </c>
      <c r="C61" s="74" t="s">
        <v>47</v>
      </c>
      <c r="D61" s="13" t="s">
        <v>115</v>
      </c>
      <c r="E61" s="78">
        <v>40500</v>
      </c>
      <c r="F61" s="77">
        <v>45300</v>
      </c>
    </row>
    <row r="62" spans="1:6" ht="21" customHeight="1" thickBot="1" x14ac:dyDescent="0.4">
      <c r="A62" s="57" t="s">
        <v>80</v>
      </c>
      <c r="B62" s="37" t="s">
        <v>118</v>
      </c>
      <c r="C62" s="74" t="s">
        <v>47</v>
      </c>
      <c r="D62" s="13" t="s">
        <v>116</v>
      </c>
      <c r="E62" s="79">
        <v>42450</v>
      </c>
      <c r="F62" s="80">
        <v>54580</v>
      </c>
    </row>
    <row r="63" spans="1:6" ht="21" customHeight="1" thickBot="1" x14ac:dyDescent="0.4">
      <c r="A63" s="87" t="s">
        <v>80</v>
      </c>
      <c r="B63" s="87" t="str">
        <f>B62</f>
        <v>Michael Scoot</v>
      </c>
      <c r="C63" s="87" t="s">
        <v>47</v>
      </c>
      <c r="D63" s="87" t="s">
        <v>51</v>
      </c>
      <c r="E63" s="88">
        <f>SUM(E59:E62)</f>
        <v>182831</v>
      </c>
      <c r="F63" s="89">
        <f>SUM(F59:F62)</f>
        <v>182669</v>
      </c>
    </row>
    <row r="64" spans="1:6" ht="15" thickTop="1" x14ac:dyDescent="0.35"/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VLookup - Categories</vt:lpstr>
      <vt:lpstr>VLookup - Find Values</vt:lpstr>
      <vt:lpstr>HLookUp</vt:lpstr>
      <vt:lpstr>Index &amp; Match </vt:lpstr>
      <vt:lpstr>XLookUp - Simple Lookup</vt:lpstr>
      <vt:lpstr>XLookUp - Approx Match</vt:lpstr>
      <vt:lpstr>XLookUp - Two Way LookUP</vt:lpstr>
      <vt:lpstr>XLookUP - Search Mode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 Sensei</dc:creator>
  <cp:lastModifiedBy>Shilpa Baweja</cp:lastModifiedBy>
  <dcterms:created xsi:type="dcterms:W3CDTF">2022-11-23T11:59:22Z</dcterms:created>
  <dcterms:modified xsi:type="dcterms:W3CDTF">2024-12-01T22:19:36Z</dcterms:modified>
</cp:coreProperties>
</file>