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Google Drive\000 intrinsic value final template\"/>
    </mc:Choice>
  </mc:AlternateContent>
  <xr:revisionPtr revIDLastSave="0" documentId="13_ncr:1_{DD47BA91-D50B-4B9A-ACFE-0E0F7249CF2F}" xr6:coauthVersionLast="46" xr6:coauthVersionMax="46" xr10:uidLastSave="{00000000-0000-0000-0000-000000000000}"/>
  <bookViews>
    <workbookView xWindow="1560" yWindow="1740" windowWidth="25095" windowHeight="12915" activeTab="3" xr2:uid="{9B3D0507-3FCF-4BF7-B8E2-05D9214F0678}"/>
  </bookViews>
  <sheets>
    <sheet name="EMPTY SHEET" sheetId="14" r:id="rId1"/>
    <sheet name="WBA" sheetId="21" r:id="rId2"/>
    <sheet name="AHOLD" sheetId="20" r:id="rId3"/>
    <sheet name="KROGER" sheetId="19" r:id="rId4"/>
    <sheet name="SFM" sheetId="18" r:id="rId5"/>
    <sheet name="VOE" sheetId="17" r:id="rId6"/>
    <sheet name="NHY" sheetId="16" r:id="rId7"/>
    <sheet name="KALU" sheetId="15" r:id="rId8"/>
    <sheet name="BABA" sheetId="13" r:id="rId9"/>
    <sheet name="TSLA" sheetId="12" r:id="rId10"/>
    <sheet name="NESN" sheetId="11" r:id="rId11"/>
    <sheet name="KR" sheetId="10" r:id="rId12"/>
    <sheet name="UN" sheetId="9" r:id="rId13"/>
    <sheet name="LUMN" sheetId="8" r:id="rId14"/>
    <sheet name="AMZN" sheetId="5" r:id="rId15"/>
    <sheet name="AT&amp;T" sheetId="1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1" l="1"/>
  <c r="D18" i="21" s="1"/>
  <c r="E17" i="21"/>
  <c r="F17" i="21" s="1"/>
  <c r="G17" i="21" s="1"/>
  <c r="H17" i="21" s="1"/>
  <c r="I17" i="21" s="1"/>
  <c r="J17" i="21" s="1"/>
  <c r="K17" i="21" s="1"/>
  <c r="L17" i="21" s="1"/>
  <c r="M17" i="21" s="1"/>
  <c r="C17" i="21"/>
  <c r="O13" i="21"/>
  <c r="O19" i="21" s="1"/>
  <c r="E12" i="21"/>
  <c r="D12" i="21"/>
  <c r="D13" i="21" s="1"/>
  <c r="G11" i="21"/>
  <c r="H11" i="21" s="1"/>
  <c r="I11" i="21" s="1"/>
  <c r="J11" i="21" s="1"/>
  <c r="K11" i="21" s="1"/>
  <c r="L11" i="21" s="1"/>
  <c r="M11" i="21" s="1"/>
  <c r="E11" i="21"/>
  <c r="F11" i="21" s="1"/>
  <c r="C11" i="21"/>
  <c r="C7" i="21"/>
  <c r="C13" i="21" s="1"/>
  <c r="C19" i="21" s="1"/>
  <c r="D6" i="21"/>
  <c r="E6" i="21" s="1"/>
  <c r="E5" i="21"/>
  <c r="F5" i="21" s="1"/>
  <c r="G5" i="21" s="1"/>
  <c r="H5" i="21" s="1"/>
  <c r="I5" i="21" s="1"/>
  <c r="J5" i="21" s="1"/>
  <c r="K5" i="21" s="1"/>
  <c r="L5" i="21" s="1"/>
  <c r="M5" i="21" s="1"/>
  <c r="C18" i="20"/>
  <c r="D18" i="20" s="1"/>
  <c r="E18" i="20" s="1"/>
  <c r="E17" i="20"/>
  <c r="F17" i="20" s="1"/>
  <c r="G17" i="20" s="1"/>
  <c r="H17" i="20" s="1"/>
  <c r="I17" i="20" s="1"/>
  <c r="J17" i="20" s="1"/>
  <c r="K17" i="20" s="1"/>
  <c r="L17" i="20" s="1"/>
  <c r="M17" i="20" s="1"/>
  <c r="O13" i="20"/>
  <c r="O19" i="20" s="1"/>
  <c r="D12" i="20"/>
  <c r="E12" i="20" s="1"/>
  <c r="F11" i="20"/>
  <c r="G11" i="20" s="1"/>
  <c r="H11" i="20" s="1"/>
  <c r="I11" i="20" s="1"/>
  <c r="J11" i="20" s="1"/>
  <c r="K11" i="20" s="1"/>
  <c r="L11" i="20" s="1"/>
  <c r="M11" i="20" s="1"/>
  <c r="E11" i="20"/>
  <c r="C11" i="20"/>
  <c r="C17" i="20" s="1"/>
  <c r="C7" i="20"/>
  <c r="C13" i="20" s="1"/>
  <c r="C19" i="20" s="1"/>
  <c r="D6" i="20"/>
  <c r="E6" i="20" s="1"/>
  <c r="E5" i="20"/>
  <c r="F5" i="20" s="1"/>
  <c r="G5" i="20" s="1"/>
  <c r="H5" i="20" s="1"/>
  <c r="I5" i="20" s="1"/>
  <c r="J5" i="20" s="1"/>
  <c r="K5" i="20" s="1"/>
  <c r="L5" i="20" s="1"/>
  <c r="M5" i="20" s="1"/>
  <c r="I12" i="18"/>
  <c r="C18" i="19"/>
  <c r="D18" i="19" s="1"/>
  <c r="F17" i="19"/>
  <c r="G17" i="19" s="1"/>
  <c r="H17" i="19" s="1"/>
  <c r="I17" i="19" s="1"/>
  <c r="J17" i="19" s="1"/>
  <c r="K17" i="19" s="1"/>
  <c r="L17" i="19" s="1"/>
  <c r="M17" i="19" s="1"/>
  <c r="E17" i="19"/>
  <c r="O13" i="19"/>
  <c r="O19" i="19" s="1"/>
  <c r="C13" i="19"/>
  <c r="C19" i="19" s="1"/>
  <c r="D12" i="19"/>
  <c r="E12" i="19" s="1"/>
  <c r="E11" i="19"/>
  <c r="F11" i="19" s="1"/>
  <c r="G11" i="19" s="1"/>
  <c r="H11" i="19" s="1"/>
  <c r="I11" i="19" s="1"/>
  <c r="J11" i="19" s="1"/>
  <c r="K11" i="19" s="1"/>
  <c r="L11" i="19" s="1"/>
  <c r="M11" i="19" s="1"/>
  <c r="C11" i="19"/>
  <c r="C17" i="19" s="1"/>
  <c r="C7" i="19"/>
  <c r="D6" i="19"/>
  <c r="D7" i="19" s="1"/>
  <c r="E5" i="19"/>
  <c r="F5" i="19" s="1"/>
  <c r="G5" i="19" s="1"/>
  <c r="H5" i="19" s="1"/>
  <c r="I5" i="19" s="1"/>
  <c r="J5" i="19" s="1"/>
  <c r="K5" i="19" s="1"/>
  <c r="L5" i="19" s="1"/>
  <c r="M5" i="19" s="1"/>
  <c r="C18" i="18"/>
  <c r="D18" i="18" s="1"/>
  <c r="G17" i="18"/>
  <c r="H17" i="18" s="1"/>
  <c r="I17" i="18" s="1"/>
  <c r="J17" i="18" s="1"/>
  <c r="K17" i="18" s="1"/>
  <c r="L17" i="18" s="1"/>
  <c r="M17" i="18" s="1"/>
  <c r="F17" i="18"/>
  <c r="E17" i="18"/>
  <c r="C17" i="18"/>
  <c r="O13" i="18"/>
  <c r="O19" i="18" s="1"/>
  <c r="D12" i="18"/>
  <c r="D13" i="18" s="1"/>
  <c r="F11" i="18"/>
  <c r="G11" i="18" s="1"/>
  <c r="H11" i="18" s="1"/>
  <c r="I11" i="18" s="1"/>
  <c r="J11" i="18" s="1"/>
  <c r="K11" i="18" s="1"/>
  <c r="L11" i="18" s="1"/>
  <c r="M11" i="18" s="1"/>
  <c r="E11" i="18"/>
  <c r="C11" i="18"/>
  <c r="C7" i="18"/>
  <c r="C13" i="18" s="1"/>
  <c r="C19" i="18" s="1"/>
  <c r="D6" i="18"/>
  <c r="D7" i="18" s="1"/>
  <c r="E5" i="18"/>
  <c r="F5" i="18" s="1"/>
  <c r="G5" i="18" s="1"/>
  <c r="H5" i="18" s="1"/>
  <c r="I5" i="18" s="1"/>
  <c r="J5" i="18" s="1"/>
  <c r="K5" i="18" s="1"/>
  <c r="L5" i="18" s="1"/>
  <c r="M5" i="18" s="1"/>
  <c r="F6" i="21" l="1"/>
  <c r="E7" i="21"/>
  <c r="F12" i="21"/>
  <c r="E13" i="21"/>
  <c r="D19" i="21"/>
  <c r="E18" i="21"/>
  <c r="D7" i="21"/>
  <c r="E7" i="20"/>
  <c r="F6" i="20"/>
  <c r="F12" i="20"/>
  <c r="E13" i="20"/>
  <c r="F18" i="20"/>
  <c r="E19" i="20"/>
  <c r="D13" i="20"/>
  <c r="D19" i="20"/>
  <c r="D7" i="20"/>
  <c r="E6" i="19"/>
  <c r="F6" i="19" s="1"/>
  <c r="F7" i="19" s="1"/>
  <c r="E6" i="18"/>
  <c r="F12" i="19"/>
  <c r="E13" i="19"/>
  <c r="D19" i="19"/>
  <c r="E18" i="19"/>
  <c r="D13" i="19"/>
  <c r="D19" i="18"/>
  <c r="E12" i="18"/>
  <c r="E18" i="18"/>
  <c r="C12" i="17"/>
  <c r="D18" i="17"/>
  <c r="E18" i="17" s="1"/>
  <c r="C18" i="17"/>
  <c r="G17" i="17"/>
  <c r="H17" i="17" s="1"/>
  <c r="I17" i="17" s="1"/>
  <c r="J17" i="17" s="1"/>
  <c r="K17" i="17" s="1"/>
  <c r="L17" i="17" s="1"/>
  <c r="M17" i="17" s="1"/>
  <c r="F17" i="17"/>
  <c r="E17" i="17"/>
  <c r="O13" i="17"/>
  <c r="O19" i="17" s="1"/>
  <c r="D12" i="17"/>
  <c r="E12" i="17" s="1"/>
  <c r="F11" i="17"/>
  <c r="G11" i="17" s="1"/>
  <c r="H11" i="17" s="1"/>
  <c r="I11" i="17" s="1"/>
  <c r="J11" i="17" s="1"/>
  <c r="K11" i="17" s="1"/>
  <c r="L11" i="17" s="1"/>
  <c r="M11" i="17" s="1"/>
  <c r="E11" i="17"/>
  <c r="C11" i="17"/>
  <c r="C17" i="17" s="1"/>
  <c r="C7" i="17"/>
  <c r="C13" i="17" s="1"/>
  <c r="C19" i="17" s="1"/>
  <c r="D6" i="17"/>
  <c r="D7" i="17" s="1"/>
  <c r="E5" i="17"/>
  <c r="F5" i="17" s="1"/>
  <c r="G5" i="17" s="1"/>
  <c r="H5" i="17" s="1"/>
  <c r="I5" i="17" s="1"/>
  <c r="J5" i="17" s="1"/>
  <c r="K5" i="17" s="1"/>
  <c r="L5" i="17" s="1"/>
  <c r="M5" i="17" s="1"/>
  <c r="F7" i="21" l="1"/>
  <c r="G6" i="21"/>
  <c r="G12" i="21"/>
  <c r="F13" i="21"/>
  <c r="E19" i="21"/>
  <c r="F18" i="21"/>
  <c r="G12" i="20"/>
  <c r="F13" i="20"/>
  <c r="G6" i="20"/>
  <c r="F7" i="20"/>
  <c r="G18" i="20"/>
  <c r="F19" i="20"/>
  <c r="E7" i="19"/>
  <c r="G6" i="19"/>
  <c r="H6" i="19" s="1"/>
  <c r="E7" i="18"/>
  <c r="F6" i="18"/>
  <c r="F18" i="19"/>
  <c r="E19" i="19"/>
  <c r="F13" i="19"/>
  <c r="G12" i="19"/>
  <c r="F18" i="18"/>
  <c r="E19" i="18"/>
  <c r="F12" i="18"/>
  <c r="E13" i="18"/>
  <c r="E6" i="17"/>
  <c r="F12" i="17"/>
  <c r="E13" i="17"/>
  <c r="F18" i="17"/>
  <c r="E19" i="17"/>
  <c r="D13" i="17"/>
  <c r="D19" i="17"/>
  <c r="D6" i="16"/>
  <c r="E6" i="16" s="1"/>
  <c r="F6" i="16" s="1"/>
  <c r="G6" i="16" s="1"/>
  <c r="H6" i="16" s="1"/>
  <c r="C12" i="16"/>
  <c r="C18" i="16" s="1"/>
  <c r="D18" i="16" s="1"/>
  <c r="F17" i="16"/>
  <c r="G17" i="16" s="1"/>
  <c r="H17" i="16" s="1"/>
  <c r="I17" i="16" s="1"/>
  <c r="J17" i="16" s="1"/>
  <c r="K17" i="16" s="1"/>
  <c r="L17" i="16" s="1"/>
  <c r="M17" i="16" s="1"/>
  <c r="E17" i="16"/>
  <c r="O13" i="16"/>
  <c r="O19" i="16" s="1"/>
  <c r="C13" i="16"/>
  <c r="C19" i="16" s="1"/>
  <c r="E11" i="16"/>
  <c r="F11" i="16" s="1"/>
  <c r="G11" i="16" s="1"/>
  <c r="H11" i="16" s="1"/>
  <c r="I11" i="16" s="1"/>
  <c r="J11" i="16" s="1"/>
  <c r="K11" i="16" s="1"/>
  <c r="L11" i="16" s="1"/>
  <c r="M11" i="16" s="1"/>
  <c r="C11" i="16"/>
  <c r="C17" i="16" s="1"/>
  <c r="C7" i="16"/>
  <c r="E5" i="16"/>
  <c r="F5" i="16" s="1"/>
  <c r="G5" i="16" s="1"/>
  <c r="H5" i="16" s="1"/>
  <c r="I5" i="16" s="1"/>
  <c r="J5" i="16" s="1"/>
  <c r="K5" i="16" s="1"/>
  <c r="L5" i="16" s="1"/>
  <c r="M5" i="16" s="1"/>
  <c r="H12" i="21" l="1"/>
  <c r="G13" i="21"/>
  <c r="G18" i="21"/>
  <c r="F19" i="21"/>
  <c r="H6" i="21"/>
  <c r="G7" i="21"/>
  <c r="G19" i="20"/>
  <c r="H18" i="20"/>
  <c r="H6" i="20"/>
  <c r="G7" i="20"/>
  <c r="G13" i="20"/>
  <c r="H12" i="20"/>
  <c r="G7" i="19"/>
  <c r="G6" i="18"/>
  <c r="F7" i="18"/>
  <c r="H7" i="19"/>
  <c r="I6" i="19"/>
  <c r="G13" i="19"/>
  <c r="H12" i="19"/>
  <c r="F19" i="19"/>
  <c r="G18" i="19"/>
  <c r="G12" i="18"/>
  <c r="F13" i="18"/>
  <c r="G18" i="18"/>
  <c r="F19" i="18"/>
  <c r="E7" i="17"/>
  <c r="F6" i="17"/>
  <c r="G18" i="17"/>
  <c r="F19" i="17"/>
  <c r="G12" i="17"/>
  <c r="F13" i="17"/>
  <c r="D7" i="16"/>
  <c r="D12" i="16"/>
  <c r="E12" i="16" s="1"/>
  <c r="F12" i="16" s="1"/>
  <c r="D19" i="16"/>
  <c r="E18" i="16"/>
  <c r="E7" i="16"/>
  <c r="C18" i="15"/>
  <c r="D18" i="15" s="1"/>
  <c r="F17" i="15"/>
  <c r="G17" i="15" s="1"/>
  <c r="H17" i="15" s="1"/>
  <c r="I17" i="15" s="1"/>
  <c r="J17" i="15" s="1"/>
  <c r="K17" i="15" s="1"/>
  <c r="L17" i="15" s="1"/>
  <c r="M17" i="15" s="1"/>
  <c r="E17" i="15"/>
  <c r="O13" i="15"/>
  <c r="O19" i="15" s="1"/>
  <c r="C13" i="15"/>
  <c r="C19" i="15" s="1"/>
  <c r="D12" i="15"/>
  <c r="D13" i="15" s="1"/>
  <c r="F11" i="15"/>
  <c r="G11" i="15" s="1"/>
  <c r="H11" i="15" s="1"/>
  <c r="I11" i="15" s="1"/>
  <c r="J11" i="15" s="1"/>
  <c r="K11" i="15" s="1"/>
  <c r="L11" i="15" s="1"/>
  <c r="M11" i="15" s="1"/>
  <c r="E11" i="15"/>
  <c r="C11" i="15"/>
  <c r="C17" i="15" s="1"/>
  <c r="C7" i="15"/>
  <c r="D6" i="15"/>
  <c r="D7" i="15" s="1"/>
  <c r="E5" i="15"/>
  <c r="F5" i="15" s="1"/>
  <c r="G5" i="15" s="1"/>
  <c r="H5" i="15" s="1"/>
  <c r="I5" i="15" s="1"/>
  <c r="J5" i="15" s="1"/>
  <c r="K5" i="15" s="1"/>
  <c r="L5" i="15" s="1"/>
  <c r="M5" i="15" s="1"/>
  <c r="H13" i="21" l="1"/>
  <c r="I12" i="21"/>
  <c r="H18" i="21"/>
  <c r="G19" i="21"/>
  <c r="I6" i="21"/>
  <c r="H7" i="21"/>
  <c r="I18" i="20"/>
  <c r="H19" i="20"/>
  <c r="I12" i="20"/>
  <c r="H13" i="20"/>
  <c r="I6" i="20"/>
  <c r="H7" i="20"/>
  <c r="H6" i="18"/>
  <c r="G7" i="18"/>
  <c r="H18" i="19"/>
  <c r="G19" i="19"/>
  <c r="J6" i="19"/>
  <c r="I7" i="19"/>
  <c r="H13" i="19"/>
  <c r="I12" i="19"/>
  <c r="G19" i="18"/>
  <c r="H18" i="18"/>
  <c r="G13" i="18"/>
  <c r="H12" i="18"/>
  <c r="G6" i="17"/>
  <c r="F7" i="17"/>
  <c r="G13" i="17"/>
  <c r="H12" i="17"/>
  <c r="G19" i="17"/>
  <c r="H18" i="17"/>
  <c r="E13" i="16"/>
  <c r="D13" i="16"/>
  <c r="F7" i="16"/>
  <c r="F13" i="16"/>
  <c r="G12" i="16"/>
  <c r="F18" i="16"/>
  <c r="E19" i="16"/>
  <c r="G7" i="16"/>
  <c r="E6" i="15"/>
  <c r="D19" i="15"/>
  <c r="E18" i="15"/>
  <c r="E12" i="15"/>
  <c r="C18" i="14"/>
  <c r="D18" i="14" s="1"/>
  <c r="F17" i="14"/>
  <c r="G17" i="14" s="1"/>
  <c r="H17" i="14" s="1"/>
  <c r="I17" i="14" s="1"/>
  <c r="J17" i="14" s="1"/>
  <c r="K17" i="14" s="1"/>
  <c r="L17" i="14" s="1"/>
  <c r="M17" i="14" s="1"/>
  <c r="E17" i="14"/>
  <c r="O13" i="14"/>
  <c r="O19" i="14" s="1"/>
  <c r="C13" i="14"/>
  <c r="C19" i="14" s="1"/>
  <c r="D12" i="14"/>
  <c r="E12" i="14" s="1"/>
  <c r="E11" i="14"/>
  <c r="F11" i="14" s="1"/>
  <c r="G11" i="14" s="1"/>
  <c r="H11" i="14" s="1"/>
  <c r="I11" i="14" s="1"/>
  <c r="J11" i="14" s="1"/>
  <c r="K11" i="14" s="1"/>
  <c r="L11" i="14" s="1"/>
  <c r="M11" i="14" s="1"/>
  <c r="C11" i="14"/>
  <c r="C17" i="14" s="1"/>
  <c r="C7" i="14"/>
  <c r="D6" i="14"/>
  <c r="D7" i="14" s="1"/>
  <c r="E5" i="14"/>
  <c r="F5" i="14" s="1"/>
  <c r="G5" i="14" s="1"/>
  <c r="H5" i="14" s="1"/>
  <c r="I5" i="14" s="1"/>
  <c r="J5" i="14" s="1"/>
  <c r="K5" i="14" s="1"/>
  <c r="L5" i="14" s="1"/>
  <c r="M5" i="14" s="1"/>
  <c r="I18" i="21" l="1"/>
  <c r="H19" i="21"/>
  <c r="J12" i="21"/>
  <c r="I13" i="21"/>
  <c r="J6" i="21"/>
  <c r="I7" i="21"/>
  <c r="I7" i="20"/>
  <c r="J6" i="20"/>
  <c r="J12" i="20"/>
  <c r="I13" i="20"/>
  <c r="J18" i="20"/>
  <c r="I19" i="20"/>
  <c r="E6" i="14"/>
  <c r="F6" i="14" s="1"/>
  <c r="H7" i="18"/>
  <c r="J12" i="19"/>
  <c r="I13" i="19"/>
  <c r="H19" i="19"/>
  <c r="I18" i="19"/>
  <c r="K6" i="19"/>
  <c r="J7" i="19"/>
  <c r="H13" i="18"/>
  <c r="I18" i="18"/>
  <c r="H19" i="18"/>
  <c r="G7" i="17"/>
  <c r="H6" i="17"/>
  <c r="I18" i="17"/>
  <c r="H19" i="17"/>
  <c r="I12" i="17"/>
  <c r="H13" i="17"/>
  <c r="F19" i="16"/>
  <c r="G18" i="16"/>
  <c r="H7" i="16"/>
  <c r="H12" i="16"/>
  <c r="G13" i="16"/>
  <c r="E7" i="15"/>
  <c r="F6" i="15"/>
  <c r="F18" i="15"/>
  <c r="E19" i="15"/>
  <c r="F12" i="15"/>
  <c r="E13" i="15"/>
  <c r="G6" i="14"/>
  <c r="F7" i="14"/>
  <c r="F12" i="14"/>
  <c r="E13" i="14"/>
  <c r="E18" i="14"/>
  <c r="D19" i="14"/>
  <c r="E7" i="14"/>
  <c r="D13" i="14"/>
  <c r="D7" i="12"/>
  <c r="E7" i="12"/>
  <c r="F7" i="12"/>
  <c r="G7" i="12"/>
  <c r="H7" i="12"/>
  <c r="I7" i="12"/>
  <c r="J7" i="12"/>
  <c r="K7" i="12"/>
  <c r="L7" i="12"/>
  <c r="M7" i="12"/>
  <c r="C18" i="13"/>
  <c r="D18" i="13" s="1"/>
  <c r="G17" i="13"/>
  <c r="H17" i="13" s="1"/>
  <c r="I17" i="13" s="1"/>
  <c r="J17" i="13" s="1"/>
  <c r="K17" i="13" s="1"/>
  <c r="L17" i="13" s="1"/>
  <c r="M17" i="13" s="1"/>
  <c r="F17" i="13"/>
  <c r="E17" i="13"/>
  <c r="O13" i="13"/>
  <c r="O19" i="13" s="1"/>
  <c r="D12" i="13"/>
  <c r="F11" i="13"/>
  <c r="G11" i="13" s="1"/>
  <c r="H11" i="13" s="1"/>
  <c r="I11" i="13" s="1"/>
  <c r="J11" i="13" s="1"/>
  <c r="K11" i="13" s="1"/>
  <c r="L11" i="13" s="1"/>
  <c r="M11" i="13" s="1"/>
  <c r="E11" i="13"/>
  <c r="C11" i="13"/>
  <c r="C17" i="13" s="1"/>
  <c r="C7" i="13"/>
  <c r="C13" i="13" s="1"/>
  <c r="C19" i="13" s="1"/>
  <c r="D6" i="13"/>
  <c r="E5" i="13"/>
  <c r="F5" i="13" s="1"/>
  <c r="G5" i="13" s="1"/>
  <c r="H5" i="13" s="1"/>
  <c r="I5" i="13" s="1"/>
  <c r="J5" i="13" s="1"/>
  <c r="K5" i="13" s="1"/>
  <c r="L5" i="13" s="1"/>
  <c r="M5" i="13" s="1"/>
  <c r="C12" i="10"/>
  <c r="C12" i="9"/>
  <c r="C18" i="12"/>
  <c r="D18" i="12" s="1"/>
  <c r="E18" i="12" s="1"/>
  <c r="E17" i="12"/>
  <c r="F17" i="12" s="1"/>
  <c r="G17" i="12" s="1"/>
  <c r="H17" i="12" s="1"/>
  <c r="I17" i="12" s="1"/>
  <c r="J17" i="12" s="1"/>
  <c r="K17" i="12" s="1"/>
  <c r="L17" i="12" s="1"/>
  <c r="M17" i="12" s="1"/>
  <c r="C17" i="12"/>
  <c r="O13" i="12"/>
  <c r="O19" i="12" s="1"/>
  <c r="D12" i="12"/>
  <c r="E12" i="12" s="1"/>
  <c r="J11" i="12"/>
  <c r="K11" i="12" s="1"/>
  <c r="L11" i="12" s="1"/>
  <c r="M11" i="12" s="1"/>
  <c r="F11" i="12"/>
  <c r="G11" i="12" s="1"/>
  <c r="H11" i="12" s="1"/>
  <c r="I11" i="12" s="1"/>
  <c r="E11" i="12"/>
  <c r="C11" i="12"/>
  <c r="C7" i="12"/>
  <c r="C13" i="12" s="1"/>
  <c r="C19" i="12" s="1"/>
  <c r="D6" i="12"/>
  <c r="E6" i="12" s="1"/>
  <c r="E5" i="12"/>
  <c r="F5" i="12" s="1"/>
  <c r="G5" i="12" s="1"/>
  <c r="H5" i="12" s="1"/>
  <c r="I5" i="12" s="1"/>
  <c r="J5" i="12" s="1"/>
  <c r="K5" i="12" s="1"/>
  <c r="L5" i="12" s="1"/>
  <c r="M5" i="12" s="1"/>
  <c r="C18" i="11"/>
  <c r="D18" i="11" s="1"/>
  <c r="E18" i="11" s="1"/>
  <c r="E17" i="11"/>
  <c r="F17" i="11" s="1"/>
  <c r="G17" i="11" s="1"/>
  <c r="H17" i="11" s="1"/>
  <c r="I17" i="11" s="1"/>
  <c r="J17" i="11" s="1"/>
  <c r="K17" i="11" s="1"/>
  <c r="L17" i="11" s="1"/>
  <c r="M17" i="11" s="1"/>
  <c r="C17" i="11"/>
  <c r="O13" i="11"/>
  <c r="O19" i="11" s="1"/>
  <c r="D12" i="11"/>
  <c r="J11" i="11"/>
  <c r="K11" i="11" s="1"/>
  <c r="L11" i="11" s="1"/>
  <c r="M11" i="11" s="1"/>
  <c r="F11" i="11"/>
  <c r="G11" i="11" s="1"/>
  <c r="H11" i="11" s="1"/>
  <c r="I11" i="11" s="1"/>
  <c r="E11" i="11"/>
  <c r="C11" i="11"/>
  <c r="C7" i="11"/>
  <c r="C13" i="11" s="1"/>
  <c r="C19" i="11" s="1"/>
  <c r="D6" i="11"/>
  <c r="E6" i="11" s="1"/>
  <c r="E7" i="11" s="1"/>
  <c r="L5" i="11"/>
  <c r="M5" i="11" s="1"/>
  <c r="H5" i="11"/>
  <c r="I5" i="11" s="1"/>
  <c r="J5" i="11" s="1"/>
  <c r="K5" i="11" s="1"/>
  <c r="E5" i="11"/>
  <c r="F5" i="11" s="1"/>
  <c r="G5" i="11" s="1"/>
  <c r="C18" i="10"/>
  <c r="D18" i="10" s="1"/>
  <c r="E18" i="10" s="1"/>
  <c r="E17" i="10"/>
  <c r="F17" i="10" s="1"/>
  <c r="G17" i="10" s="1"/>
  <c r="H17" i="10" s="1"/>
  <c r="I17" i="10" s="1"/>
  <c r="J17" i="10" s="1"/>
  <c r="K17" i="10" s="1"/>
  <c r="L17" i="10" s="1"/>
  <c r="M17" i="10" s="1"/>
  <c r="C17" i="10"/>
  <c r="O13" i="10"/>
  <c r="O19" i="10" s="1"/>
  <c r="D12" i="10"/>
  <c r="E12" i="10" s="1"/>
  <c r="J11" i="10"/>
  <c r="K11" i="10" s="1"/>
  <c r="L11" i="10" s="1"/>
  <c r="M11" i="10" s="1"/>
  <c r="F11" i="10"/>
  <c r="G11" i="10" s="1"/>
  <c r="H11" i="10" s="1"/>
  <c r="I11" i="10" s="1"/>
  <c r="E11" i="10"/>
  <c r="C11" i="10"/>
  <c r="C7" i="10"/>
  <c r="C13" i="10" s="1"/>
  <c r="C19" i="10" s="1"/>
  <c r="D6" i="10"/>
  <c r="E6" i="10" s="1"/>
  <c r="E7" i="10" s="1"/>
  <c r="E5" i="10"/>
  <c r="F5" i="10" s="1"/>
  <c r="G5" i="10" s="1"/>
  <c r="H5" i="10" s="1"/>
  <c r="I5" i="10" s="1"/>
  <c r="J5" i="10" s="1"/>
  <c r="K5" i="10" s="1"/>
  <c r="L5" i="10" s="1"/>
  <c r="M5" i="10" s="1"/>
  <c r="J7" i="21" l="1"/>
  <c r="K6" i="21"/>
  <c r="J18" i="21"/>
  <c r="I19" i="21"/>
  <c r="K12" i="21"/>
  <c r="J13" i="21"/>
  <c r="K12" i="20"/>
  <c r="J13" i="20"/>
  <c r="K6" i="20"/>
  <c r="J7" i="20"/>
  <c r="K18" i="20"/>
  <c r="J19" i="20"/>
  <c r="I7" i="18"/>
  <c r="J6" i="18"/>
  <c r="J18" i="19"/>
  <c r="I19" i="19"/>
  <c r="L6" i="19"/>
  <c r="K7" i="19"/>
  <c r="J13" i="19"/>
  <c r="K12" i="19"/>
  <c r="J12" i="18"/>
  <c r="I13" i="18"/>
  <c r="J18" i="18"/>
  <c r="I19" i="18"/>
  <c r="I6" i="17"/>
  <c r="H7" i="17"/>
  <c r="J18" i="17"/>
  <c r="I19" i="17"/>
  <c r="J12" i="17"/>
  <c r="I13" i="17"/>
  <c r="H18" i="16"/>
  <c r="G19" i="16"/>
  <c r="H13" i="16"/>
  <c r="J6" i="16"/>
  <c r="I7" i="16"/>
  <c r="F7" i="15"/>
  <c r="G6" i="15"/>
  <c r="G12" i="15"/>
  <c r="F13" i="15"/>
  <c r="G18" i="15"/>
  <c r="F19" i="15"/>
  <c r="D19" i="13"/>
  <c r="D13" i="13"/>
  <c r="E6" i="13"/>
  <c r="F13" i="14"/>
  <c r="G12" i="14"/>
  <c r="F18" i="14"/>
  <c r="E19" i="14"/>
  <c r="H6" i="14"/>
  <c r="G7" i="14"/>
  <c r="D13" i="12"/>
  <c r="E12" i="13"/>
  <c r="E18" i="13"/>
  <c r="D13" i="10"/>
  <c r="F12" i="12"/>
  <c r="E13" i="12"/>
  <c r="F6" i="12"/>
  <c r="F18" i="12"/>
  <c r="E19" i="12"/>
  <c r="D19" i="12"/>
  <c r="E12" i="11"/>
  <c r="D13" i="11"/>
  <c r="F6" i="11"/>
  <c r="F18" i="11"/>
  <c r="E19" i="11"/>
  <c r="D19" i="11"/>
  <c r="D7" i="11"/>
  <c r="F12" i="10"/>
  <c r="E13" i="10"/>
  <c r="F6" i="10"/>
  <c r="F18" i="10"/>
  <c r="E19" i="10"/>
  <c r="D19" i="10"/>
  <c r="D7" i="10"/>
  <c r="C18" i="9"/>
  <c r="D18" i="9" s="1"/>
  <c r="E17" i="9"/>
  <c r="F17" i="9" s="1"/>
  <c r="G17" i="9" s="1"/>
  <c r="H17" i="9" s="1"/>
  <c r="I17" i="9" s="1"/>
  <c r="J17" i="9" s="1"/>
  <c r="K17" i="9" s="1"/>
  <c r="L17" i="9" s="1"/>
  <c r="M17" i="9" s="1"/>
  <c r="O13" i="9"/>
  <c r="O19" i="9" s="1"/>
  <c r="D12" i="9"/>
  <c r="E12" i="9" s="1"/>
  <c r="E11" i="9"/>
  <c r="F11" i="9" s="1"/>
  <c r="G11" i="9" s="1"/>
  <c r="H11" i="9" s="1"/>
  <c r="I11" i="9" s="1"/>
  <c r="J11" i="9" s="1"/>
  <c r="K11" i="9" s="1"/>
  <c r="L11" i="9" s="1"/>
  <c r="M11" i="9" s="1"/>
  <c r="C11" i="9"/>
  <c r="C17" i="9" s="1"/>
  <c r="C7" i="9"/>
  <c r="C13" i="9" s="1"/>
  <c r="C19" i="9" s="1"/>
  <c r="D6" i="9"/>
  <c r="E6" i="9" s="1"/>
  <c r="F5" i="9"/>
  <c r="G5" i="9" s="1"/>
  <c r="H5" i="9" s="1"/>
  <c r="I5" i="9" s="1"/>
  <c r="J5" i="9" s="1"/>
  <c r="K5" i="9" s="1"/>
  <c r="L5" i="9" s="1"/>
  <c r="M5" i="9" s="1"/>
  <c r="E5" i="9"/>
  <c r="D18" i="8"/>
  <c r="E18" i="8" s="1"/>
  <c r="G17" i="8"/>
  <c r="H17" i="8" s="1"/>
  <c r="I17" i="8" s="1"/>
  <c r="J17" i="8" s="1"/>
  <c r="K17" i="8" s="1"/>
  <c r="L17" i="8" s="1"/>
  <c r="M17" i="8" s="1"/>
  <c r="F17" i="8"/>
  <c r="E17" i="8"/>
  <c r="C17" i="8"/>
  <c r="O13" i="8"/>
  <c r="O19" i="8" s="1"/>
  <c r="D12" i="8"/>
  <c r="E12" i="8" s="1"/>
  <c r="F11" i="8"/>
  <c r="G11" i="8" s="1"/>
  <c r="H11" i="8" s="1"/>
  <c r="I11" i="8" s="1"/>
  <c r="J11" i="8" s="1"/>
  <c r="K11" i="8" s="1"/>
  <c r="L11" i="8" s="1"/>
  <c r="M11" i="8" s="1"/>
  <c r="E11" i="8"/>
  <c r="C11" i="8"/>
  <c r="C7" i="8"/>
  <c r="C13" i="8" s="1"/>
  <c r="C19" i="8" s="1"/>
  <c r="D6" i="8"/>
  <c r="E6" i="8" s="1"/>
  <c r="E5" i="8"/>
  <c r="F5" i="8" s="1"/>
  <c r="G5" i="8" s="1"/>
  <c r="H5" i="8" s="1"/>
  <c r="I5" i="8" s="1"/>
  <c r="J5" i="8" s="1"/>
  <c r="K5" i="8" s="1"/>
  <c r="L5" i="8" s="1"/>
  <c r="M5" i="8" s="1"/>
  <c r="L6" i="21" l="1"/>
  <c r="K7" i="21"/>
  <c r="K18" i="21"/>
  <c r="J19" i="21"/>
  <c r="L12" i="21"/>
  <c r="K13" i="21"/>
  <c r="L6" i="20"/>
  <c r="K7" i="20"/>
  <c r="K19" i="20"/>
  <c r="L18" i="20"/>
  <c r="K13" i="20"/>
  <c r="L12" i="20"/>
  <c r="K6" i="18"/>
  <c r="J7" i="18"/>
  <c r="L12" i="19"/>
  <c r="K13" i="19"/>
  <c r="L7" i="19"/>
  <c r="M6" i="19"/>
  <c r="M7" i="19" s="1"/>
  <c r="N6" i="19"/>
  <c r="N7" i="19" s="1"/>
  <c r="J19" i="19"/>
  <c r="K18" i="19"/>
  <c r="K12" i="18"/>
  <c r="J13" i="18"/>
  <c r="K18" i="18"/>
  <c r="J19" i="18"/>
  <c r="I7" i="17"/>
  <c r="J6" i="17"/>
  <c r="K18" i="17"/>
  <c r="J19" i="17"/>
  <c r="K12" i="17"/>
  <c r="J13" i="17"/>
  <c r="J12" i="16"/>
  <c r="I13" i="16"/>
  <c r="K6" i="16"/>
  <c r="J7" i="16"/>
  <c r="H19" i="16"/>
  <c r="H6" i="15"/>
  <c r="G7" i="15"/>
  <c r="G19" i="15"/>
  <c r="H18" i="15"/>
  <c r="G13" i="15"/>
  <c r="H12" i="15"/>
  <c r="F6" i="13"/>
  <c r="H7" i="14"/>
  <c r="I6" i="14"/>
  <c r="H12" i="14"/>
  <c r="G13" i="14"/>
  <c r="F19" i="14"/>
  <c r="G18" i="14"/>
  <c r="F18" i="13"/>
  <c r="E19" i="13"/>
  <c r="F12" i="13"/>
  <c r="E13" i="13"/>
  <c r="G6" i="12"/>
  <c r="G12" i="12"/>
  <c r="F13" i="12"/>
  <c r="G18" i="12"/>
  <c r="F19" i="12"/>
  <c r="G18" i="11"/>
  <c r="F19" i="11"/>
  <c r="G6" i="11"/>
  <c r="F7" i="11"/>
  <c r="F12" i="11"/>
  <c r="E13" i="11"/>
  <c r="G6" i="10"/>
  <c r="F7" i="10"/>
  <c r="G12" i="10"/>
  <c r="F13" i="10"/>
  <c r="G18" i="10"/>
  <c r="F19" i="10"/>
  <c r="E13" i="9"/>
  <c r="F12" i="9"/>
  <c r="F6" i="9"/>
  <c r="E7" i="9"/>
  <c r="E18" i="9"/>
  <c r="D19" i="9"/>
  <c r="D13" i="9"/>
  <c r="D7" i="9"/>
  <c r="F12" i="8"/>
  <c r="E13" i="8"/>
  <c r="E7" i="8"/>
  <c r="F6" i="8"/>
  <c r="F18" i="8"/>
  <c r="E19" i="8"/>
  <c r="D13" i="8"/>
  <c r="D19" i="8"/>
  <c r="D7" i="8"/>
  <c r="C12" i="5"/>
  <c r="L18" i="21" l="1"/>
  <c r="K19" i="21"/>
  <c r="L13" i="21"/>
  <c r="N12" i="21"/>
  <c r="N13" i="21" s="1"/>
  <c r="D14" i="21" s="1"/>
  <c r="E24" i="21" s="1"/>
  <c r="F24" i="21" s="1"/>
  <c r="M12" i="21"/>
  <c r="M13" i="21" s="1"/>
  <c r="N6" i="21"/>
  <c r="N7" i="21" s="1"/>
  <c r="M6" i="21"/>
  <c r="M7" i="21" s="1"/>
  <c r="L7" i="21"/>
  <c r="N18" i="20"/>
  <c r="N19" i="20" s="1"/>
  <c r="M18" i="20"/>
  <c r="M19" i="20" s="1"/>
  <c r="L19" i="20"/>
  <c r="N12" i="20"/>
  <c r="N13" i="20" s="1"/>
  <c r="D14" i="20" s="1"/>
  <c r="E24" i="20" s="1"/>
  <c r="F24" i="20" s="1"/>
  <c r="M12" i="20"/>
  <c r="M13" i="20" s="1"/>
  <c r="L13" i="20"/>
  <c r="M6" i="20"/>
  <c r="M7" i="20" s="1"/>
  <c r="L7" i="20"/>
  <c r="N6" i="20"/>
  <c r="N7" i="20" s="1"/>
  <c r="L6" i="18"/>
  <c r="K7" i="18"/>
  <c r="L18" i="19"/>
  <c r="K19" i="19"/>
  <c r="D8" i="19"/>
  <c r="E23" i="19" s="1"/>
  <c r="F23" i="19" s="1"/>
  <c r="N12" i="19"/>
  <c r="N13" i="19" s="1"/>
  <c r="M12" i="19"/>
  <c r="M13" i="19" s="1"/>
  <c r="L13" i="19"/>
  <c r="K19" i="18"/>
  <c r="L18" i="18"/>
  <c r="K13" i="18"/>
  <c r="L12" i="18"/>
  <c r="J7" i="17"/>
  <c r="K6" i="17"/>
  <c r="K19" i="17"/>
  <c r="L18" i="17"/>
  <c r="K13" i="17"/>
  <c r="L12" i="17"/>
  <c r="J18" i="16"/>
  <c r="I19" i="16"/>
  <c r="J13" i="16"/>
  <c r="K12" i="16"/>
  <c r="L6" i="16"/>
  <c r="K7" i="16"/>
  <c r="H7" i="15"/>
  <c r="I6" i="15"/>
  <c r="H13" i="15"/>
  <c r="I12" i="15"/>
  <c r="H19" i="15"/>
  <c r="I18" i="15"/>
  <c r="G6" i="13"/>
  <c r="I12" i="14"/>
  <c r="H13" i="14"/>
  <c r="G19" i="14"/>
  <c r="H18" i="14"/>
  <c r="J6" i="14"/>
  <c r="I7" i="14"/>
  <c r="G18" i="13"/>
  <c r="F19" i="13"/>
  <c r="G12" i="13"/>
  <c r="F13" i="13"/>
  <c r="H6" i="13"/>
  <c r="G19" i="12"/>
  <c r="H18" i="12"/>
  <c r="H6" i="12"/>
  <c r="G13" i="12"/>
  <c r="H12" i="12"/>
  <c r="G12" i="11"/>
  <c r="F13" i="11"/>
  <c r="H6" i="11"/>
  <c r="G7" i="11"/>
  <c r="G19" i="11"/>
  <c r="H18" i="11"/>
  <c r="G19" i="10"/>
  <c r="H18" i="10"/>
  <c r="H6" i="10"/>
  <c r="G7" i="10"/>
  <c r="G13" i="10"/>
  <c r="H12" i="10"/>
  <c r="G6" i="9"/>
  <c r="F7" i="9"/>
  <c r="G12" i="9"/>
  <c r="F13" i="9"/>
  <c r="E19" i="9"/>
  <c r="F18" i="9"/>
  <c r="G6" i="8"/>
  <c r="F7" i="8"/>
  <c r="G18" i="8"/>
  <c r="F19" i="8"/>
  <c r="G12" i="8"/>
  <c r="F13" i="8"/>
  <c r="C18" i="5"/>
  <c r="D18" i="5" s="1"/>
  <c r="F17" i="5"/>
  <c r="G17" i="5" s="1"/>
  <c r="H17" i="5" s="1"/>
  <c r="I17" i="5" s="1"/>
  <c r="J17" i="5" s="1"/>
  <c r="K17" i="5" s="1"/>
  <c r="L17" i="5" s="1"/>
  <c r="M17" i="5" s="1"/>
  <c r="E17" i="5"/>
  <c r="C17" i="5"/>
  <c r="O13" i="5"/>
  <c r="O19" i="5" s="1"/>
  <c r="D12" i="5"/>
  <c r="E12" i="5" s="1"/>
  <c r="I11" i="5"/>
  <c r="J11" i="5" s="1"/>
  <c r="K11" i="5" s="1"/>
  <c r="L11" i="5" s="1"/>
  <c r="M11" i="5" s="1"/>
  <c r="E11" i="5"/>
  <c r="F11" i="5" s="1"/>
  <c r="G11" i="5" s="1"/>
  <c r="H11" i="5" s="1"/>
  <c r="C11" i="5"/>
  <c r="C7" i="5"/>
  <c r="C13" i="5" s="1"/>
  <c r="C19" i="5" s="1"/>
  <c r="D6" i="5"/>
  <c r="D7" i="5" s="1"/>
  <c r="G5" i="5"/>
  <c r="H5" i="5" s="1"/>
  <c r="I5" i="5" s="1"/>
  <c r="J5" i="5" s="1"/>
  <c r="K5" i="5" s="1"/>
  <c r="L5" i="5" s="1"/>
  <c r="M5" i="5" s="1"/>
  <c r="E5" i="5"/>
  <c r="F5" i="5" s="1"/>
  <c r="M18" i="1"/>
  <c r="L18" i="1"/>
  <c r="K18" i="1"/>
  <c r="J18" i="1"/>
  <c r="D8" i="21" l="1"/>
  <c r="E23" i="21" s="1"/>
  <c r="F23" i="21" s="1"/>
  <c r="L19" i="21"/>
  <c r="N18" i="21"/>
  <c r="N19" i="21" s="1"/>
  <c r="M18" i="21"/>
  <c r="M19" i="21" s="1"/>
  <c r="D8" i="20"/>
  <c r="E23" i="20" s="1"/>
  <c r="F23" i="20" s="1"/>
  <c r="D20" i="20"/>
  <c r="E25" i="20" s="1"/>
  <c r="F25" i="20" s="1"/>
  <c r="D14" i="19"/>
  <c r="E24" i="19" s="1"/>
  <c r="F24" i="19" s="1"/>
  <c r="M6" i="18"/>
  <c r="M7" i="18" s="1"/>
  <c r="L7" i="18"/>
  <c r="N6" i="18"/>
  <c r="N7" i="18" s="1"/>
  <c r="N18" i="19"/>
  <c r="N19" i="19" s="1"/>
  <c r="L19" i="19"/>
  <c r="M18" i="19"/>
  <c r="M19" i="19" s="1"/>
  <c r="L13" i="18"/>
  <c r="N12" i="18"/>
  <c r="N13" i="18" s="1"/>
  <c r="M12" i="18"/>
  <c r="M13" i="18" s="1"/>
  <c r="L19" i="18"/>
  <c r="N18" i="18"/>
  <c r="N19" i="18" s="1"/>
  <c r="M18" i="18"/>
  <c r="M19" i="18" s="1"/>
  <c r="L6" i="17"/>
  <c r="K7" i="17"/>
  <c r="N18" i="17"/>
  <c r="N19" i="17" s="1"/>
  <c r="M18" i="17"/>
  <c r="M19" i="17" s="1"/>
  <c r="L19" i="17"/>
  <c r="N12" i="17"/>
  <c r="N13" i="17" s="1"/>
  <c r="M12" i="17"/>
  <c r="M13" i="17" s="1"/>
  <c r="L13" i="17"/>
  <c r="L12" i="16"/>
  <c r="K13" i="16"/>
  <c r="L7" i="16"/>
  <c r="N6" i="16"/>
  <c r="N7" i="16" s="1"/>
  <c r="D8" i="16" s="1"/>
  <c r="E23" i="16" s="1"/>
  <c r="F23" i="16" s="1"/>
  <c r="M6" i="16"/>
  <c r="M7" i="16" s="1"/>
  <c r="J19" i="16"/>
  <c r="K18" i="16"/>
  <c r="I7" i="15"/>
  <c r="J6" i="15"/>
  <c r="J18" i="15"/>
  <c r="I19" i="15"/>
  <c r="J12" i="15"/>
  <c r="I13" i="15"/>
  <c r="K6" i="14"/>
  <c r="J7" i="14"/>
  <c r="J12" i="14"/>
  <c r="I13" i="14"/>
  <c r="I18" i="14"/>
  <c r="H19" i="14"/>
  <c r="G13" i="13"/>
  <c r="H12" i="13"/>
  <c r="I6" i="13"/>
  <c r="G19" i="13"/>
  <c r="H18" i="13"/>
  <c r="I6" i="12"/>
  <c r="I12" i="12"/>
  <c r="H13" i="12"/>
  <c r="I18" i="12"/>
  <c r="H19" i="12"/>
  <c r="G13" i="11"/>
  <c r="H12" i="11"/>
  <c r="I6" i="11"/>
  <c r="H7" i="11"/>
  <c r="I18" i="11"/>
  <c r="H19" i="11"/>
  <c r="I6" i="10"/>
  <c r="H7" i="10"/>
  <c r="I12" i="10"/>
  <c r="H13" i="10"/>
  <c r="I18" i="10"/>
  <c r="H19" i="10"/>
  <c r="G7" i="9"/>
  <c r="H6" i="9"/>
  <c r="G13" i="9"/>
  <c r="H12" i="9"/>
  <c r="G18" i="9"/>
  <c r="F19" i="9"/>
  <c r="G13" i="8"/>
  <c r="H12" i="8"/>
  <c r="G19" i="8"/>
  <c r="H18" i="8"/>
  <c r="H6" i="8"/>
  <c r="G7" i="8"/>
  <c r="E6" i="5"/>
  <c r="F6" i="5" s="1"/>
  <c r="G6" i="5" s="1"/>
  <c r="F12" i="5"/>
  <c r="E13" i="5"/>
  <c r="E18" i="5"/>
  <c r="D19" i="5"/>
  <c r="D13" i="5"/>
  <c r="O13" i="1"/>
  <c r="O19" i="1" s="1"/>
  <c r="D20" i="21" l="1"/>
  <c r="E25" i="21" s="1"/>
  <c r="F25" i="21" s="1"/>
  <c r="F26" i="21"/>
  <c r="F26" i="20"/>
  <c r="D8" i="18"/>
  <c r="E23" i="18" s="1"/>
  <c r="F23" i="18" s="1"/>
  <c r="D20" i="19"/>
  <c r="E25" i="19" s="1"/>
  <c r="F25" i="19" s="1"/>
  <c r="F26" i="19" s="1"/>
  <c r="D14" i="18"/>
  <c r="E24" i="18" s="1"/>
  <c r="F24" i="18" s="1"/>
  <c r="D20" i="18"/>
  <c r="E25" i="18" s="1"/>
  <c r="F25" i="18" s="1"/>
  <c r="D14" i="17"/>
  <c r="E24" i="17" s="1"/>
  <c r="F24" i="17" s="1"/>
  <c r="N6" i="17"/>
  <c r="N7" i="17" s="1"/>
  <c r="L7" i="17"/>
  <c r="M6" i="17"/>
  <c r="M7" i="17" s="1"/>
  <c r="D20" i="17"/>
  <c r="E25" i="17" s="1"/>
  <c r="F25" i="17" s="1"/>
  <c r="L18" i="16"/>
  <c r="K19" i="16"/>
  <c r="N12" i="16"/>
  <c r="N13" i="16" s="1"/>
  <c r="D14" i="16" s="1"/>
  <c r="E24" i="16" s="1"/>
  <c r="F24" i="16" s="1"/>
  <c r="M12" i="16"/>
  <c r="M13" i="16" s="1"/>
  <c r="L13" i="16"/>
  <c r="J7" i="15"/>
  <c r="K6" i="15"/>
  <c r="K12" i="15"/>
  <c r="J13" i="15"/>
  <c r="K18" i="15"/>
  <c r="J19" i="15"/>
  <c r="J13" i="14"/>
  <c r="K12" i="14"/>
  <c r="J18" i="14"/>
  <c r="I19" i="14"/>
  <c r="L6" i="14"/>
  <c r="K7" i="14"/>
  <c r="J6" i="13"/>
  <c r="H19" i="13"/>
  <c r="I18" i="13"/>
  <c r="H13" i="13"/>
  <c r="I12" i="13"/>
  <c r="J18" i="12"/>
  <c r="I19" i="12"/>
  <c r="J6" i="12"/>
  <c r="J12" i="12"/>
  <c r="I13" i="12"/>
  <c r="I12" i="11"/>
  <c r="H13" i="11"/>
  <c r="J18" i="11"/>
  <c r="I19" i="11"/>
  <c r="I7" i="11"/>
  <c r="J6" i="11"/>
  <c r="J18" i="10"/>
  <c r="I19" i="10"/>
  <c r="I7" i="10"/>
  <c r="J6" i="10"/>
  <c r="J12" i="10"/>
  <c r="I13" i="10"/>
  <c r="I12" i="9"/>
  <c r="H13" i="9"/>
  <c r="G19" i="9"/>
  <c r="H18" i="9"/>
  <c r="I6" i="9"/>
  <c r="H7" i="9"/>
  <c r="I12" i="8"/>
  <c r="H13" i="8"/>
  <c r="I6" i="8"/>
  <c r="H7" i="8"/>
  <c r="I18" i="8"/>
  <c r="H19" i="8"/>
  <c r="E7" i="5"/>
  <c r="F7" i="5"/>
  <c r="H6" i="5"/>
  <c r="G7" i="5"/>
  <c r="F18" i="5"/>
  <c r="E19" i="5"/>
  <c r="F13" i="5"/>
  <c r="G12" i="5"/>
  <c r="C7" i="1"/>
  <c r="C13" i="1" s="1"/>
  <c r="C19" i="1" s="1"/>
  <c r="C11" i="1"/>
  <c r="C17" i="1" s="1"/>
  <c r="F26" i="18" l="1"/>
  <c r="D8" i="17"/>
  <c r="E23" i="17" s="1"/>
  <c r="F23" i="17" s="1"/>
  <c r="F26" i="17" s="1"/>
  <c r="N18" i="16"/>
  <c r="N19" i="16" s="1"/>
  <c r="L19" i="16"/>
  <c r="M18" i="16"/>
  <c r="M19" i="16" s="1"/>
  <c r="L6" i="15"/>
  <c r="K7" i="15"/>
  <c r="K19" i="15"/>
  <c r="L18" i="15"/>
  <c r="K13" i="15"/>
  <c r="L12" i="15"/>
  <c r="J19" i="14"/>
  <c r="K18" i="14"/>
  <c r="L12" i="14"/>
  <c r="K13" i="14"/>
  <c r="L7" i="14"/>
  <c r="N6" i="14"/>
  <c r="N7" i="14" s="1"/>
  <c r="M6" i="14"/>
  <c r="M7" i="14" s="1"/>
  <c r="J18" i="13"/>
  <c r="I19" i="13"/>
  <c r="J12" i="13"/>
  <c r="I13" i="13"/>
  <c r="K6" i="13"/>
  <c r="K6" i="12"/>
  <c r="K12" i="12"/>
  <c r="J13" i="12"/>
  <c r="K18" i="12"/>
  <c r="J19" i="12"/>
  <c r="K6" i="11"/>
  <c r="J7" i="11"/>
  <c r="K18" i="11"/>
  <c r="J19" i="11"/>
  <c r="J12" i="11"/>
  <c r="I13" i="11"/>
  <c r="K6" i="10"/>
  <c r="J7" i="10"/>
  <c r="K12" i="10"/>
  <c r="J13" i="10"/>
  <c r="K18" i="10"/>
  <c r="J19" i="10"/>
  <c r="J6" i="9"/>
  <c r="I7" i="9"/>
  <c r="I13" i="9"/>
  <c r="J12" i="9"/>
  <c r="I18" i="9"/>
  <c r="H19" i="9"/>
  <c r="I19" i="8"/>
  <c r="J18" i="8"/>
  <c r="J12" i="8"/>
  <c r="I13" i="8"/>
  <c r="I7" i="8"/>
  <c r="J6" i="8"/>
  <c r="H7" i="5"/>
  <c r="I6" i="5"/>
  <c r="H12" i="5"/>
  <c r="G13" i="5"/>
  <c r="F19" i="5"/>
  <c r="G18" i="5"/>
  <c r="C18" i="1"/>
  <c r="D20" i="16" l="1"/>
  <c r="E25" i="16" s="1"/>
  <c r="F25" i="16" s="1"/>
  <c r="F26" i="16" s="1"/>
  <c r="M6" i="15"/>
  <c r="M7" i="15" s="1"/>
  <c r="N6" i="15"/>
  <c r="N7" i="15" s="1"/>
  <c r="D8" i="15" s="1"/>
  <c r="E23" i="15" s="1"/>
  <c r="F23" i="15" s="1"/>
  <c r="L7" i="15"/>
  <c r="N18" i="15"/>
  <c r="N19" i="15" s="1"/>
  <c r="L19" i="15"/>
  <c r="M18" i="15"/>
  <c r="M19" i="15" s="1"/>
  <c r="L13" i="15"/>
  <c r="N12" i="15"/>
  <c r="N13" i="15" s="1"/>
  <c r="D14" i="15" s="1"/>
  <c r="E24" i="15" s="1"/>
  <c r="F24" i="15" s="1"/>
  <c r="M12" i="15"/>
  <c r="M13" i="15" s="1"/>
  <c r="N12" i="14"/>
  <c r="N13" i="14" s="1"/>
  <c r="M12" i="14"/>
  <c r="M13" i="14" s="1"/>
  <c r="L13" i="14"/>
  <c r="D8" i="14"/>
  <c r="E23" i="14" s="1"/>
  <c r="F23" i="14" s="1"/>
  <c r="K19" i="14"/>
  <c r="L18" i="14"/>
  <c r="K12" i="13"/>
  <c r="J13" i="13"/>
  <c r="L6" i="13"/>
  <c r="K18" i="13"/>
  <c r="J19" i="13"/>
  <c r="K13" i="12"/>
  <c r="L12" i="12"/>
  <c r="K19" i="12"/>
  <c r="L18" i="12"/>
  <c r="L6" i="12"/>
  <c r="K19" i="11"/>
  <c r="L18" i="11"/>
  <c r="K12" i="11"/>
  <c r="J13" i="11"/>
  <c r="L6" i="11"/>
  <c r="K7" i="11"/>
  <c r="K13" i="10"/>
  <c r="L12" i="10"/>
  <c r="K19" i="10"/>
  <c r="L18" i="10"/>
  <c r="L6" i="10"/>
  <c r="K7" i="10"/>
  <c r="K12" i="9"/>
  <c r="J13" i="9"/>
  <c r="I19" i="9"/>
  <c r="J18" i="9"/>
  <c r="K6" i="9"/>
  <c r="J7" i="9"/>
  <c r="K6" i="8"/>
  <c r="J7" i="8"/>
  <c r="K18" i="8"/>
  <c r="J19" i="8"/>
  <c r="K12" i="8"/>
  <c r="J13" i="8"/>
  <c r="H18" i="5"/>
  <c r="G19" i="5"/>
  <c r="J6" i="5"/>
  <c r="I7" i="5"/>
  <c r="I12" i="5"/>
  <c r="H13" i="5"/>
  <c r="D18" i="1"/>
  <c r="D19" i="1" s="1"/>
  <c r="E17" i="1"/>
  <c r="F17" i="1" s="1"/>
  <c r="G17" i="1" s="1"/>
  <c r="H17" i="1" s="1"/>
  <c r="I17" i="1" s="1"/>
  <c r="J17" i="1" s="1"/>
  <c r="K17" i="1" s="1"/>
  <c r="L17" i="1" s="1"/>
  <c r="M17" i="1" s="1"/>
  <c r="D12" i="1"/>
  <c r="E11" i="1"/>
  <c r="F11" i="1" s="1"/>
  <c r="G11" i="1" s="1"/>
  <c r="H11" i="1" s="1"/>
  <c r="I11" i="1" s="1"/>
  <c r="J11" i="1" s="1"/>
  <c r="K11" i="1" s="1"/>
  <c r="L11" i="1" s="1"/>
  <c r="M11" i="1" s="1"/>
  <c r="D20" i="15" l="1"/>
  <c r="E25" i="15" s="1"/>
  <c r="F25" i="15" s="1"/>
  <c r="F26" i="15" s="1"/>
  <c r="N18" i="14"/>
  <c r="N19" i="14" s="1"/>
  <c r="M18" i="14"/>
  <c r="M19" i="14" s="1"/>
  <c r="L19" i="14"/>
  <c r="D14" i="14"/>
  <c r="E24" i="14" s="1"/>
  <c r="F24" i="14" s="1"/>
  <c r="M6" i="13"/>
  <c r="N6" i="13"/>
  <c r="N7" i="13" s="1"/>
  <c r="D8" i="13" s="1"/>
  <c r="E23" i="13" s="1"/>
  <c r="F23" i="13" s="1"/>
  <c r="K19" i="13"/>
  <c r="L18" i="13"/>
  <c r="K13" i="13"/>
  <c r="L12" i="13"/>
  <c r="N18" i="12"/>
  <c r="N19" i="12" s="1"/>
  <c r="M18" i="12"/>
  <c r="M19" i="12" s="1"/>
  <c r="L19" i="12"/>
  <c r="N12" i="12"/>
  <c r="N13" i="12" s="1"/>
  <c r="D14" i="12" s="1"/>
  <c r="E24" i="12" s="1"/>
  <c r="F24" i="12" s="1"/>
  <c r="M12" i="12"/>
  <c r="M13" i="12" s="1"/>
  <c r="L13" i="12"/>
  <c r="M6" i="12"/>
  <c r="N6" i="12"/>
  <c r="N7" i="12" s="1"/>
  <c r="K13" i="11"/>
  <c r="L12" i="11"/>
  <c r="N18" i="11"/>
  <c r="N19" i="11" s="1"/>
  <c r="M18" i="11"/>
  <c r="M19" i="11" s="1"/>
  <c r="L19" i="11"/>
  <c r="M6" i="11"/>
  <c r="M7" i="11" s="1"/>
  <c r="L7" i="11"/>
  <c r="N6" i="11"/>
  <c r="N7" i="11" s="1"/>
  <c r="N18" i="10"/>
  <c r="N19" i="10" s="1"/>
  <c r="M18" i="10"/>
  <c r="M19" i="10" s="1"/>
  <c r="L19" i="10"/>
  <c r="N12" i="10"/>
  <c r="N13" i="10" s="1"/>
  <c r="M12" i="10"/>
  <c r="M13" i="10" s="1"/>
  <c r="L13" i="10"/>
  <c r="M6" i="10"/>
  <c r="M7" i="10" s="1"/>
  <c r="L7" i="10"/>
  <c r="N6" i="10"/>
  <c r="N7" i="10" s="1"/>
  <c r="K18" i="9"/>
  <c r="J19" i="9"/>
  <c r="K7" i="9"/>
  <c r="L6" i="9"/>
  <c r="K13" i="9"/>
  <c r="L12" i="9"/>
  <c r="K19" i="8"/>
  <c r="L18" i="8"/>
  <c r="K13" i="8"/>
  <c r="L12" i="8"/>
  <c r="K7" i="8"/>
  <c r="L6" i="8"/>
  <c r="K6" i="5"/>
  <c r="J7" i="5"/>
  <c r="J12" i="5"/>
  <c r="I13" i="5"/>
  <c r="I18" i="5"/>
  <c r="H19" i="5"/>
  <c r="D13" i="1"/>
  <c r="E18" i="1"/>
  <c r="E12" i="1"/>
  <c r="F12" i="1" s="1"/>
  <c r="G12" i="1" s="1"/>
  <c r="H12" i="1" s="1"/>
  <c r="I12" i="1" s="1"/>
  <c r="J12" i="1" s="1"/>
  <c r="K12" i="1" s="1"/>
  <c r="L12" i="1" s="1"/>
  <c r="M12" i="1" s="1"/>
  <c r="D6" i="1"/>
  <c r="E6" i="1" s="1"/>
  <c r="E5" i="1"/>
  <c r="F5" i="1" s="1"/>
  <c r="G5" i="1" s="1"/>
  <c r="H5" i="1" s="1"/>
  <c r="I5" i="1" s="1"/>
  <c r="J5" i="1" s="1"/>
  <c r="K5" i="1" s="1"/>
  <c r="L5" i="1" s="1"/>
  <c r="M5" i="1" s="1"/>
  <c r="D20" i="14" l="1"/>
  <c r="E25" i="14" s="1"/>
  <c r="F25" i="14" s="1"/>
  <c r="F26" i="14" s="1"/>
  <c r="N12" i="13"/>
  <c r="N13" i="13" s="1"/>
  <c r="L13" i="13"/>
  <c r="M12" i="13"/>
  <c r="M13" i="13" s="1"/>
  <c r="N18" i="13"/>
  <c r="N19" i="13" s="1"/>
  <c r="L19" i="13"/>
  <c r="M18" i="13"/>
  <c r="M19" i="13" s="1"/>
  <c r="D14" i="10"/>
  <c r="E24" i="10" s="1"/>
  <c r="F24" i="10" s="1"/>
  <c r="D8" i="11"/>
  <c r="E23" i="11" s="1"/>
  <c r="F23" i="11" s="1"/>
  <c r="D8" i="12"/>
  <c r="E23" i="12" s="1"/>
  <c r="F23" i="12" s="1"/>
  <c r="D20" i="12"/>
  <c r="E25" i="12" s="1"/>
  <c r="F25" i="12" s="1"/>
  <c r="N12" i="11"/>
  <c r="N13" i="11" s="1"/>
  <c r="M12" i="11"/>
  <c r="M13" i="11" s="1"/>
  <c r="L13" i="11"/>
  <c r="D20" i="11"/>
  <c r="E25" i="11" s="1"/>
  <c r="F25" i="11" s="1"/>
  <c r="D8" i="10"/>
  <c r="E23" i="10" s="1"/>
  <c r="F23" i="10" s="1"/>
  <c r="D20" i="10"/>
  <c r="E25" i="10" s="1"/>
  <c r="F25" i="10" s="1"/>
  <c r="N6" i="9"/>
  <c r="N7" i="9" s="1"/>
  <c r="M6" i="9"/>
  <c r="M7" i="9" s="1"/>
  <c r="L7" i="9"/>
  <c r="M12" i="9"/>
  <c r="M13" i="9" s="1"/>
  <c r="N12" i="9"/>
  <c r="N13" i="9" s="1"/>
  <c r="L13" i="9"/>
  <c r="K19" i="9"/>
  <c r="L18" i="9"/>
  <c r="N12" i="8"/>
  <c r="N13" i="8" s="1"/>
  <c r="M12" i="8"/>
  <c r="M13" i="8" s="1"/>
  <c r="L13" i="8"/>
  <c r="M6" i="8"/>
  <c r="M7" i="8" s="1"/>
  <c r="L7" i="8"/>
  <c r="N6" i="8"/>
  <c r="N7" i="8" s="1"/>
  <c r="M18" i="8"/>
  <c r="M19" i="8" s="1"/>
  <c r="N18" i="8"/>
  <c r="N19" i="8" s="1"/>
  <c r="D20" i="8" s="1"/>
  <c r="E25" i="8" s="1"/>
  <c r="F25" i="8" s="1"/>
  <c r="L19" i="8"/>
  <c r="J13" i="5"/>
  <c r="K12" i="5"/>
  <c r="J18" i="5"/>
  <c r="I19" i="5"/>
  <c r="L6" i="5"/>
  <c r="K7" i="5"/>
  <c r="F18" i="1"/>
  <c r="E19" i="1"/>
  <c r="E13" i="1"/>
  <c r="E7" i="1"/>
  <c r="F6" i="1"/>
  <c r="D7" i="1"/>
  <c r="D14" i="13" l="1"/>
  <c r="E24" i="13" s="1"/>
  <c r="F24" i="13" s="1"/>
  <c r="D20" i="13"/>
  <c r="E25" i="13" s="1"/>
  <c r="F25" i="13" s="1"/>
  <c r="F26" i="12"/>
  <c r="D14" i="11"/>
  <c r="E24" i="11" s="1"/>
  <c r="F24" i="11" s="1"/>
  <c r="F26" i="11" s="1"/>
  <c r="F26" i="10"/>
  <c r="M18" i="9"/>
  <c r="M19" i="9" s="1"/>
  <c r="N18" i="9"/>
  <c r="N19" i="9" s="1"/>
  <c r="L19" i="9"/>
  <c r="D14" i="9"/>
  <c r="E24" i="9" s="1"/>
  <c r="F24" i="9" s="1"/>
  <c r="D8" i="9"/>
  <c r="E23" i="9" s="1"/>
  <c r="F23" i="9" s="1"/>
  <c r="D8" i="8"/>
  <c r="E23" i="8" s="1"/>
  <c r="F23" i="8" s="1"/>
  <c r="D14" i="8"/>
  <c r="E24" i="8" s="1"/>
  <c r="F24" i="8" s="1"/>
  <c r="J19" i="5"/>
  <c r="K18" i="5"/>
  <c r="L12" i="5"/>
  <c r="K13" i="5"/>
  <c r="L7" i="5"/>
  <c r="N6" i="5"/>
  <c r="N7" i="5" s="1"/>
  <c r="M6" i="5"/>
  <c r="M7" i="5" s="1"/>
  <c r="G18" i="1"/>
  <c r="F19" i="1"/>
  <c r="F13" i="1"/>
  <c r="G6" i="1"/>
  <c r="F7" i="1"/>
  <c r="F26" i="13" l="1"/>
  <c r="D20" i="9"/>
  <c r="E25" i="9" s="1"/>
  <c r="F25" i="9" s="1"/>
  <c r="F26" i="9" s="1"/>
  <c r="F26" i="8"/>
  <c r="N12" i="5"/>
  <c r="N13" i="5" s="1"/>
  <c r="M12" i="5"/>
  <c r="M13" i="5" s="1"/>
  <c r="L13" i="5"/>
  <c r="D8" i="5"/>
  <c r="E23" i="5" s="1"/>
  <c r="F23" i="5" s="1"/>
  <c r="L18" i="5"/>
  <c r="K19" i="5"/>
  <c r="H18" i="1"/>
  <c r="G19" i="1"/>
  <c r="G13" i="1"/>
  <c r="H6" i="1"/>
  <c r="G7" i="1"/>
  <c r="N18" i="5" l="1"/>
  <c r="N19" i="5" s="1"/>
  <c r="M18" i="5"/>
  <c r="M19" i="5" s="1"/>
  <c r="L19" i="5"/>
  <c r="D14" i="5"/>
  <c r="E24" i="5" s="1"/>
  <c r="F24" i="5" s="1"/>
  <c r="H19" i="1"/>
  <c r="I18" i="1"/>
  <c r="I19" i="1" s="1"/>
  <c r="H13" i="1"/>
  <c r="H7" i="1"/>
  <c r="I6" i="1"/>
  <c r="D20" i="5" l="1"/>
  <c r="E25" i="5" s="1"/>
  <c r="F25" i="5" s="1"/>
  <c r="F26" i="5" s="1"/>
  <c r="J19" i="1"/>
  <c r="I13" i="1"/>
  <c r="I7" i="1"/>
  <c r="J6" i="1"/>
  <c r="K19" i="1" l="1"/>
  <c r="J13" i="1"/>
  <c r="K6" i="1"/>
  <c r="J7" i="1"/>
  <c r="L19" i="1" l="1"/>
  <c r="K13" i="1"/>
  <c r="L6" i="1"/>
  <c r="K7" i="1"/>
  <c r="N18" i="1" l="1"/>
  <c r="M19" i="1"/>
  <c r="L13" i="1"/>
  <c r="N12" i="1"/>
  <c r="N13" i="1" s="1"/>
  <c r="M13" i="1"/>
  <c r="L7" i="1"/>
  <c r="M6" i="1"/>
  <c r="M7" i="1" s="1"/>
  <c r="N6" i="1"/>
  <c r="N7" i="1" s="1"/>
  <c r="N19" i="1" l="1"/>
  <c r="D20" i="1" s="1"/>
  <c r="D14" i="1"/>
  <c r="D8" i="1"/>
  <c r="E25" i="1" l="1"/>
  <c r="F25" i="1" s="1"/>
  <c r="E24" i="1"/>
  <c r="F24" i="1" s="1"/>
  <c r="E23" i="1"/>
  <c r="F23" i="1" s="1"/>
  <c r="F26" i="1" l="1"/>
</calcChain>
</file>

<file path=xl/sharedStrings.xml><?xml version="1.0" encoding="utf-8"?>
<sst xmlns="http://schemas.openxmlformats.org/spreadsheetml/2006/main" count="765" uniqueCount="69">
  <si>
    <t>Growth rate</t>
  </si>
  <si>
    <t>next 5 years</t>
  </si>
  <si>
    <t>5 to 10 years</t>
  </si>
  <si>
    <t>Discount rate</t>
  </si>
  <si>
    <t>Present value sum</t>
  </si>
  <si>
    <t>Terminal 
Value</t>
  </si>
  <si>
    <t>input cells</t>
  </si>
  <si>
    <t>result cells</t>
  </si>
  <si>
    <t>Scenario 1</t>
  </si>
  <si>
    <t>Scenario 2</t>
  </si>
  <si>
    <t>Scenario 3</t>
  </si>
  <si>
    <t>Sum</t>
  </si>
  <si>
    <t xml:space="preserve">Scenario </t>
  </si>
  <si>
    <t>PV</t>
  </si>
  <si>
    <t>Part</t>
  </si>
  <si>
    <t>Scenario 1 (worst case)</t>
  </si>
  <si>
    <t>Scenario 2 (best case)</t>
  </si>
  <si>
    <t>Scenario 3 (normal case)</t>
  </si>
  <si>
    <t>Probability</t>
  </si>
  <si>
    <t>in EUR</t>
  </si>
  <si>
    <t>worst case</t>
  </si>
  <si>
    <t>best case</t>
  </si>
  <si>
    <t>normal case</t>
  </si>
  <si>
    <t>Terminal multiple</t>
  </si>
  <si>
    <t>PV(</t>
  </si>
  <si>
    <t>%)</t>
  </si>
  <si>
    <t>MADE BY</t>
  </si>
  <si>
    <t>Disclaimer: This is just for educational purposes and not for investing advice!</t>
  </si>
  <si>
    <t>STOCK MARKET RESEARCH PLATFORM</t>
  </si>
  <si>
    <t>INTRINSIC VALUE</t>
  </si>
  <si>
    <t>AT&amp;T</t>
  </si>
  <si>
    <t>Cashflow 2020 billions</t>
  </si>
  <si>
    <t>Scenario 1 (normal case)</t>
  </si>
  <si>
    <t>Scenario 3 (worst case)</t>
  </si>
  <si>
    <t>LINK TO AT&amp;T STOCK ANALYSIS</t>
  </si>
  <si>
    <t>I am taking the dividends as cash flows because the rest is needed to pay down debt - and paying down over the next 20 years!</t>
  </si>
  <si>
    <t>market cap in billions</t>
  </si>
  <si>
    <t>UNILEVER PLC</t>
  </si>
  <si>
    <t>Kroger</t>
  </si>
  <si>
    <t>dividend  in EUR</t>
  </si>
  <si>
    <t>Tesla</t>
  </si>
  <si>
    <t>Nestle</t>
  </si>
  <si>
    <t>Lumen</t>
  </si>
  <si>
    <t>AMZN</t>
  </si>
  <si>
    <t>LINK TO FULL ANALYSIS</t>
  </si>
  <si>
    <t>Cashflow</t>
  </si>
  <si>
    <t>VIDEO LINK</t>
  </si>
  <si>
    <t xml:space="preserve">ARTICLE </t>
  </si>
  <si>
    <t>VIDEO</t>
  </si>
  <si>
    <t>ARTICLE</t>
  </si>
  <si>
    <t>ALIBABA</t>
  </si>
  <si>
    <t>VIDEO ANALYSIS</t>
  </si>
  <si>
    <t>KAIZER ALUMINUM</t>
  </si>
  <si>
    <t>Company name</t>
  </si>
  <si>
    <t>Cashflow NOK</t>
  </si>
  <si>
    <t>NORSK HYDRO</t>
  </si>
  <si>
    <t>VOESTALPINE</t>
  </si>
  <si>
    <t>Dividend</t>
  </si>
  <si>
    <t>https://svencarlin.com/voestalpine-ag-stock-analysis/</t>
  </si>
  <si>
    <t>https://sven-carlin-research-platform.teachable.com/courses/stock-market-research-platform/lectures/28046800</t>
  </si>
  <si>
    <t>Sprouts Farmers Market NASDAQ: SFM</t>
  </si>
  <si>
    <t xml:space="preserve">FCF PAYOUT - </t>
  </si>
  <si>
    <t>KROGER</t>
  </si>
  <si>
    <t>AHOLD</t>
  </si>
  <si>
    <t>terminal multiple makes things tricky - I excpect a 5% required dividend yield ao PE 10</t>
  </si>
  <si>
    <t>growth will be slow at best</t>
  </si>
  <si>
    <t>Hard discounters hit margins hard and will keep doing so</t>
  </si>
  <si>
    <t>https://sven-carlin-research-platform.teachable.com/courses/335443/lectures/29567905</t>
  </si>
  <si>
    <t>LINK TO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</si>
</sst>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5" xfId="0" applyFont="1" applyBorder="1"/>
    <xf numFmtId="2" fontId="0" fillId="2" borderId="6" xfId="0" applyNumberFormat="1" applyFill="1" applyBorder="1"/>
    <xf numFmtId="0" fontId="0" fillId="0" borderId="6" xfId="0" applyBorder="1"/>
    <xf numFmtId="2" fontId="0" fillId="0" borderId="7" xfId="0" applyNumberFormat="1" applyBorder="1"/>
    <xf numFmtId="0" fontId="3" fillId="0" borderId="0" xfId="0" applyFont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2" fontId="2" fillId="3" borderId="10" xfId="0" applyNumberFormat="1" applyFont="1" applyFill="1" applyBorder="1"/>
    <xf numFmtId="2" fontId="2" fillId="3" borderId="12" xfId="0" applyNumberFormat="1" applyFont="1" applyFill="1" applyBorder="1"/>
    <xf numFmtId="9" fontId="0" fillId="2" borderId="13" xfId="1" applyFon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" fillId="0" borderId="0" xfId="3"/>
    <xf numFmtId="0" fontId="7" fillId="0" borderId="0" xfId="3" applyAlignment="1">
      <alignment horizontal="right"/>
    </xf>
    <xf numFmtId="2" fontId="0" fillId="4" borderId="0" xfId="0" applyNumberFormat="1" applyFill="1" applyBorder="1" applyAlignment="1">
      <alignment horizontal="center"/>
    </xf>
    <xf numFmtId="0" fontId="7" fillId="0" borderId="0" xfId="3" applyAlignment="1">
      <alignment horizontal="left"/>
    </xf>
    <xf numFmtId="9" fontId="0" fillId="0" borderId="0" xfId="0" applyNumberFormat="1"/>
    <xf numFmtId="0" fontId="0" fillId="4" borderId="0" xfId="0" applyFill="1"/>
    <xf numFmtId="9" fontId="0" fillId="4" borderId="0" xfId="0" applyNumberFormat="1" applyFill="1"/>
  </cellXfs>
  <cellStyles count="4">
    <cellStyle name="Hyperlink" xfId="3" builtinId="8"/>
    <cellStyle name="Normal" xfId="0" builtinId="0"/>
    <cellStyle name="Percent" xfId="1" builtinId="5"/>
    <cellStyle name="Standard 2" xfId="2" xr:uid="{3C3DDD32-1C41-4487-943F-0CC3AE096F99}"/>
  </cellStyles>
  <dxfs count="32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ven-carlin-research-platform.teachable.com/p/stock-market-research-platfor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5F22CF-1392-4F36-B6A1-8DE282E5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99D8E-434F-4BCC-8E0B-34E5F8F5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8360AA-9BD1-48F6-A98A-DDAC60CB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01A76-D505-4CBA-BDC8-CE516302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30CBF0-45B1-4170-B15F-67A46661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D126DB-B5C3-4EFC-83E0-3CD89CDE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C3E50-9D78-4C5C-89B2-43B6EEF4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7B851-AC41-457D-9346-AAEBFD55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377F0B-76E0-49BD-8AC8-13DBDCC2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87E0E0-D8BA-4F98-BC77-079AAD42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41A418-BC9D-4A68-A988-2C20B897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92146D-370C-403F-9E66-04064C27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EE0C14-E543-445C-A0D6-3DAAB71F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6CBFB-A586-460C-A723-45AE4D68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3B0815-E318-4D95-871D-E20B2C2E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20</xdr:row>
      <xdr:rowOff>76200</xdr:rowOff>
    </xdr:from>
    <xdr:to>
      <xdr:col>12</xdr:col>
      <xdr:colOff>323850</xdr:colOff>
      <xdr:row>32</xdr:row>
      <xdr:rowOff>142875</xdr:rowOff>
    </xdr:to>
    <xdr:pic>
      <xdr:nvPicPr>
        <xdr:cNvPr id="2" name="Picture 1" descr="Homepage | Sven Carlin Research Platfor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8EABD6-BAFD-48A8-9873-5B5A171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95725"/>
          <a:ext cx="22383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ven-carlin-research-platform.teachable.com/p/stock-market-research-platfor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ven-carlin-research-platform.teachable.com/p/stock-market-research-platfor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ven-carlin-research-platform.teachable.com/courses/335443/lectures/29567905" TargetMode="External"/><Relationship Id="rId2" Type="http://schemas.openxmlformats.org/officeDocument/2006/relationships/hyperlink" Target="https://sven-carlin-research-platform.teachable.com/courses/335443/lectures/29567905" TargetMode="External"/><Relationship Id="rId1" Type="http://schemas.openxmlformats.org/officeDocument/2006/relationships/hyperlink" Target="https://sven-carlin-research-platform.teachable.com/p/stock-market-research-platfor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ven-carlin-research-platform.teachable.com/courses/335443/lectures/29567905" TargetMode="External"/><Relationship Id="rId2" Type="http://schemas.openxmlformats.org/officeDocument/2006/relationships/hyperlink" Target="https://sven-carlin-research-platform.teachable.com/courses/335443/lectures/29567905" TargetMode="External"/><Relationship Id="rId1" Type="http://schemas.openxmlformats.org/officeDocument/2006/relationships/hyperlink" Target="https://sven-carlin-research-platform.teachable.com/p/stock-market-research-platfor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sven-carlin-research-platform.teachable.com/courses/335443/lectures/29567905" TargetMode="External"/><Relationship Id="rId1" Type="http://schemas.openxmlformats.org/officeDocument/2006/relationships/hyperlink" Target="https://sven-carlin-research-platform.teachable.com/p/stock-market-research-platform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vencarlin.com/voestalpine-ag-stock-analysis/" TargetMode="External"/><Relationship Id="rId1" Type="http://schemas.openxmlformats.org/officeDocument/2006/relationships/hyperlink" Target="https://sven-carlin-research-platform.teachable.com/p/stock-market-research-platform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sven-carlin-research-platform.teachable.com/courses/stock-market-research-platform/lectures/28046800" TargetMode="External"/><Relationship Id="rId1" Type="http://schemas.openxmlformats.org/officeDocument/2006/relationships/hyperlink" Target="https://sven-carlin-research-platform.teachable.com/p/stock-market-research-platform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sven-carlin-research-platform.teachable.com/courses/stock-market-research-platform/lectures/28046800" TargetMode="External"/><Relationship Id="rId1" Type="http://schemas.openxmlformats.org/officeDocument/2006/relationships/hyperlink" Target="https://sven-carlin-research-platform.teachable.com/p/stock-market-research-platform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youtube.com/watch?v=yWjh8rVFMdU" TargetMode="External"/><Relationship Id="rId1" Type="http://schemas.openxmlformats.org/officeDocument/2006/relationships/hyperlink" Target="https://sven-carlin-research-platform.teachable.com/p/stock-market-research-platform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youtube.com/watch?v=P5J-7AOXcnw" TargetMode="External"/><Relationship Id="rId1" Type="http://schemas.openxmlformats.org/officeDocument/2006/relationships/hyperlink" Target="https://sven-carlin-research-platform.teachable.com/p/stock-market-research-platform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vencarlin.com/nestle-stock-analysis/" TargetMode="External"/><Relationship Id="rId2" Type="http://schemas.openxmlformats.org/officeDocument/2006/relationships/hyperlink" Target="https://www.youtube.com/watch?v=P5J-7AOXcnw" TargetMode="External"/><Relationship Id="rId1" Type="http://schemas.openxmlformats.org/officeDocument/2006/relationships/hyperlink" Target="https://sven-carlin-research-platform.teachable.com/p/stock-market-research-platform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sven-carlin-research-platform.teachable.com/p/stock-market-research-platfor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svencarlin.com/unilever-stock-intrinsic-value/" TargetMode="External"/><Relationship Id="rId2" Type="http://schemas.openxmlformats.org/officeDocument/2006/relationships/hyperlink" Target="https://www.youtube.com/watch?v=P5J-7AOXcnw" TargetMode="External"/><Relationship Id="rId1" Type="http://schemas.openxmlformats.org/officeDocument/2006/relationships/hyperlink" Target="https://sven-carlin-research-platform.teachable.com/p/stock-market-research-platform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sven-carlin-research-platform.teachable.com/courses/335443/lectures/27893674" TargetMode="External"/><Relationship Id="rId1" Type="http://schemas.openxmlformats.org/officeDocument/2006/relationships/hyperlink" Target="https://sven-carlin-research-platform.teachable.com/p/stock-market-research-platfor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youtube.com/watch?v=pmw8LA-9PjE" TargetMode="External"/><Relationship Id="rId1" Type="http://schemas.openxmlformats.org/officeDocument/2006/relationships/hyperlink" Target="https://sven-carlin-research-platform.teachable.com/p/stock-market-research-platform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svencarlin.com/att-stock-analysis/" TargetMode="External"/><Relationship Id="rId1" Type="http://schemas.openxmlformats.org/officeDocument/2006/relationships/hyperlink" Target="https://sven-carlin-research-platform.teachable.com/p/stock-market-research-platform" TargetMode="External"/><Relationship Id="rId4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74AF-3679-4919-AF21-049D32FDC32D}">
  <dimension ref="B1:S30"/>
  <sheetViews>
    <sheetView showGridLines="0" topLeftCell="B1" zoomScaleNormal="100" workbookViewId="0">
      <selection activeCell="D26" sqref="D26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53</v>
      </c>
      <c r="C2" s="10"/>
      <c r="D2" s="19"/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45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</v>
      </c>
      <c r="P5" t="s">
        <v>1</v>
      </c>
      <c r="R5" s="1"/>
    </row>
    <row r="6" spans="2:19" x14ac:dyDescent="0.2">
      <c r="B6" t="s">
        <v>22</v>
      </c>
      <c r="C6" s="7"/>
      <c r="D6" s="26">
        <f>C6*(1+$O$5)</f>
        <v>0</v>
      </c>
      <c r="E6" s="26">
        <f t="shared" ref="E6:H6" si="1">D6*(1+$O$5)</f>
        <v>0</v>
      </c>
      <c r="F6" s="26">
        <f t="shared" si="1"/>
        <v>0</v>
      </c>
      <c r="G6" s="26">
        <f t="shared" si="1"/>
        <v>0</v>
      </c>
      <c r="H6" s="26">
        <f t="shared" si="1"/>
        <v>0</v>
      </c>
      <c r="I6" s="26">
        <f>H6*(1+$O$6)</f>
        <v>0</v>
      </c>
      <c r="J6" s="26">
        <f t="shared" ref="J6:M6" si="2">I6*(1+$O$6)</f>
        <v>0</v>
      </c>
      <c r="K6" s="26">
        <f t="shared" si="2"/>
        <v>0</v>
      </c>
      <c r="L6" s="26">
        <f t="shared" si="2"/>
        <v>0</v>
      </c>
      <c r="M6" s="26">
        <f t="shared" si="2"/>
        <v>0</v>
      </c>
      <c r="N6" s="26">
        <f>L6*O8</f>
        <v>0</v>
      </c>
      <c r="O6" s="23">
        <v>0</v>
      </c>
      <c r="P6" s="1" t="s">
        <v>2</v>
      </c>
    </row>
    <row r="7" spans="2:19" x14ac:dyDescent="0.2">
      <c r="C7" s="8" t="str">
        <f>CONCATENATE(R8,O7*100,S8)</f>
        <v>PV(10%)</v>
      </c>
      <c r="D7" s="26">
        <f>D6*(1+$O$7)^($D$5-D5-1)</f>
        <v>0</v>
      </c>
      <c r="E7" s="26">
        <f t="shared" ref="E7:N7" si="3">E6*(1+$O$7)^($D$5-E5-1)</f>
        <v>0</v>
      </c>
      <c r="F7" s="26">
        <f t="shared" si="3"/>
        <v>0</v>
      </c>
      <c r="G7" s="26">
        <f t="shared" si="3"/>
        <v>0</v>
      </c>
      <c r="H7" s="26">
        <f t="shared" si="3"/>
        <v>0</v>
      </c>
      <c r="I7" s="26">
        <f t="shared" si="3"/>
        <v>0</v>
      </c>
      <c r="J7" s="26">
        <f t="shared" si="3"/>
        <v>0</v>
      </c>
      <c r="K7" s="26">
        <f t="shared" si="3"/>
        <v>0</v>
      </c>
      <c r="L7" s="26">
        <f t="shared" si="3"/>
        <v>0</v>
      </c>
      <c r="M7" s="26">
        <f t="shared" si="3"/>
        <v>0</v>
      </c>
      <c r="N7" s="26">
        <f t="shared" si="3"/>
        <v>0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7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</v>
      </c>
      <c r="P11" t="s">
        <v>1</v>
      </c>
    </row>
    <row r="12" spans="2:19" x14ac:dyDescent="0.2">
      <c r="B12" t="s">
        <v>21</v>
      </c>
      <c r="C12" s="7"/>
      <c r="D12" s="26">
        <f>C12*(1+$O$11)</f>
        <v>0</v>
      </c>
      <c r="E12" s="26">
        <f t="shared" ref="E12:H12" si="5">D12*(1+$O$11)</f>
        <v>0</v>
      </c>
      <c r="F12" s="26">
        <f t="shared" si="5"/>
        <v>0</v>
      </c>
      <c r="G12" s="26">
        <f t="shared" si="5"/>
        <v>0</v>
      </c>
      <c r="H12" s="26">
        <f t="shared" si="5"/>
        <v>0</v>
      </c>
      <c r="I12" s="26">
        <f>H12*(1+$O$12)</f>
        <v>0</v>
      </c>
      <c r="J12" s="26">
        <f t="shared" ref="J12:M12" si="6">I12*(1+$O$12)</f>
        <v>0</v>
      </c>
      <c r="K12" s="26">
        <f t="shared" si="6"/>
        <v>0</v>
      </c>
      <c r="L12" s="26">
        <f t="shared" si="6"/>
        <v>0</v>
      </c>
      <c r="M12" s="26">
        <f t="shared" si="6"/>
        <v>0</v>
      </c>
      <c r="N12" s="26">
        <f>L12*O14</f>
        <v>0</v>
      </c>
      <c r="O12" s="23">
        <v>0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0</v>
      </c>
      <c r="E13" s="26">
        <f t="shared" ref="E13:M13" si="7">E12*(1+$O$7)^($D$5-E11-1)</f>
        <v>0</v>
      </c>
      <c r="F13" s="26">
        <f t="shared" si="7"/>
        <v>0</v>
      </c>
      <c r="G13" s="26">
        <f t="shared" si="7"/>
        <v>0</v>
      </c>
      <c r="H13" s="26">
        <f t="shared" si="7"/>
        <v>0</v>
      </c>
      <c r="I13" s="26">
        <f t="shared" si="7"/>
        <v>0</v>
      </c>
      <c r="J13" s="26">
        <f t="shared" si="7"/>
        <v>0</v>
      </c>
      <c r="K13" s="26">
        <f t="shared" si="7"/>
        <v>0</v>
      </c>
      <c r="L13" s="26">
        <f t="shared" si="7"/>
        <v>0</v>
      </c>
      <c r="M13" s="26">
        <f t="shared" si="7"/>
        <v>0</v>
      </c>
      <c r="N13" s="26">
        <f>N12*(1+$O$7)^($D$5-N11-1)</f>
        <v>0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12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</v>
      </c>
      <c r="P17" t="s">
        <v>1</v>
      </c>
    </row>
    <row r="18" spans="2:16" x14ac:dyDescent="0.2">
      <c r="B18" t="s">
        <v>20</v>
      </c>
      <c r="C18" s="7">
        <f>C12</f>
        <v>0</v>
      </c>
      <c r="D18" s="26">
        <f>C18*(1+$O$17)</f>
        <v>0</v>
      </c>
      <c r="E18" s="26">
        <f t="shared" ref="E18:H18" si="9">D18*(1+$O$17)</f>
        <v>0</v>
      </c>
      <c r="F18" s="26">
        <f t="shared" si="9"/>
        <v>0</v>
      </c>
      <c r="G18" s="26">
        <f t="shared" si="9"/>
        <v>0</v>
      </c>
      <c r="H18" s="26">
        <f t="shared" si="9"/>
        <v>0</v>
      </c>
      <c r="I18" s="26">
        <f>H18*(1+$O$18)</f>
        <v>0</v>
      </c>
      <c r="J18" s="26">
        <f>I18*(1+$O$18)</f>
        <v>0</v>
      </c>
      <c r="K18" s="26">
        <f>J18*(1+$O$18)</f>
        <v>0</v>
      </c>
      <c r="L18" s="26">
        <f>K18*(1+$O$18)</f>
        <v>0</v>
      </c>
      <c r="M18" s="26">
        <f>L18*(1+$O$18)</f>
        <v>0</v>
      </c>
      <c r="N18" s="26">
        <f>L18*O20</f>
        <v>0</v>
      </c>
      <c r="O18" s="23">
        <v>0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0</v>
      </c>
      <c r="E19" s="26">
        <f t="shared" ref="E19:N19" si="10">E18*(1+$O$19)^($D$17-E17-1)</f>
        <v>0</v>
      </c>
      <c r="F19" s="26">
        <f t="shared" si="10"/>
        <v>0</v>
      </c>
      <c r="G19" s="26">
        <f t="shared" si="10"/>
        <v>0</v>
      </c>
      <c r="H19" s="26">
        <f t="shared" si="10"/>
        <v>0</v>
      </c>
      <c r="I19" s="26">
        <f t="shared" si="10"/>
        <v>0</v>
      </c>
      <c r="J19" s="26">
        <f t="shared" si="10"/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26">
        <f t="shared" si="10"/>
        <v>0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9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0</v>
      </c>
      <c r="F23" s="31">
        <f>E23*D23</f>
        <v>0</v>
      </c>
    </row>
    <row r="24" spans="2:16" x14ac:dyDescent="0.2">
      <c r="C24" s="11" t="s">
        <v>16</v>
      </c>
      <c r="D24" s="29">
        <v>0.2</v>
      </c>
      <c r="E24" s="26">
        <f>D14</f>
        <v>0</v>
      </c>
      <c r="F24" s="31">
        <f t="shared" ref="F24:F25" si="11">E24*D24</f>
        <v>0</v>
      </c>
    </row>
    <row r="25" spans="2:16" ht="13.5" thickBot="1" x14ac:dyDescent="0.25">
      <c r="C25" s="13" t="s">
        <v>33</v>
      </c>
      <c r="D25" s="30">
        <v>0.2</v>
      </c>
      <c r="E25" s="32">
        <f>D20</f>
        <v>0</v>
      </c>
      <c r="F25" s="33">
        <f t="shared" si="11"/>
        <v>0</v>
      </c>
    </row>
    <row r="26" spans="2:16" ht="13.5" thickBot="1" x14ac:dyDescent="0.25">
      <c r="E26" s="21" t="s">
        <v>11</v>
      </c>
      <c r="F26" s="22">
        <f>SUM(F23:F25)</f>
        <v>0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31" priority="1" operator="containsText" text="overvalued">
      <formula>NOT(ISERROR(SEARCH("overvalued",D3)))</formula>
    </cfRule>
    <cfRule type="containsText" dxfId="30" priority="2" operator="containsText" text="undervalued">
      <formula>NOT(ISERROR(SEARCH("undervalued",D3)))</formula>
    </cfRule>
  </conditionalFormatting>
  <hyperlinks>
    <hyperlink ref="C30" r:id="rId1" xr:uid="{FE5EADD5-718D-4D70-A8BB-D3FA1DD15449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47A2-C64C-4CC4-B102-866AC1455CCC}">
  <dimension ref="B1:S30"/>
  <sheetViews>
    <sheetView showGridLines="0" topLeftCell="B1" zoomScaleNormal="100" workbookViewId="0">
      <selection activeCell="C6" sqref="C6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53</v>
      </c>
      <c r="C2" s="10"/>
      <c r="D2" s="19"/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45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-0.05</v>
      </c>
      <c r="P5" t="s">
        <v>1</v>
      </c>
      <c r="R5" s="1"/>
    </row>
    <row r="6" spans="2:19" x14ac:dyDescent="0.2">
      <c r="B6" t="s">
        <v>22</v>
      </c>
      <c r="C6" s="7">
        <v>3</v>
      </c>
      <c r="D6" s="26">
        <f>C6*(1+$O$5)</f>
        <v>2.8499999999999996</v>
      </c>
      <c r="E6" s="26">
        <f t="shared" ref="E6:H6" si="1">D6*(1+$O$5)</f>
        <v>2.7074999999999996</v>
      </c>
      <c r="F6" s="26">
        <f t="shared" si="1"/>
        <v>2.5721249999999993</v>
      </c>
      <c r="G6" s="26">
        <f t="shared" si="1"/>
        <v>2.4435187499999991</v>
      </c>
      <c r="H6" s="26">
        <f t="shared" si="1"/>
        <v>2.3213428124999989</v>
      </c>
      <c r="I6" s="26">
        <f>H6*(1+$O$6)</f>
        <v>2.2052756718749986</v>
      </c>
      <c r="J6" s="26">
        <f t="shared" ref="J6:M6" si="2">I6*(1+$O$6)</f>
        <v>2.0950118882812485</v>
      </c>
      <c r="K6" s="26">
        <f t="shared" si="2"/>
        <v>1.990261293867186</v>
      </c>
      <c r="L6" s="26">
        <f t="shared" si="2"/>
        <v>1.8907482291738267</v>
      </c>
      <c r="M6" s="26">
        <f t="shared" si="2"/>
        <v>1.7962108177151352</v>
      </c>
      <c r="N6" s="26">
        <f>L6*O8</f>
        <v>18.907482291738265</v>
      </c>
      <c r="O6" s="23">
        <v>-0.05</v>
      </c>
      <c r="P6" s="1" t="s">
        <v>2</v>
      </c>
    </row>
    <row r="7" spans="2:19" x14ac:dyDescent="0.2">
      <c r="C7" s="8" t="str">
        <f>CONCATENATE(R8,O7*100,S8)</f>
        <v>PV(10%)</v>
      </c>
      <c r="D7" s="26">
        <f>D6*(1+$O$7)^($D$5-D5-1)</f>
        <v>2.5909090909090904</v>
      </c>
      <c r="E7" s="26">
        <f t="shared" ref="E7:N7" si="3">E6*(1+$O$7)^($D$5-E5-1)</f>
        <v>2.2376033057851235</v>
      </c>
      <c r="F7" s="26">
        <f t="shared" si="3"/>
        <v>1.9324755822689696</v>
      </c>
      <c r="G7" s="26">
        <f t="shared" si="3"/>
        <v>1.6689561846868373</v>
      </c>
      <c r="H7" s="26">
        <f t="shared" si="3"/>
        <v>1.4413712504113592</v>
      </c>
      <c r="I7" s="26">
        <f t="shared" si="3"/>
        <v>1.2448206253552645</v>
      </c>
      <c r="J7" s="26">
        <f t="shared" si="3"/>
        <v>1.0750723582613646</v>
      </c>
      <c r="K7" s="26">
        <f t="shared" si="3"/>
        <v>0.92847158213481473</v>
      </c>
      <c r="L7" s="26">
        <f t="shared" si="3"/>
        <v>0.80186182093461267</v>
      </c>
      <c r="M7" s="26">
        <f t="shared" si="3"/>
        <v>0.69251702717080177</v>
      </c>
      <c r="N7" s="26">
        <f t="shared" si="3"/>
        <v>7.2896529175873868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21.903711745505625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10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</v>
      </c>
      <c r="P11" t="s">
        <v>1</v>
      </c>
    </row>
    <row r="12" spans="2:19" x14ac:dyDescent="0.2">
      <c r="B12" t="s">
        <v>21</v>
      </c>
      <c r="C12" s="7"/>
      <c r="D12" s="26">
        <f>C12*(1+$O$11)</f>
        <v>0</v>
      </c>
      <c r="E12" s="26">
        <f t="shared" ref="E12:H12" si="5">D12*(1+$O$11)</f>
        <v>0</v>
      </c>
      <c r="F12" s="26">
        <f t="shared" si="5"/>
        <v>0</v>
      </c>
      <c r="G12" s="26">
        <f t="shared" si="5"/>
        <v>0</v>
      </c>
      <c r="H12" s="26">
        <f t="shared" si="5"/>
        <v>0</v>
      </c>
      <c r="I12" s="26">
        <f>H12*(1+$O$12)</f>
        <v>0</v>
      </c>
      <c r="J12" s="26">
        <f t="shared" ref="J12:M12" si="6">I12*(1+$O$12)</f>
        <v>0</v>
      </c>
      <c r="K12" s="26">
        <f t="shared" si="6"/>
        <v>0</v>
      </c>
      <c r="L12" s="26">
        <f t="shared" si="6"/>
        <v>0</v>
      </c>
      <c r="M12" s="26">
        <f t="shared" si="6"/>
        <v>0</v>
      </c>
      <c r="N12" s="26">
        <f>L12*O14</f>
        <v>0</v>
      </c>
      <c r="O12" s="23">
        <v>0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0</v>
      </c>
      <c r="E13" s="26">
        <f t="shared" ref="E13:M13" si="7">E12*(1+$O$7)^($D$5-E11-1)</f>
        <v>0</v>
      </c>
      <c r="F13" s="26">
        <f t="shared" si="7"/>
        <v>0</v>
      </c>
      <c r="G13" s="26">
        <f t="shared" si="7"/>
        <v>0</v>
      </c>
      <c r="H13" s="26">
        <f t="shared" si="7"/>
        <v>0</v>
      </c>
      <c r="I13" s="26">
        <f t="shared" si="7"/>
        <v>0</v>
      </c>
      <c r="J13" s="26">
        <f t="shared" si="7"/>
        <v>0</v>
      </c>
      <c r="K13" s="26">
        <f t="shared" si="7"/>
        <v>0</v>
      </c>
      <c r="L13" s="26">
        <f t="shared" si="7"/>
        <v>0</v>
      </c>
      <c r="M13" s="26">
        <f t="shared" si="7"/>
        <v>0</v>
      </c>
      <c r="N13" s="26">
        <f>N12*(1+$O$7)^($D$5-N11-1)</f>
        <v>0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12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</v>
      </c>
      <c r="P17" t="s">
        <v>1</v>
      </c>
    </row>
    <row r="18" spans="2:16" x14ac:dyDescent="0.2">
      <c r="B18" t="s">
        <v>20</v>
      </c>
      <c r="C18" s="7">
        <f>C12</f>
        <v>0</v>
      </c>
      <c r="D18" s="26">
        <f>C18*(1+$O$17)</f>
        <v>0</v>
      </c>
      <c r="E18" s="26">
        <f t="shared" ref="E18:H18" si="9">D18*(1+$O$17)</f>
        <v>0</v>
      </c>
      <c r="F18" s="26">
        <f t="shared" si="9"/>
        <v>0</v>
      </c>
      <c r="G18" s="26">
        <f t="shared" si="9"/>
        <v>0</v>
      </c>
      <c r="H18" s="26">
        <f t="shared" si="9"/>
        <v>0</v>
      </c>
      <c r="I18" s="26">
        <f>H18*(1+$O$18)</f>
        <v>0</v>
      </c>
      <c r="J18" s="26">
        <f>I18*(1+$O$18)</f>
        <v>0</v>
      </c>
      <c r="K18" s="26">
        <f>J18*(1+$O$18)</f>
        <v>0</v>
      </c>
      <c r="L18" s="26">
        <f>K18*(1+$O$18)</f>
        <v>0</v>
      </c>
      <c r="M18" s="26">
        <f>L18*(1+$O$18)</f>
        <v>0</v>
      </c>
      <c r="N18" s="26">
        <f>L18*O20</f>
        <v>0</v>
      </c>
      <c r="O18" s="23">
        <v>0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0</v>
      </c>
      <c r="E19" s="26">
        <f t="shared" ref="E19:N19" si="10">E18*(1+$O$19)^($D$17-E17-1)</f>
        <v>0</v>
      </c>
      <c r="F19" s="26">
        <f t="shared" si="10"/>
        <v>0</v>
      </c>
      <c r="G19" s="26">
        <f t="shared" si="10"/>
        <v>0</v>
      </c>
      <c r="H19" s="26">
        <f t="shared" si="10"/>
        <v>0</v>
      </c>
      <c r="I19" s="26">
        <f t="shared" si="10"/>
        <v>0</v>
      </c>
      <c r="J19" s="26">
        <f t="shared" si="10"/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26">
        <f t="shared" si="10"/>
        <v>0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9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21.903711745505625</v>
      </c>
      <c r="F23" s="31">
        <f>E23*D23</f>
        <v>13.142227047303374</v>
      </c>
    </row>
    <row r="24" spans="2:16" x14ac:dyDescent="0.2">
      <c r="C24" s="11" t="s">
        <v>16</v>
      </c>
      <c r="D24" s="29">
        <v>0.2</v>
      </c>
      <c r="E24" s="26">
        <f>D14</f>
        <v>0</v>
      </c>
      <c r="F24" s="31">
        <f t="shared" ref="F24:F25" si="11">E24*D24</f>
        <v>0</v>
      </c>
    </row>
    <row r="25" spans="2:16" ht="13.5" thickBot="1" x14ac:dyDescent="0.25">
      <c r="C25" s="13" t="s">
        <v>33</v>
      </c>
      <c r="D25" s="30">
        <v>0.2</v>
      </c>
      <c r="E25" s="32">
        <f>D20</f>
        <v>0</v>
      </c>
      <c r="F25" s="33">
        <f t="shared" si="11"/>
        <v>0</v>
      </c>
    </row>
    <row r="26" spans="2:16" ht="13.5" thickBot="1" x14ac:dyDescent="0.25">
      <c r="E26" s="21" t="s">
        <v>11</v>
      </c>
      <c r="F26" s="22">
        <f>SUM(F23:F25)</f>
        <v>13.142227047303374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29" priority="1" operator="containsText" text="overvalued">
      <formula>NOT(ISERROR(SEARCH("overvalued",D3)))</formula>
    </cfRule>
    <cfRule type="containsText" dxfId="28" priority="2" operator="containsText" text="undervalued">
      <formula>NOT(ISERROR(SEARCH("undervalued",D3)))</formula>
    </cfRule>
  </conditionalFormatting>
  <hyperlinks>
    <hyperlink ref="C30" r:id="rId1" xr:uid="{B9D70CE2-EDBF-4DB3-953C-674FA0F39A55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52BB1-1013-4CA0-B77F-70B49FEFD382}">
  <dimension ref="B1:S30"/>
  <sheetViews>
    <sheetView showGridLines="0" zoomScaleNormal="100" workbookViewId="0">
      <selection activeCell="C2" sqref="C2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63</v>
      </c>
      <c r="C2" s="34" t="s">
        <v>68</v>
      </c>
      <c r="D2" s="19"/>
      <c r="E2" s="34" t="s">
        <v>67</v>
      </c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  <c r="Q4" t="s">
        <v>64</v>
      </c>
    </row>
    <row r="5" spans="2:19" x14ac:dyDescent="0.2">
      <c r="B5" t="s">
        <v>8</v>
      </c>
      <c r="C5" s="6" t="s">
        <v>45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0.02</v>
      </c>
      <c r="P5" t="s">
        <v>1</v>
      </c>
      <c r="Q5" t="s">
        <v>65</v>
      </c>
      <c r="R5" s="1"/>
    </row>
    <row r="6" spans="2:19" x14ac:dyDescent="0.2">
      <c r="B6" t="s">
        <v>22</v>
      </c>
      <c r="C6" s="7">
        <v>1.7</v>
      </c>
      <c r="D6" s="26">
        <f>C6*(1+$O$5)</f>
        <v>1.734</v>
      </c>
      <c r="E6" s="26">
        <f t="shared" ref="E6:H6" si="1">D6*(1+$O$5)</f>
        <v>1.76868</v>
      </c>
      <c r="F6" s="26">
        <f t="shared" si="1"/>
        <v>1.8040536</v>
      </c>
      <c r="G6" s="26">
        <f t="shared" si="1"/>
        <v>1.840134672</v>
      </c>
      <c r="H6" s="26">
        <f t="shared" si="1"/>
        <v>1.8769373654400001</v>
      </c>
      <c r="I6" s="26">
        <f>H6*(1+$O$6)</f>
        <v>1.8957067390944002</v>
      </c>
      <c r="J6" s="26">
        <f t="shared" ref="J6:M6" si="2">I6*(1+$O$6)</f>
        <v>1.9146638064853443</v>
      </c>
      <c r="K6" s="26">
        <f t="shared" si="2"/>
        <v>1.9338104445501978</v>
      </c>
      <c r="L6" s="26">
        <f t="shared" si="2"/>
        <v>1.9531485489956999</v>
      </c>
      <c r="M6" s="26">
        <f t="shared" si="2"/>
        <v>1.972680034485657</v>
      </c>
      <c r="N6" s="26">
        <f>L6*O8</f>
        <v>23.437782587948398</v>
      </c>
      <c r="O6" s="23">
        <v>0.01</v>
      </c>
      <c r="P6" s="1" t="s">
        <v>2</v>
      </c>
      <c r="Q6" t="s">
        <v>66</v>
      </c>
    </row>
    <row r="7" spans="2:19" x14ac:dyDescent="0.2">
      <c r="C7" s="8" t="str">
        <f>CONCATENATE(R8,O7*100,S8)</f>
        <v>PV(6%)</v>
      </c>
      <c r="D7" s="26">
        <f>D6*(1+$O$7)^($D$5-D5-1)</f>
        <v>1.6358490566037733</v>
      </c>
      <c r="E7" s="26">
        <f t="shared" ref="E7:N7" si="3">E6*(1+$O$7)^($D$5-E5-1)</f>
        <v>1.5741189035243857</v>
      </c>
      <c r="F7" s="26">
        <f t="shared" si="3"/>
        <v>1.5147181901838427</v>
      </c>
      <c r="G7" s="26">
        <f t="shared" si="3"/>
        <v>1.4575590131957732</v>
      </c>
      <c r="H7" s="26">
        <f t="shared" si="3"/>
        <v>1.4025567862827251</v>
      </c>
      <c r="I7" s="26">
        <f t="shared" si="3"/>
        <v>1.3363984473071249</v>
      </c>
      <c r="J7" s="26">
        <f t="shared" si="3"/>
        <v>1.2733607846982979</v>
      </c>
      <c r="K7" s="26">
        <f t="shared" si="3"/>
        <v>1.2132965967408313</v>
      </c>
      <c r="L7" s="26">
        <f t="shared" si="3"/>
        <v>1.1560656251964525</v>
      </c>
      <c r="M7" s="26">
        <f t="shared" si="3"/>
        <v>1.1015342277815254</v>
      </c>
      <c r="N7" s="26">
        <f t="shared" si="3"/>
        <v>13.08753537958248</v>
      </c>
      <c r="O7" s="23">
        <v>0.06</v>
      </c>
      <c r="P7" t="s">
        <v>3</v>
      </c>
    </row>
    <row r="8" spans="2:19" ht="13.5" thickBot="1" x14ac:dyDescent="0.25">
      <c r="C8" s="9" t="s">
        <v>29</v>
      </c>
      <c r="D8" s="27">
        <f>SUM(D7:N7)</f>
        <v>26.75299301109721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12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0.03</v>
      </c>
      <c r="P11" t="s">
        <v>1</v>
      </c>
    </row>
    <row r="12" spans="2:19" x14ac:dyDescent="0.2">
      <c r="B12" t="s">
        <v>21</v>
      </c>
      <c r="C12" s="7">
        <v>1.7</v>
      </c>
      <c r="D12" s="26">
        <f>C12*(1+$O$11)</f>
        <v>1.7509999999999999</v>
      </c>
      <c r="E12" s="26">
        <f t="shared" ref="E12:H12" si="5">D12*(1+$O$11)</f>
        <v>1.8035299999999999</v>
      </c>
      <c r="F12" s="26">
        <f t="shared" si="5"/>
        <v>1.8576359</v>
      </c>
      <c r="G12" s="26">
        <f t="shared" si="5"/>
        <v>1.9133649770000001</v>
      </c>
      <c r="H12" s="26">
        <f t="shared" si="5"/>
        <v>1.9707659263100001</v>
      </c>
      <c r="I12" s="26">
        <f>H12*(1+$O$12)</f>
        <v>2.0298889040993</v>
      </c>
      <c r="J12" s="26">
        <f t="shared" ref="J12:M12" si="6">I12*(1+$O$12)</f>
        <v>2.0907855712222791</v>
      </c>
      <c r="K12" s="26">
        <f t="shared" si="6"/>
        <v>2.1535091383589475</v>
      </c>
      <c r="L12" s="26">
        <f t="shared" si="6"/>
        <v>2.2181144125097161</v>
      </c>
      <c r="M12" s="26">
        <f t="shared" si="6"/>
        <v>2.2846578448850074</v>
      </c>
      <c r="N12" s="26">
        <f>L12*O14</f>
        <v>33.271716187645744</v>
      </c>
      <c r="O12" s="23">
        <v>0.03</v>
      </c>
      <c r="P12" s="1" t="s">
        <v>2</v>
      </c>
    </row>
    <row r="13" spans="2:19" x14ac:dyDescent="0.2">
      <c r="B13" t="s">
        <v>19</v>
      </c>
      <c r="C13" s="8" t="str">
        <f>C7</f>
        <v>PV(6%)</v>
      </c>
      <c r="D13" s="26">
        <f>D12*(1+$O$13)^($D$11-D11-1)</f>
        <v>1.65188679245283</v>
      </c>
      <c r="E13" s="26">
        <f t="shared" ref="E13:M13" si="7">E12*(1+$O$7)^($D$5-E11-1)</f>
        <v>1.6051352794588818</v>
      </c>
      <c r="F13" s="26">
        <f t="shared" si="7"/>
        <v>1.5597069224930644</v>
      </c>
      <c r="G13" s="26">
        <f t="shared" si="7"/>
        <v>1.5155642737432609</v>
      </c>
      <c r="H13" s="26">
        <f t="shared" si="7"/>
        <v>1.4726709452410929</v>
      </c>
      <c r="I13" s="26">
        <f t="shared" si="7"/>
        <v>1.4309915788663448</v>
      </c>
      <c r="J13" s="26">
        <f t="shared" si="7"/>
        <v>1.390491817200316</v>
      </c>
      <c r="K13" s="26">
        <f t="shared" si="7"/>
        <v>1.3511382752040808</v>
      </c>
      <c r="L13" s="26">
        <f t="shared" si="7"/>
        <v>1.3128985126983048</v>
      </c>
      <c r="M13" s="26">
        <f t="shared" si="7"/>
        <v>1.2757410076219378</v>
      </c>
      <c r="N13" s="26">
        <f>N12*(1+$O$7)^($D$5-N11-1)</f>
        <v>18.578752538183561</v>
      </c>
      <c r="O13" s="23">
        <f>O7</f>
        <v>0.06</v>
      </c>
      <c r="P13" t="s">
        <v>3</v>
      </c>
    </row>
    <row r="14" spans="2:19" ht="13.5" thickBot="1" x14ac:dyDescent="0.25">
      <c r="C14" s="9" t="s">
        <v>4</v>
      </c>
      <c r="D14" s="27">
        <f>SUM(D13:N13)</f>
        <v>33.144977943163674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15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</v>
      </c>
      <c r="P17" t="s">
        <v>1</v>
      </c>
    </row>
    <row r="18" spans="2:16" x14ac:dyDescent="0.2">
      <c r="B18" t="s">
        <v>20</v>
      </c>
      <c r="C18" s="7">
        <f>C12</f>
        <v>1.7</v>
      </c>
      <c r="D18" s="26">
        <f>C18*(1+$O$17)</f>
        <v>1.7</v>
      </c>
      <c r="E18" s="26">
        <f t="shared" ref="E18:H18" si="9">D18*(1+$O$17)</f>
        <v>1.7</v>
      </c>
      <c r="F18" s="26">
        <f t="shared" si="9"/>
        <v>1.7</v>
      </c>
      <c r="G18" s="26">
        <f t="shared" si="9"/>
        <v>1.7</v>
      </c>
      <c r="H18" s="26">
        <f t="shared" si="9"/>
        <v>1.7</v>
      </c>
      <c r="I18" s="26">
        <f>H18*(1+$O$18)</f>
        <v>1.6659999999999999</v>
      </c>
      <c r="J18" s="26">
        <f>I18*(1+$O$18)</f>
        <v>1.6326799999999999</v>
      </c>
      <c r="K18" s="26">
        <f>J18*(1+$O$18)</f>
        <v>1.6000264</v>
      </c>
      <c r="L18" s="26">
        <f>K18*(1+$O$18)</f>
        <v>1.568025872</v>
      </c>
      <c r="M18" s="26">
        <f>L18*(1+$O$18)</f>
        <v>1.53666535456</v>
      </c>
      <c r="N18" s="26">
        <f>L18*O20</f>
        <v>12.544206976</v>
      </c>
      <c r="O18" s="23">
        <v>-0.02</v>
      </c>
      <c r="P18" s="1" t="s">
        <v>2</v>
      </c>
    </row>
    <row r="19" spans="2:16" x14ac:dyDescent="0.2">
      <c r="B19" t="s">
        <v>19</v>
      </c>
      <c r="C19" s="8" t="str">
        <f>C13</f>
        <v>PV(6%)</v>
      </c>
      <c r="D19" s="26">
        <f>D18*(1+$O$19)^($D$17-D17-1)</f>
        <v>1.6037735849056602</v>
      </c>
      <c r="E19" s="26">
        <f t="shared" ref="E19:N19" si="10">E18*(1+$O$19)^($D$17-E17-1)</f>
        <v>1.5129939480242076</v>
      </c>
      <c r="F19" s="26">
        <f t="shared" si="10"/>
        <v>1.4273527811549127</v>
      </c>
      <c r="G19" s="26">
        <f t="shared" si="10"/>
        <v>1.3465592275046347</v>
      </c>
      <c r="H19" s="26">
        <f t="shared" si="10"/>
        <v>1.2703388938722966</v>
      </c>
      <c r="I19" s="26">
        <f t="shared" si="10"/>
        <v>1.1744642603725006</v>
      </c>
      <c r="J19" s="26">
        <f t="shared" si="10"/>
        <v>1.0858254482689154</v>
      </c>
      <c r="K19" s="26">
        <f t="shared" si="10"/>
        <v>1.0038763578335257</v>
      </c>
      <c r="L19" s="26">
        <f t="shared" si="10"/>
        <v>0.92811210441212755</v>
      </c>
      <c r="M19" s="26">
        <f t="shared" si="10"/>
        <v>0.85806590785272163</v>
      </c>
      <c r="N19" s="26">
        <f t="shared" si="10"/>
        <v>7.0046196559405853</v>
      </c>
      <c r="O19" s="23">
        <f>O13</f>
        <v>0.06</v>
      </c>
      <c r="P19" t="s">
        <v>3</v>
      </c>
    </row>
    <row r="20" spans="2:16" ht="13.5" thickBot="1" x14ac:dyDescent="0.25">
      <c r="C20" s="9" t="s">
        <v>4</v>
      </c>
      <c r="D20" s="27">
        <f>SUM(D19:N19)</f>
        <v>19.215982170142087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8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26.75299301109721</v>
      </c>
      <c r="F23" s="31">
        <f>E23*D23</f>
        <v>16.051795806658326</v>
      </c>
    </row>
    <row r="24" spans="2:16" x14ac:dyDescent="0.2">
      <c r="C24" s="11" t="s">
        <v>16</v>
      </c>
      <c r="D24" s="29">
        <v>0.2</v>
      </c>
      <c r="E24" s="26">
        <f>D14</f>
        <v>33.144977943163674</v>
      </c>
      <c r="F24" s="31">
        <f t="shared" ref="F24:F25" si="11">E24*D24</f>
        <v>6.6289955886327352</v>
      </c>
    </row>
    <row r="25" spans="2:16" ht="13.5" thickBot="1" x14ac:dyDescent="0.25">
      <c r="C25" s="13" t="s">
        <v>33</v>
      </c>
      <c r="D25" s="30">
        <v>0.2</v>
      </c>
      <c r="E25" s="32">
        <f>D20</f>
        <v>19.215982170142087</v>
      </c>
      <c r="F25" s="33">
        <f t="shared" si="11"/>
        <v>3.8431964340284175</v>
      </c>
    </row>
    <row r="26" spans="2:16" ht="13.5" thickBot="1" x14ac:dyDescent="0.25">
      <c r="E26" s="21" t="s">
        <v>11</v>
      </c>
      <c r="F26" s="22">
        <f>SUM(F23:F25)</f>
        <v>26.523987829319477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27" priority="1" operator="containsText" text="overvalued">
      <formula>NOT(ISERROR(SEARCH("overvalued",D3)))</formula>
    </cfRule>
    <cfRule type="containsText" dxfId="26" priority="2" operator="containsText" text="undervalued">
      <formula>NOT(ISERROR(SEARCH("undervalued",D3)))</formula>
    </cfRule>
  </conditionalFormatting>
  <hyperlinks>
    <hyperlink ref="C30" r:id="rId1" xr:uid="{F00057EB-7283-48AF-ACDB-9A646003BB09}"/>
    <hyperlink ref="E2" r:id="rId2" xr:uid="{3AE00ADA-E986-44B6-A43B-914BE5506D76}"/>
    <hyperlink ref="C2" r:id="rId3" xr:uid="{97DFB807-790F-4555-8A3B-E599B2258EA3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E569-2931-43AD-8788-42084EE5A16F}">
  <dimension ref="B1:S30"/>
  <sheetViews>
    <sheetView showGridLines="0" tabSelected="1" topLeftCell="B1" zoomScaleNormal="100" workbookViewId="0">
      <selection activeCell="C2" sqref="C2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62</v>
      </c>
      <c r="C2" s="34" t="s">
        <v>68</v>
      </c>
      <c r="D2" s="35" t="s">
        <v>67</v>
      </c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45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0.02</v>
      </c>
      <c r="P5" t="s">
        <v>1</v>
      </c>
      <c r="R5" s="1"/>
    </row>
    <row r="6" spans="2:19" x14ac:dyDescent="0.2">
      <c r="B6" t="s">
        <v>22</v>
      </c>
      <c r="C6" s="7">
        <v>1.5</v>
      </c>
      <c r="D6" s="26">
        <f>C6*(1+$O$5)</f>
        <v>1.53</v>
      </c>
      <c r="E6" s="26">
        <f t="shared" ref="E6:H6" si="1">D6*(1+$O$5)</f>
        <v>1.5606</v>
      </c>
      <c r="F6" s="26">
        <f t="shared" si="1"/>
        <v>1.591812</v>
      </c>
      <c r="G6" s="26">
        <f t="shared" si="1"/>
        <v>1.6236482400000001</v>
      </c>
      <c r="H6" s="26">
        <f t="shared" si="1"/>
        <v>1.6561212048</v>
      </c>
      <c r="I6" s="26">
        <f>H6*(1+$O$6)</f>
        <v>1.689243628896</v>
      </c>
      <c r="J6" s="26">
        <f t="shared" ref="J6:M6" si="2">I6*(1+$O$6)</f>
        <v>1.7230285014739199</v>
      </c>
      <c r="K6" s="26">
        <f t="shared" si="2"/>
        <v>1.7574890715033984</v>
      </c>
      <c r="L6" s="26">
        <f t="shared" si="2"/>
        <v>1.7926388529334665</v>
      </c>
      <c r="M6" s="26">
        <f t="shared" si="2"/>
        <v>1.8284916299921359</v>
      </c>
      <c r="N6" s="26">
        <f>L6*O8</f>
        <v>26.889582794001996</v>
      </c>
      <c r="O6" s="23">
        <v>0.02</v>
      </c>
      <c r="P6" s="1" t="s">
        <v>2</v>
      </c>
    </row>
    <row r="7" spans="2:19" x14ac:dyDescent="0.2">
      <c r="C7" s="8" t="str">
        <f>CONCATENATE(R8,O7*100,S8)</f>
        <v>PV(10%)</v>
      </c>
      <c r="D7" s="26">
        <f>D6*(1+$O$7)^($D$5-D5-1)</f>
        <v>1.3909090909090909</v>
      </c>
      <c r="E7" s="26">
        <f t="shared" ref="E7:N7" si="3">E6*(1+$O$7)^($D$5-E5-1)</f>
        <v>1.2897520661157023</v>
      </c>
      <c r="F7" s="26">
        <f t="shared" si="3"/>
        <v>1.1959519158527419</v>
      </c>
      <c r="G7" s="26">
        <f t="shared" si="3"/>
        <v>1.1089735946998154</v>
      </c>
      <c r="H7" s="26">
        <f t="shared" si="3"/>
        <v>1.0283209696307376</v>
      </c>
      <c r="I7" s="26">
        <f t="shared" si="3"/>
        <v>0.95353399002122952</v>
      </c>
      <c r="J7" s="26">
        <f t="shared" si="3"/>
        <v>0.88418606347423079</v>
      </c>
      <c r="K7" s="26">
        <f t="shared" si="3"/>
        <v>0.81988162249428675</v>
      </c>
      <c r="L7" s="26">
        <f t="shared" si="3"/>
        <v>0.76025386813106588</v>
      </c>
      <c r="M7" s="26">
        <f t="shared" si="3"/>
        <v>0.70496267772153387</v>
      </c>
      <c r="N7" s="26">
        <f t="shared" si="3"/>
        <v>10.367098201787261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20.503824060837694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15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0.03</v>
      </c>
      <c r="P11" t="s">
        <v>1</v>
      </c>
    </row>
    <row r="12" spans="2:19" x14ac:dyDescent="0.2">
      <c r="B12" t="s">
        <v>21</v>
      </c>
      <c r="C12" s="7">
        <v>1.5</v>
      </c>
      <c r="D12" s="26">
        <f>C12*(1+$O$11)</f>
        <v>1.5449999999999999</v>
      </c>
      <c r="E12" s="26">
        <f t="shared" ref="E12:H12" si="5">D12*(1+$O$11)</f>
        <v>1.59135</v>
      </c>
      <c r="F12" s="26">
        <f t="shared" si="5"/>
        <v>1.6390905</v>
      </c>
      <c r="G12" s="26">
        <f t="shared" si="5"/>
        <v>1.6882632150000001</v>
      </c>
      <c r="H12" s="26">
        <f t="shared" si="5"/>
        <v>1.7389111114500002</v>
      </c>
      <c r="I12" s="26">
        <f>H12*(1+$O$12)</f>
        <v>1.7736893336790003</v>
      </c>
      <c r="J12" s="26">
        <f t="shared" ref="J12:M12" si="6">I12*(1+$O$12)</f>
        <v>1.8091631203525804</v>
      </c>
      <c r="K12" s="26">
        <f t="shared" si="6"/>
        <v>1.8453463827596321</v>
      </c>
      <c r="L12" s="26">
        <f t="shared" si="6"/>
        <v>1.8822533104148249</v>
      </c>
      <c r="M12" s="26">
        <f t="shared" si="6"/>
        <v>1.9198983766231215</v>
      </c>
      <c r="N12" s="26">
        <f>L12*O14</f>
        <v>37.645066208296498</v>
      </c>
      <c r="O12" s="23">
        <v>0.02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1.4045454545454545</v>
      </c>
      <c r="E13" s="26">
        <f t="shared" ref="E13:M13" si="7">E12*(1+$O$7)^($D$5-E11-1)</f>
        <v>1.3151652892561982</v>
      </c>
      <c r="F13" s="26">
        <f t="shared" si="7"/>
        <v>1.2314729526671673</v>
      </c>
      <c r="G13" s="26">
        <f t="shared" si="7"/>
        <v>1.1531064920428931</v>
      </c>
      <c r="H13" s="26">
        <f t="shared" si="7"/>
        <v>1.0797269880037998</v>
      </c>
      <c r="I13" s="26">
        <f t="shared" si="7"/>
        <v>1.0012013888762508</v>
      </c>
      <c r="J13" s="26">
        <f t="shared" si="7"/>
        <v>0.92838674241252328</v>
      </c>
      <c r="K13" s="26">
        <f t="shared" si="7"/>
        <v>0.86086770660070344</v>
      </c>
      <c r="L13" s="26">
        <f t="shared" si="7"/>
        <v>0.7982591461206523</v>
      </c>
      <c r="M13" s="26">
        <f t="shared" si="7"/>
        <v>0.74020393549369579</v>
      </c>
      <c r="N13" s="26">
        <f>N12*(1+$O$7)^($D$5-N11-1)</f>
        <v>14.513802656739133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25.026738752758469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20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</v>
      </c>
      <c r="P17" t="s">
        <v>1</v>
      </c>
    </row>
    <row r="18" spans="2:16" x14ac:dyDescent="0.2">
      <c r="B18" t="s">
        <v>20</v>
      </c>
      <c r="C18" s="7">
        <f>C12</f>
        <v>1.5</v>
      </c>
      <c r="D18" s="26">
        <f>C18*(1+$O$17)</f>
        <v>1.5</v>
      </c>
      <c r="E18" s="26">
        <f t="shared" ref="E18:H18" si="9">D18*(1+$O$17)</f>
        <v>1.5</v>
      </c>
      <c r="F18" s="26">
        <f t="shared" si="9"/>
        <v>1.5</v>
      </c>
      <c r="G18" s="26">
        <f t="shared" si="9"/>
        <v>1.5</v>
      </c>
      <c r="H18" s="26">
        <f t="shared" si="9"/>
        <v>1.5</v>
      </c>
      <c r="I18" s="26">
        <f>H18*(1+$O$18)</f>
        <v>1.47</v>
      </c>
      <c r="J18" s="26">
        <f>I18*(1+$O$18)</f>
        <v>1.4405999999999999</v>
      </c>
      <c r="K18" s="26">
        <f>J18*(1+$O$18)</f>
        <v>1.4117879999999998</v>
      </c>
      <c r="L18" s="26">
        <f>K18*(1+$O$18)</f>
        <v>1.3835522399999998</v>
      </c>
      <c r="M18" s="26">
        <f>L18*(1+$O$18)</f>
        <v>1.3558811951999998</v>
      </c>
      <c r="N18" s="26">
        <f>L18*O20</f>
        <v>13.835522399999999</v>
      </c>
      <c r="O18" s="23">
        <v>-0.02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1.3636363636363635</v>
      </c>
      <c r="E19" s="26">
        <f t="shared" ref="E19:N19" si="10">E18*(1+$O$19)^($D$17-E17-1)</f>
        <v>1.2396694214876032</v>
      </c>
      <c r="F19" s="26">
        <f t="shared" si="10"/>
        <v>1.1269722013523662</v>
      </c>
      <c r="G19" s="26">
        <f t="shared" si="10"/>
        <v>1.0245201830476058</v>
      </c>
      <c r="H19" s="26">
        <f t="shared" si="10"/>
        <v>0.93138198458873234</v>
      </c>
      <c r="I19" s="26">
        <f t="shared" si="10"/>
        <v>0.82977667717905246</v>
      </c>
      <c r="J19" s="26">
        <f t="shared" si="10"/>
        <v>0.7392555851231557</v>
      </c>
      <c r="K19" s="26">
        <f t="shared" si="10"/>
        <v>0.6586095212915386</v>
      </c>
      <c r="L19" s="26">
        <f t="shared" si="10"/>
        <v>0.58676120987791625</v>
      </c>
      <c r="M19" s="26">
        <f t="shared" si="10"/>
        <v>0.52275089607305258</v>
      </c>
      <c r="N19" s="26">
        <f t="shared" si="10"/>
        <v>5.3341928170719655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14.357526860729353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10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20.503824060837694</v>
      </c>
      <c r="F23" s="31">
        <f>E23*D23</f>
        <v>12.302294436502615</v>
      </c>
    </row>
    <row r="24" spans="2:16" x14ac:dyDescent="0.2">
      <c r="C24" s="11" t="s">
        <v>16</v>
      </c>
      <c r="D24" s="29">
        <v>0.2</v>
      </c>
      <c r="E24" s="26">
        <f>D14</f>
        <v>25.026738752758469</v>
      </c>
      <c r="F24" s="31">
        <f t="shared" ref="F24:F25" si="11">E24*D24</f>
        <v>5.0053477505516941</v>
      </c>
    </row>
    <row r="25" spans="2:16" ht="13.5" thickBot="1" x14ac:dyDescent="0.25">
      <c r="C25" s="13" t="s">
        <v>33</v>
      </c>
      <c r="D25" s="30">
        <v>0.2</v>
      </c>
      <c r="E25" s="32">
        <f>D20</f>
        <v>14.357526860729353</v>
      </c>
      <c r="F25" s="33">
        <f t="shared" si="11"/>
        <v>2.8715053721458705</v>
      </c>
    </row>
    <row r="26" spans="2:16" ht="13.5" thickBot="1" x14ac:dyDescent="0.25">
      <c r="E26" s="21" t="s">
        <v>11</v>
      </c>
      <c r="F26" s="22">
        <f>SUM(F23:F25)</f>
        <v>20.179147559200182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25" priority="1" operator="containsText" text="overvalued">
      <formula>NOT(ISERROR(SEARCH("overvalued",D3)))</formula>
    </cfRule>
    <cfRule type="containsText" dxfId="24" priority="2" operator="containsText" text="undervalued">
      <formula>NOT(ISERROR(SEARCH("undervalued",D3)))</formula>
    </cfRule>
  </conditionalFormatting>
  <hyperlinks>
    <hyperlink ref="C30" r:id="rId1" xr:uid="{A7AB1C12-F5C6-42C6-81BE-7A9E495ACEF0}"/>
    <hyperlink ref="D2" r:id="rId2" xr:uid="{2BD1F152-1445-4126-863F-523BF05E9BEC}"/>
    <hyperlink ref="C2" r:id="rId3" xr:uid="{177E533A-DB18-4522-91DA-20025D872232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9AF0-007D-4EDE-891C-45820C3AF4D6}">
  <dimension ref="B1:S30"/>
  <sheetViews>
    <sheetView showGridLines="0" topLeftCell="B1" zoomScaleNormal="100" workbookViewId="0">
      <selection activeCell="E2" sqref="E2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60</v>
      </c>
      <c r="C2" s="10"/>
      <c r="D2" s="19"/>
      <c r="E2" s="34" t="s">
        <v>67</v>
      </c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45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7.0000000000000007E-2</v>
      </c>
      <c r="P5" t="s">
        <v>1</v>
      </c>
      <c r="R5" s="1"/>
    </row>
    <row r="6" spans="2:19" x14ac:dyDescent="0.2">
      <c r="B6" t="s">
        <v>22</v>
      </c>
      <c r="C6" s="7">
        <v>100</v>
      </c>
      <c r="D6" s="26">
        <f>C6*(1+$O$5)</f>
        <v>107</v>
      </c>
      <c r="E6" s="26">
        <f t="shared" ref="E6:H6" si="1">D6*(1+$O$5)</f>
        <v>114.49000000000001</v>
      </c>
      <c r="F6" s="26">
        <f t="shared" si="1"/>
        <v>122.50430000000001</v>
      </c>
      <c r="G6" s="26">
        <f t="shared" si="1"/>
        <v>131.07960100000003</v>
      </c>
      <c r="H6" s="36">
        <f t="shared" si="1"/>
        <v>140.25517307000004</v>
      </c>
      <c r="I6" s="36">
        <v>182</v>
      </c>
      <c r="J6" s="26">
        <f t="shared" ref="J6:M6" si="2">I6*(1+$O$6)</f>
        <v>187.46</v>
      </c>
      <c r="K6" s="26">
        <f t="shared" si="2"/>
        <v>193.08380000000002</v>
      </c>
      <c r="L6" s="26">
        <f t="shared" si="2"/>
        <v>198.87631400000004</v>
      </c>
      <c r="M6" s="26">
        <f t="shared" si="2"/>
        <v>204.84260342000005</v>
      </c>
      <c r="N6" s="26">
        <f>L6*O8</f>
        <v>3977.526280000001</v>
      </c>
      <c r="O6" s="23">
        <v>0.03</v>
      </c>
      <c r="P6" s="1" t="s">
        <v>2</v>
      </c>
    </row>
    <row r="7" spans="2:19" x14ac:dyDescent="0.2">
      <c r="C7" s="8" t="str">
        <f>CONCATENATE(R8,O7*100,S8)</f>
        <v>PV(10%)</v>
      </c>
      <c r="D7" s="26">
        <f>D6*(1+$O$7)^($D$5-D5-1)</f>
        <v>97.272727272727266</v>
      </c>
      <c r="E7" s="26">
        <f t="shared" ref="E7:N7" si="3">E6*(1+$O$7)^($D$5-E5-1)</f>
        <v>94.619834710743802</v>
      </c>
      <c r="F7" s="26">
        <f t="shared" si="3"/>
        <v>92.039293764087134</v>
      </c>
      <c r="G7" s="26">
        <f t="shared" si="3"/>
        <v>89.52913120688477</v>
      </c>
      <c r="H7" s="26">
        <f t="shared" si="3"/>
        <v>87.087427628515186</v>
      </c>
      <c r="I7" s="26">
        <f t="shared" si="3"/>
        <v>102.73425526978745</v>
      </c>
      <c r="J7" s="26">
        <f t="shared" si="3"/>
        <v>96.196620843528237</v>
      </c>
      <c r="K7" s="26">
        <f t="shared" si="3"/>
        <v>90.075017698940087</v>
      </c>
      <c r="L7" s="26">
        <f t="shared" si="3"/>
        <v>84.342971118098447</v>
      </c>
      <c r="M7" s="26">
        <f t="shared" si="3"/>
        <v>78.975691137855819</v>
      </c>
      <c r="N7" s="26">
        <f t="shared" si="3"/>
        <v>1533.508565783608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2446.3815364347761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20</v>
      </c>
      <c r="P8" t="s">
        <v>23</v>
      </c>
      <c r="R8" s="20" t="s">
        <v>24</v>
      </c>
      <c r="S8" s="20" t="s">
        <v>25</v>
      </c>
    </row>
    <row r="9" spans="2:19" x14ac:dyDescent="0.2">
      <c r="C9" s="39" t="s">
        <v>61</v>
      </c>
      <c r="D9" s="40">
        <v>0.5</v>
      </c>
      <c r="E9" s="40">
        <v>0.5</v>
      </c>
      <c r="F9" s="40">
        <v>0.5</v>
      </c>
      <c r="G9" s="40">
        <v>0.5</v>
      </c>
      <c r="H9" s="40">
        <v>0.5</v>
      </c>
      <c r="I9" s="40">
        <v>0.75</v>
      </c>
      <c r="J9" s="38">
        <v>0.75</v>
      </c>
      <c r="K9" s="38">
        <v>0.75</v>
      </c>
      <c r="L9" s="38">
        <v>0.75</v>
      </c>
      <c r="M9" s="38">
        <v>0.75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0.1</v>
      </c>
      <c r="P11" t="s">
        <v>1</v>
      </c>
    </row>
    <row r="12" spans="2:19" x14ac:dyDescent="0.2">
      <c r="B12" t="s">
        <v>21</v>
      </c>
      <c r="C12" s="7">
        <v>100</v>
      </c>
      <c r="D12" s="26">
        <f>C12*(1+$O$11)</f>
        <v>110.00000000000001</v>
      </c>
      <c r="E12" s="26">
        <f t="shared" ref="E12:H12" si="5">D12*(1+$O$11)</f>
        <v>121.00000000000003</v>
      </c>
      <c r="F12" s="26">
        <f t="shared" si="5"/>
        <v>133.10000000000005</v>
      </c>
      <c r="G12" s="26">
        <f t="shared" si="5"/>
        <v>146.41000000000008</v>
      </c>
      <c r="H12" s="26">
        <f t="shared" si="5"/>
        <v>161.0510000000001</v>
      </c>
      <c r="I12" s="26">
        <f>H12*(1+$O$12)</f>
        <v>177.15610000000012</v>
      </c>
      <c r="J12" s="26">
        <f t="shared" ref="J12:M12" si="6">I12*(1+$O$12)</f>
        <v>194.87171000000015</v>
      </c>
      <c r="K12" s="26">
        <f t="shared" si="6"/>
        <v>214.3588810000002</v>
      </c>
      <c r="L12" s="26">
        <f t="shared" si="6"/>
        <v>235.79476910000022</v>
      </c>
      <c r="M12" s="26">
        <f t="shared" si="6"/>
        <v>259.37424601000026</v>
      </c>
      <c r="N12" s="26">
        <f>L12*O14</f>
        <v>5894.8692275000058</v>
      </c>
      <c r="O12" s="23">
        <v>0.1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100.00000000000001</v>
      </c>
      <c r="E13" s="26">
        <f t="shared" ref="E13:M13" si="7">E12*(1+$O$7)^($D$5-E11-1)</f>
        <v>100.00000000000001</v>
      </c>
      <c r="F13" s="26">
        <f t="shared" si="7"/>
        <v>100.00000000000001</v>
      </c>
      <c r="G13" s="26">
        <f t="shared" si="7"/>
        <v>100.00000000000003</v>
      </c>
      <c r="H13" s="26">
        <f t="shared" si="7"/>
        <v>100.00000000000003</v>
      </c>
      <c r="I13" s="26">
        <f t="shared" si="7"/>
        <v>100.00000000000003</v>
      </c>
      <c r="J13" s="26">
        <f t="shared" si="7"/>
        <v>100.00000000000001</v>
      </c>
      <c r="K13" s="26">
        <f t="shared" si="7"/>
        <v>100.00000000000003</v>
      </c>
      <c r="L13" s="26">
        <f t="shared" si="7"/>
        <v>100.00000000000003</v>
      </c>
      <c r="M13" s="26">
        <f t="shared" si="7"/>
        <v>100.00000000000003</v>
      </c>
      <c r="N13" s="26">
        <f>N12*(1+$O$7)^($D$5-N11-1)</f>
        <v>2272.7272727272734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3272.7272727272734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25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0.04</v>
      </c>
      <c r="P17" t="s">
        <v>1</v>
      </c>
    </row>
    <row r="18" spans="2:16" x14ac:dyDescent="0.2">
      <c r="B18" t="s">
        <v>20</v>
      </c>
      <c r="C18" s="7">
        <f>C12</f>
        <v>100</v>
      </c>
      <c r="D18" s="26">
        <f>C18*(1+$O$17)</f>
        <v>104</v>
      </c>
      <c r="E18" s="26">
        <f t="shared" ref="E18:H18" si="9">D18*(1+$O$17)</f>
        <v>108.16</v>
      </c>
      <c r="F18" s="26">
        <f t="shared" si="9"/>
        <v>112.4864</v>
      </c>
      <c r="G18" s="26">
        <f t="shared" si="9"/>
        <v>116.98585600000001</v>
      </c>
      <c r="H18" s="26">
        <f t="shared" si="9"/>
        <v>121.66529024000002</v>
      </c>
      <c r="I18" s="26">
        <f>H18*(1+$O$18)</f>
        <v>122.88194314240002</v>
      </c>
      <c r="J18" s="26">
        <f>I18*(1+$O$18)</f>
        <v>124.11076257382402</v>
      </c>
      <c r="K18" s="26">
        <f>J18*(1+$O$18)</f>
        <v>125.35187019956226</v>
      </c>
      <c r="L18" s="26">
        <f>K18*(1+$O$18)</f>
        <v>126.60538890155787</v>
      </c>
      <c r="M18" s="26">
        <f>L18*(1+$O$18)</f>
        <v>127.87144279057345</v>
      </c>
      <c r="N18" s="26">
        <f>L18*O20</f>
        <v>1519.2646668186944</v>
      </c>
      <c r="O18" s="23">
        <v>0.01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94.545454545454547</v>
      </c>
      <c r="E19" s="26">
        <f t="shared" ref="E19:N19" si="10">E18*(1+$O$19)^($D$17-E17-1)</f>
        <v>89.388429752066102</v>
      </c>
      <c r="F19" s="26">
        <f t="shared" si="10"/>
        <v>84.512697220135209</v>
      </c>
      <c r="G19" s="26">
        <f t="shared" si="10"/>
        <v>79.902913735400574</v>
      </c>
      <c r="H19" s="26">
        <f t="shared" si="10"/>
        <v>75.544572986196897</v>
      </c>
      <c r="I19" s="26">
        <f t="shared" si="10"/>
        <v>69.363653378235341</v>
      </c>
      <c r="J19" s="26">
        <f t="shared" si="10"/>
        <v>63.688445374561525</v>
      </c>
      <c r="K19" s="26">
        <f t="shared" si="10"/>
        <v>58.477572571188304</v>
      </c>
      <c r="L19" s="26">
        <f t="shared" si="10"/>
        <v>53.693043906272898</v>
      </c>
      <c r="M19" s="26">
        <f t="shared" si="10"/>
        <v>49.299976677577838</v>
      </c>
      <c r="N19" s="26">
        <f t="shared" si="10"/>
        <v>585.74229715934064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1304.15905730643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12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2446.3815364347761</v>
      </c>
      <c r="F23" s="31">
        <f>E23*D23</f>
        <v>1467.8289218608656</v>
      </c>
    </row>
    <row r="24" spans="2:16" x14ac:dyDescent="0.2">
      <c r="C24" s="11" t="s">
        <v>16</v>
      </c>
      <c r="D24" s="29">
        <v>0.1</v>
      </c>
      <c r="E24" s="26">
        <f>D14</f>
        <v>3272.7272727272734</v>
      </c>
      <c r="F24" s="31">
        <f t="shared" ref="F24:F25" si="11">E24*D24</f>
        <v>327.27272727272737</v>
      </c>
    </row>
    <row r="25" spans="2:16" ht="13.5" thickBot="1" x14ac:dyDescent="0.25">
      <c r="C25" s="13" t="s">
        <v>33</v>
      </c>
      <c r="D25" s="30">
        <v>0.3</v>
      </c>
      <c r="E25" s="32">
        <f>D20</f>
        <v>1304.15905730643</v>
      </c>
      <c r="F25" s="33">
        <f t="shared" si="11"/>
        <v>391.24771719192898</v>
      </c>
    </row>
    <row r="26" spans="2:16" ht="13.5" thickBot="1" x14ac:dyDescent="0.25">
      <c r="E26" s="21" t="s">
        <v>11</v>
      </c>
      <c r="F26" s="22">
        <f>SUM(F23:F25)</f>
        <v>2186.3493663255222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23" priority="1" operator="containsText" text="overvalued">
      <formula>NOT(ISERROR(SEARCH("overvalued",D3)))</formula>
    </cfRule>
    <cfRule type="containsText" dxfId="22" priority="2" operator="containsText" text="undervalued">
      <formula>NOT(ISERROR(SEARCH("undervalued",D3)))</formula>
    </cfRule>
  </conditionalFormatting>
  <hyperlinks>
    <hyperlink ref="C30" r:id="rId1" xr:uid="{86900434-2873-45F6-BC13-02E2471724B6}"/>
    <hyperlink ref="E2" r:id="rId2" xr:uid="{B19AFBA4-D492-4096-933F-EFF7C1ECD695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27C1-A278-4D23-AC73-4A503B4FD7A0}">
  <dimension ref="B1:S30"/>
  <sheetViews>
    <sheetView showGridLines="0" topLeftCell="B1" zoomScaleNormal="100" workbookViewId="0">
      <selection activeCell="D2" sqref="D2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56</v>
      </c>
      <c r="C2" s="10"/>
      <c r="D2" s="37" t="s">
        <v>58</v>
      </c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57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0.02</v>
      </c>
      <c r="P5" t="s">
        <v>1</v>
      </c>
      <c r="R5" s="1"/>
    </row>
    <row r="6" spans="2:19" x14ac:dyDescent="0.2">
      <c r="B6" t="s">
        <v>22</v>
      </c>
      <c r="C6" s="7">
        <v>1.2</v>
      </c>
      <c r="D6" s="26">
        <f>C6*(1+$O$5)</f>
        <v>1.224</v>
      </c>
      <c r="E6" s="26">
        <f t="shared" ref="E6:H6" si="1">D6*(1+$O$5)</f>
        <v>1.24848</v>
      </c>
      <c r="F6" s="26">
        <f t="shared" si="1"/>
        <v>1.2734496</v>
      </c>
      <c r="G6" s="26">
        <f t="shared" si="1"/>
        <v>1.2989185919999999</v>
      </c>
      <c r="H6" s="26">
        <f t="shared" si="1"/>
        <v>1.3248969638399999</v>
      </c>
      <c r="I6" s="26">
        <f>H6*(1+$O$6)</f>
        <v>1.3513949031168</v>
      </c>
      <c r="J6" s="26">
        <f t="shared" ref="J6:M6" si="2">I6*(1+$O$6)</f>
        <v>1.378422801179136</v>
      </c>
      <c r="K6" s="26">
        <f t="shared" si="2"/>
        <v>1.4059912572027187</v>
      </c>
      <c r="L6" s="26">
        <f t="shared" si="2"/>
        <v>1.4341110823467731</v>
      </c>
      <c r="M6" s="26">
        <f t="shared" si="2"/>
        <v>1.4627933039937087</v>
      </c>
      <c r="N6" s="26">
        <f>L6*O8</f>
        <v>35.852777058669325</v>
      </c>
      <c r="O6" s="23">
        <v>0.02</v>
      </c>
      <c r="P6" s="1" t="s">
        <v>2</v>
      </c>
    </row>
    <row r="7" spans="2:19" x14ac:dyDescent="0.2">
      <c r="C7" s="8" t="str">
        <f>CONCATENATE(R8,O7*100,S8)</f>
        <v>PV(5%)</v>
      </c>
      <c r="D7" s="26">
        <f>D6*(1+$O$7)^($D$5-D5-1)</f>
        <v>1.1657142857142857</v>
      </c>
      <c r="E7" s="26">
        <f t="shared" ref="E7:N7" si="3">E6*(1+$O$7)^($D$5-E5-1)</f>
        <v>1.132408163265306</v>
      </c>
      <c r="F7" s="26">
        <f t="shared" si="3"/>
        <v>1.1000536443148687</v>
      </c>
      <c r="G7" s="26">
        <f t="shared" si="3"/>
        <v>1.0686235401915867</v>
      </c>
      <c r="H7" s="26">
        <f t="shared" si="3"/>
        <v>1.0380914390432556</v>
      </c>
      <c r="I7" s="26">
        <f t="shared" si="3"/>
        <v>1.00843168364202</v>
      </c>
      <c r="J7" s="26">
        <f t="shared" si="3"/>
        <v>0.97961934982367627</v>
      </c>
      <c r="K7" s="26">
        <f t="shared" si="3"/>
        <v>0.95163022554300003</v>
      </c>
      <c r="L7" s="26">
        <f t="shared" si="3"/>
        <v>0.92444079052748562</v>
      </c>
      <c r="M7" s="26">
        <f t="shared" si="3"/>
        <v>0.89802819651241472</v>
      </c>
      <c r="N7" s="26">
        <f t="shared" si="3"/>
        <v>22.010495012559179</v>
      </c>
      <c r="O7" s="23">
        <v>0.05</v>
      </c>
      <c r="P7" t="s">
        <v>3</v>
      </c>
    </row>
    <row r="8" spans="2:19" ht="13.5" thickBot="1" x14ac:dyDescent="0.25">
      <c r="C8" s="9" t="s">
        <v>29</v>
      </c>
      <c r="D8" s="27">
        <f>SUM(D7:N7)</f>
        <v>32.277536331137078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25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Dividend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0.04</v>
      </c>
      <c r="P11" t="s">
        <v>1</v>
      </c>
    </row>
    <row r="12" spans="2:19" x14ac:dyDescent="0.2">
      <c r="B12" t="s">
        <v>21</v>
      </c>
      <c r="C12" s="7">
        <f>C6</f>
        <v>1.2</v>
      </c>
      <c r="D12" s="26">
        <f>C12*(1+$O$11)</f>
        <v>1.248</v>
      </c>
      <c r="E12" s="26">
        <f t="shared" ref="E12:H12" si="5">D12*(1+$O$11)</f>
        <v>1.29792</v>
      </c>
      <c r="F12" s="26">
        <f t="shared" si="5"/>
        <v>1.3498368000000001</v>
      </c>
      <c r="G12" s="26">
        <f t="shared" si="5"/>
        <v>1.4038302720000002</v>
      </c>
      <c r="H12" s="26">
        <f t="shared" si="5"/>
        <v>1.4599834828800002</v>
      </c>
      <c r="I12" s="26">
        <f>H12*(1+$O$12)</f>
        <v>1.5183828221952003</v>
      </c>
      <c r="J12" s="26">
        <f t="shared" ref="J12:M12" si="6">I12*(1+$O$12)</f>
        <v>1.5791181350830084</v>
      </c>
      <c r="K12" s="26">
        <f t="shared" si="6"/>
        <v>1.6422828604863287</v>
      </c>
      <c r="L12" s="26">
        <f t="shared" si="6"/>
        <v>1.707974174905782</v>
      </c>
      <c r="M12" s="26">
        <f t="shared" si="6"/>
        <v>1.7762931419020134</v>
      </c>
      <c r="N12" s="26">
        <f>L12*O14</f>
        <v>51.239225247173458</v>
      </c>
      <c r="O12" s="23">
        <v>0.04</v>
      </c>
      <c r="P12" s="1" t="s">
        <v>2</v>
      </c>
    </row>
    <row r="13" spans="2:19" x14ac:dyDescent="0.2">
      <c r="B13" t="s">
        <v>19</v>
      </c>
      <c r="C13" s="8" t="str">
        <f>C7</f>
        <v>PV(5%)</v>
      </c>
      <c r="D13" s="26">
        <f>D12*(1+$O$13)^($D$11-D11-1)</f>
        <v>1.1885714285714286</v>
      </c>
      <c r="E13" s="26">
        <f t="shared" ref="E13:M13" si="7">E12*(1+$O$7)^($D$5-E11-1)</f>
        <v>1.1772517006802721</v>
      </c>
      <c r="F13" s="26">
        <f t="shared" si="7"/>
        <v>1.1660397797214124</v>
      </c>
      <c r="G13" s="26">
        <f t="shared" si="7"/>
        <v>1.1549346389621611</v>
      </c>
      <c r="H13" s="26">
        <f t="shared" si="7"/>
        <v>1.1439352614482357</v>
      </c>
      <c r="I13" s="26">
        <f t="shared" si="7"/>
        <v>1.1330406399106334</v>
      </c>
      <c r="J13" s="26">
        <f t="shared" si="7"/>
        <v>1.1222497766733892</v>
      </c>
      <c r="K13" s="26">
        <f t="shared" si="7"/>
        <v>1.1115616835622142</v>
      </c>
      <c r="L13" s="26">
        <f t="shared" si="7"/>
        <v>1.1009753818140027</v>
      </c>
      <c r="M13" s="26">
        <f t="shared" si="7"/>
        <v>1.0904899019872027</v>
      </c>
      <c r="N13" s="26">
        <f>N12*(1+$O$7)^($D$5-N11-1)</f>
        <v>31.456439480400075</v>
      </c>
      <c r="O13" s="23">
        <f>O7</f>
        <v>0.05</v>
      </c>
      <c r="P13" t="s">
        <v>3</v>
      </c>
    </row>
    <row r="14" spans="2:19" ht="13.5" thickBot="1" x14ac:dyDescent="0.25">
      <c r="C14" s="9" t="s">
        <v>4</v>
      </c>
      <c r="D14" s="27">
        <f>SUM(D13:N13)</f>
        <v>42.845489673731024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30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Dividend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0.01</v>
      </c>
      <c r="P17" t="s">
        <v>1</v>
      </c>
    </row>
    <row r="18" spans="2:16" x14ac:dyDescent="0.2">
      <c r="B18" t="s">
        <v>20</v>
      </c>
      <c r="C18" s="7">
        <f>C12</f>
        <v>1.2</v>
      </c>
      <c r="D18" s="26">
        <f>C18*(1+$O$17)</f>
        <v>1.212</v>
      </c>
      <c r="E18" s="26">
        <f t="shared" ref="E18:H18" si="9">D18*(1+$O$17)</f>
        <v>1.2241199999999999</v>
      </c>
      <c r="F18" s="26">
        <f t="shared" si="9"/>
        <v>1.2363611999999999</v>
      </c>
      <c r="G18" s="26">
        <f t="shared" si="9"/>
        <v>1.2487248119999999</v>
      </c>
      <c r="H18" s="26">
        <f t="shared" si="9"/>
        <v>1.2612120601199999</v>
      </c>
      <c r="I18" s="26">
        <f>H18*(1+$O$18)</f>
        <v>1.2738241807211999</v>
      </c>
      <c r="J18" s="26">
        <f>I18*(1+$O$18)</f>
        <v>1.2865624225284118</v>
      </c>
      <c r="K18" s="26">
        <f>J18*(1+$O$18)</f>
        <v>1.2994280467536958</v>
      </c>
      <c r="L18" s="26">
        <f>K18*(1+$O$18)</f>
        <v>1.3124223272212328</v>
      </c>
      <c r="M18" s="26">
        <f>L18*(1+$O$18)</f>
        <v>1.3255465504934452</v>
      </c>
      <c r="N18" s="26">
        <f>L18*O20</f>
        <v>19.686334908318493</v>
      </c>
      <c r="O18" s="23">
        <v>0.01</v>
      </c>
      <c r="P18" s="1" t="s">
        <v>2</v>
      </c>
    </row>
    <row r="19" spans="2:16" x14ac:dyDescent="0.2">
      <c r="B19" t="s">
        <v>19</v>
      </c>
      <c r="C19" s="8" t="str">
        <f>C13</f>
        <v>PV(5%)</v>
      </c>
      <c r="D19" s="26">
        <f>D18*(1+$O$19)^($D$17-D17-1)</f>
        <v>1.1542857142857141</v>
      </c>
      <c r="E19" s="26">
        <f t="shared" ref="E19:N19" si="10">E18*(1+$O$19)^($D$17-E17-1)</f>
        <v>1.1103129251700679</v>
      </c>
      <c r="F19" s="26">
        <f t="shared" si="10"/>
        <v>1.0680152899254938</v>
      </c>
      <c r="G19" s="26">
        <f t="shared" si="10"/>
        <v>1.0273289931664273</v>
      </c>
      <c r="H19" s="26">
        <f t="shared" si="10"/>
        <v>0.98819265056961114</v>
      </c>
      <c r="I19" s="26">
        <f t="shared" si="10"/>
        <v>0.9505472162621974</v>
      </c>
      <c r="J19" s="26">
        <f t="shared" si="10"/>
        <v>0.91433589373792301</v>
      </c>
      <c r="K19" s="26">
        <f t="shared" si="10"/>
        <v>0.87950405016695465</v>
      </c>
      <c r="L19" s="26">
        <f t="shared" si="10"/>
        <v>0.84599913397011817</v>
      </c>
      <c r="M19" s="26">
        <f t="shared" si="10"/>
        <v>0.81377059553316133</v>
      </c>
      <c r="N19" s="26">
        <f t="shared" si="10"/>
        <v>12.085701913858832</v>
      </c>
      <c r="O19" s="23">
        <f>O13</f>
        <v>0.05</v>
      </c>
      <c r="P19" t="s">
        <v>3</v>
      </c>
    </row>
    <row r="20" spans="2:16" ht="13.5" thickBot="1" x14ac:dyDescent="0.25">
      <c r="C20" s="9" t="s">
        <v>4</v>
      </c>
      <c r="D20" s="27">
        <f>SUM(D19:N19)</f>
        <v>21.837994376646499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15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32.277536331137078</v>
      </c>
      <c r="F23" s="31">
        <f>E23*D23</f>
        <v>19.366521798682246</v>
      </c>
    </row>
    <row r="24" spans="2:16" x14ac:dyDescent="0.2">
      <c r="C24" s="11" t="s">
        <v>16</v>
      </c>
      <c r="D24" s="29">
        <v>0.2</v>
      </c>
      <c r="E24" s="26">
        <f>D14</f>
        <v>42.845489673731024</v>
      </c>
      <c r="F24" s="31">
        <f t="shared" ref="F24:F25" si="11">E24*D24</f>
        <v>8.5690979347462051</v>
      </c>
    </row>
    <row r="25" spans="2:16" ht="13.5" thickBot="1" x14ac:dyDescent="0.25">
      <c r="C25" s="13" t="s">
        <v>33</v>
      </c>
      <c r="D25" s="30">
        <v>0.2</v>
      </c>
      <c r="E25" s="32">
        <f>D20</f>
        <v>21.837994376646499</v>
      </c>
      <c r="F25" s="33">
        <f t="shared" si="11"/>
        <v>4.3675988753292998</v>
      </c>
    </row>
    <row r="26" spans="2:16" ht="13.5" thickBot="1" x14ac:dyDescent="0.25">
      <c r="E26" s="21" t="s">
        <v>11</v>
      </c>
      <c r="F26" s="22">
        <f>SUM(F23:F25)</f>
        <v>32.303218608757753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21" priority="1" operator="containsText" text="overvalued">
      <formula>NOT(ISERROR(SEARCH("overvalued",D3)))</formula>
    </cfRule>
    <cfRule type="containsText" dxfId="20" priority="2" operator="containsText" text="undervalued">
      <formula>NOT(ISERROR(SEARCH("undervalued",D3)))</formula>
    </cfRule>
  </conditionalFormatting>
  <hyperlinks>
    <hyperlink ref="C30" r:id="rId1" xr:uid="{7A68C64B-D705-4817-9265-3B601836615F}"/>
    <hyperlink ref="D2" r:id="rId2" xr:uid="{F531B333-5D29-47A8-BEF9-148E4BEE2843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A8E4-D704-4350-998E-D7E1329679B2}">
  <dimension ref="B1:S30"/>
  <sheetViews>
    <sheetView showGridLines="0" topLeftCell="B1" zoomScaleNormal="100" workbookViewId="0">
      <selection activeCell="S24" sqref="S24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55</v>
      </c>
      <c r="C2" s="10"/>
      <c r="D2" s="19"/>
      <c r="E2" s="34" t="s">
        <v>59</v>
      </c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54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0.02</v>
      </c>
      <c r="P5" t="s">
        <v>1</v>
      </c>
      <c r="R5" s="1"/>
    </row>
    <row r="6" spans="2:19" x14ac:dyDescent="0.2">
      <c r="B6" t="s">
        <v>22</v>
      </c>
      <c r="C6" s="7">
        <v>3</v>
      </c>
      <c r="D6" s="26">
        <f>C6*(1+$O$5)</f>
        <v>3.06</v>
      </c>
      <c r="E6" s="26">
        <f t="shared" ref="E6:H6" si="1">D6*(1+$O$5)</f>
        <v>3.1212</v>
      </c>
      <c r="F6" s="26">
        <f t="shared" si="1"/>
        <v>3.183624</v>
      </c>
      <c r="G6" s="26">
        <f t="shared" si="1"/>
        <v>3.2472964800000002</v>
      </c>
      <c r="H6" s="26">
        <f t="shared" si="1"/>
        <v>3.3122424096</v>
      </c>
      <c r="I6" s="36">
        <v>6</v>
      </c>
      <c r="J6" s="26">
        <f t="shared" ref="J6:M6" si="2">I6*(1+$O$6)</f>
        <v>6.12</v>
      </c>
      <c r="K6" s="26">
        <f t="shared" si="2"/>
        <v>6.2423999999999999</v>
      </c>
      <c r="L6" s="26">
        <f t="shared" si="2"/>
        <v>6.367248</v>
      </c>
      <c r="M6" s="26">
        <f t="shared" si="2"/>
        <v>6.4945929600000003</v>
      </c>
      <c r="N6" s="26">
        <f>L6*O8</f>
        <v>191.01743999999999</v>
      </c>
      <c r="O6" s="23">
        <v>0.02</v>
      </c>
      <c r="P6" s="1" t="s">
        <v>2</v>
      </c>
    </row>
    <row r="7" spans="2:19" x14ac:dyDescent="0.2">
      <c r="C7" s="8" t="str">
        <f>CONCATENATE(R8,O7*100,S8)</f>
        <v>PV(10%)</v>
      </c>
      <c r="D7" s="26">
        <f>D6*(1+$O$7)^($D$5-D5-1)</f>
        <v>2.7818181818181817</v>
      </c>
      <c r="E7" s="26">
        <f t="shared" ref="E7:N7" si="3">E6*(1+$O$7)^($D$5-E5-1)</f>
        <v>2.5795041322314045</v>
      </c>
      <c r="F7" s="26">
        <f t="shared" si="3"/>
        <v>2.3919038317054837</v>
      </c>
      <c r="G7" s="26">
        <f t="shared" si="3"/>
        <v>2.2179471893996308</v>
      </c>
      <c r="H7" s="26">
        <f t="shared" si="3"/>
        <v>2.0566419392614752</v>
      </c>
      <c r="I7" s="26">
        <f t="shared" si="3"/>
        <v>3.3868435803226635</v>
      </c>
      <c r="J7" s="26">
        <f t="shared" si="3"/>
        <v>3.1405276835719236</v>
      </c>
      <c r="K7" s="26">
        <f t="shared" si="3"/>
        <v>2.9121256702212381</v>
      </c>
      <c r="L7" s="26">
        <f t="shared" si="3"/>
        <v>2.7003347123869661</v>
      </c>
      <c r="M7" s="26">
        <f t="shared" si="3"/>
        <v>2.5039467333042777</v>
      </c>
      <c r="N7" s="26">
        <f t="shared" si="3"/>
        <v>73.64549215600816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100.3170858102314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30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 NOK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0.03</v>
      </c>
      <c r="P11" t="s">
        <v>1</v>
      </c>
    </row>
    <row r="12" spans="2:19" x14ac:dyDescent="0.2">
      <c r="B12" t="s">
        <v>21</v>
      </c>
      <c r="C12" s="7">
        <f>C6</f>
        <v>3</v>
      </c>
      <c r="D12" s="26">
        <f>C12*(1+$O$11)</f>
        <v>3.09</v>
      </c>
      <c r="E12" s="26">
        <f t="shared" ref="E12:H12" si="5">D12*(1+$O$11)</f>
        <v>3.1827000000000001</v>
      </c>
      <c r="F12" s="26">
        <f t="shared" si="5"/>
        <v>3.278181</v>
      </c>
      <c r="G12" s="26">
        <f t="shared" si="5"/>
        <v>3.3765264300000002</v>
      </c>
      <c r="H12" s="26">
        <f t="shared" si="5"/>
        <v>3.4778222229000004</v>
      </c>
      <c r="I12" s="36">
        <v>9</v>
      </c>
      <c r="J12" s="26">
        <f t="shared" ref="J12:M12" si="6">I12*(1+$O$12)</f>
        <v>9.18</v>
      </c>
      <c r="K12" s="26">
        <f t="shared" si="6"/>
        <v>9.3635999999999999</v>
      </c>
      <c r="L12" s="26">
        <f t="shared" si="6"/>
        <v>9.550872</v>
      </c>
      <c r="M12" s="26">
        <f t="shared" si="6"/>
        <v>9.7418894399999996</v>
      </c>
      <c r="N12" s="26">
        <f>L12*O14</f>
        <v>191.01743999999999</v>
      </c>
      <c r="O12" s="23">
        <v>0.02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2.8090909090909091</v>
      </c>
      <c r="E13" s="26">
        <f t="shared" ref="E13:M13" si="7">E12*(1+$O$7)^($D$5-E11-1)</f>
        <v>2.6303305785123965</v>
      </c>
      <c r="F13" s="26">
        <f t="shared" si="7"/>
        <v>2.4629459053343346</v>
      </c>
      <c r="G13" s="26">
        <f t="shared" si="7"/>
        <v>2.3062129840857861</v>
      </c>
      <c r="H13" s="26">
        <f t="shared" si="7"/>
        <v>2.1594539760075997</v>
      </c>
      <c r="I13" s="26">
        <f t="shared" si="7"/>
        <v>5.0802653704839953</v>
      </c>
      <c r="J13" s="26">
        <f t="shared" si="7"/>
        <v>4.7107915253578847</v>
      </c>
      <c r="K13" s="26">
        <f t="shared" si="7"/>
        <v>4.3681885053318572</v>
      </c>
      <c r="L13" s="26">
        <f t="shared" si="7"/>
        <v>4.0505020685804496</v>
      </c>
      <c r="M13" s="26">
        <f t="shared" si="7"/>
        <v>3.7559200999564162</v>
      </c>
      <c r="N13" s="26">
        <f>N12*(1+$O$7)^($D$5-N11-1)</f>
        <v>73.64549215600816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107.97919407874979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20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 NOK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0.01</v>
      </c>
      <c r="P17" t="s">
        <v>1</v>
      </c>
    </row>
    <row r="18" spans="2:16" x14ac:dyDescent="0.2">
      <c r="B18" t="s">
        <v>20</v>
      </c>
      <c r="C18" s="7">
        <f>C12</f>
        <v>3</v>
      </c>
      <c r="D18" s="26">
        <f>C18*(1+$O$17)</f>
        <v>3.0300000000000002</v>
      </c>
      <c r="E18" s="26">
        <f t="shared" ref="E18:H18" si="9">D18*(1+$O$17)</f>
        <v>3.0603000000000002</v>
      </c>
      <c r="F18" s="26">
        <f t="shared" si="9"/>
        <v>3.0909030000000004</v>
      </c>
      <c r="G18" s="26">
        <f t="shared" si="9"/>
        <v>3.1218120300000005</v>
      </c>
      <c r="H18" s="26">
        <f t="shared" si="9"/>
        <v>3.1530301503000007</v>
      </c>
      <c r="I18" s="36">
        <v>4</v>
      </c>
      <c r="J18" s="26">
        <f>I18*(1+$O$18)</f>
        <v>4.04</v>
      </c>
      <c r="K18" s="26">
        <f>J18*(1+$O$18)</f>
        <v>4.0804</v>
      </c>
      <c r="L18" s="26">
        <f>K18*(1+$O$18)</f>
        <v>4.1212039999999996</v>
      </c>
      <c r="M18" s="26">
        <f>L18*(1+$O$18)</f>
        <v>4.1624160400000001</v>
      </c>
      <c r="N18" s="26">
        <f>L18*O20</f>
        <v>82.424079999999989</v>
      </c>
      <c r="O18" s="23">
        <v>0.01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2.7545454545454549</v>
      </c>
      <c r="E19" s="26">
        <f t="shared" ref="E19:N19" si="10">E18*(1+$O$19)^($D$17-E17-1)</f>
        <v>2.5291735537190081</v>
      </c>
      <c r="F19" s="26">
        <f t="shared" si="10"/>
        <v>2.3222411720510889</v>
      </c>
      <c r="G19" s="26">
        <f t="shared" si="10"/>
        <v>2.1322396216105455</v>
      </c>
      <c r="H19" s="26">
        <f t="shared" si="10"/>
        <v>1.9577836525696826</v>
      </c>
      <c r="I19" s="26">
        <f t="shared" si="10"/>
        <v>2.2578957202151089</v>
      </c>
      <c r="J19" s="26">
        <f t="shared" si="10"/>
        <v>2.073158797652054</v>
      </c>
      <c r="K19" s="26">
        <f t="shared" si="10"/>
        <v>1.9035367142077952</v>
      </c>
      <c r="L19" s="26">
        <f t="shared" si="10"/>
        <v>1.7477928012271571</v>
      </c>
      <c r="M19" s="26">
        <f t="shared" si="10"/>
        <v>1.6047915720358443</v>
      </c>
      <c r="N19" s="26">
        <f t="shared" si="10"/>
        <v>31.778050931402852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53.061209991236588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20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0.7</v>
      </c>
      <c r="E23" s="26">
        <f>D8</f>
        <v>100.3170858102314</v>
      </c>
      <c r="F23" s="31">
        <f>E23*D23</f>
        <v>70.221960067161973</v>
      </c>
    </row>
    <row r="24" spans="2:16" x14ac:dyDescent="0.2">
      <c r="C24" s="11" t="s">
        <v>16</v>
      </c>
      <c r="D24" s="29">
        <v>0.2</v>
      </c>
      <c r="E24" s="26">
        <f>D14</f>
        <v>107.97919407874979</v>
      </c>
      <c r="F24" s="31">
        <f t="shared" ref="F24:F25" si="11">E24*D24</f>
        <v>21.595838815749957</v>
      </c>
    </row>
    <row r="25" spans="2:16" ht="13.5" thickBot="1" x14ac:dyDescent="0.25">
      <c r="C25" s="13" t="s">
        <v>33</v>
      </c>
      <c r="D25" s="30">
        <v>0.1</v>
      </c>
      <c r="E25" s="32">
        <f>D20</f>
        <v>53.061209991236588</v>
      </c>
      <c r="F25" s="33">
        <f t="shared" si="11"/>
        <v>5.3061209991236593</v>
      </c>
    </row>
    <row r="26" spans="2:16" ht="13.5" thickBot="1" x14ac:dyDescent="0.25">
      <c r="E26" s="21" t="s">
        <v>11</v>
      </c>
      <c r="F26" s="22">
        <f>SUM(F23:F25)</f>
        <v>97.123919882035594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19" priority="1" operator="containsText" text="overvalued">
      <formula>NOT(ISERROR(SEARCH("overvalued",D3)))</formula>
    </cfRule>
    <cfRule type="containsText" dxfId="18" priority="2" operator="containsText" text="undervalued">
      <formula>NOT(ISERROR(SEARCH("undervalued",D3)))</formula>
    </cfRule>
  </conditionalFormatting>
  <hyperlinks>
    <hyperlink ref="C30" r:id="rId1" xr:uid="{9170B075-C895-4122-8773-9E3E7573B906}"/>
    <hyperlink ref="E2" r:id="rId2" xr:uid="{EEFDA31F-A75C-4845-A916-C8B00A3EF62E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9E27-29B1-429D-91EC-41F477CB79E3}">
  <dimension ref="B1:S30"/>
  <sheetViews>
    <sheetView showGridLines="0" topLeftCell="B1" zoomScaleNormal="100" workbookViewId="0">
      <selection activeCell="D2" sqref="D2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52</v>
      </c>
      <c r="C2" s="10"/>
      <c r="D2" s="34" t="s">
        <v>59</v>
      </c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45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0.04</v>
      </c>
      <c r="P5" t="s">
        <v>1</v>
      </c>
      <c r="R5" s="1"/>
    </row>
    <row r="6" spans="2:19" x14ac:dyDescent="0.2">
      <c r="B6" t="s">
        <v>22</v>
      </c>
      <c r="C6" s="7">
        <v>80</v>
      </c>
      <c r="D6" s="26">
        <f>C6*(1+$O$5)</f>
        <v>83.2</v>
      </c>
      <c r="E6" s="26">
        <f t="shared" ref="E6:H6" si="1">D6*(1+$O$5)</f>
        <v>86.528000000000006</v>
      </c>
      <c r="F6" s="26">
        <f t="shared" si="1"/>
        <v>89.989120000000014</v>
      </c>
      <c r="G6" s="26">
        <f t="shared" si="1"/>
        <v>93.588684800000024</v>
      </c>
      <c r="H6" s="26">
        <f t="shared" si="1"/>
        <v>97.332232192000035</v>
      </c>
      <c r="I6" s="26">
        <f>H6*(1+$O$6)</f>
        <v>101.22552147968004</v>
      </c>
      <c r="J6" s="26">
        <f t="shared" ref="J6:M6" si="2">I6*(1+$O$6)</f>
        <v>105.27454233886725</v>
      </c>
      <c r="K6" s="26">
        <f t="shared" si="2"/>
        <v>109.48552403242195</v>
      </c>
      <c r="L6" s="26">
        <f t="shared" si="2"/>
        <v>113.86494499371884</v>
      </c>
      <c r="M6" s="26">
        <f t="shared" si="2"/>
        <v>118.4195427934676</v>
      </c>
      <c r="N6" s="26">
        <f>L6*O8</f>
        <v>2846.6236248429709</v>
      </c>
      <c r="O6" s="23">
        <v>0.04</v>
      </c>
      <c r="P6" s="1" t="s">
        <v>2</v>
      </c>
    </row>
    <row r="7" spans="2:19" x14ac:dyDescent="0.2">
      <c r="C7" s="8" t="str">
        <f>CONCATENATE(R8,O7*100,S8)</f>
        <v>PV(10%)</v>
      </c>
      <c r="D7" s="26">
        <f>D6*(1+$O$7)^($D$5-D5-1)</f>
        <v>75.63636363636364</v>
      </c>
      <c r="E7" s="26">
        <f t="shared" ref="E7:N7" si="3">E6*(1+$O$7)^($D$5-E5-1)</f>
        <v>71.510743801652893</v>
      </c>
      <c r="F7" s="26">
        <f t="shared" si="3"/>
        <v>67.610157776108181</v>
      </c>
      <c r="G7" s="26">
        <f t="shared" si="3"/>
        <v>63.922330988320468</v>
      </c>
      <c r="H7" s="26">
        <f t="shared" si="3"/>
        <v>60.435658388957535</v>
      </c>
      <c r="I7" s="26">
        <f t="shared" si="3"/>
        <v>57.139167931378033</v>
      </c>
      <c r="J7" s="26">
        <f t="shared" si="3"/>
        <v>54.022486044211952</v>
      </c>
      <c r="K7" s="26">
        <f t="shared" si="3"/>
        <v>51.075804987254941</v>
      </c>
      <c r="L7" s="26">
        <f t="shared" si="3"/>
        <v>48.289851987950129</v>
      </c>
      <c r="M7" s="26">
        <f t="shared" si="3"/>
        <v>45.655860061334664</v>
      </c>
      <c r="N7" s="26">
        <f t="shared" si="3"/>
        <v>1097.4966360897756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1692.7950616933081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25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0.06</v>
      </c>
      <c r="P11" t="s">
        <v>1</v>
      </c>
    </row>
    <row r="12" spans="2:19" x14ac:dyDescent="0.2">
      <c r="B12" t="s">
        <v>21</v>
      </c>
      <c r="C12" s="7">
        <v>80</v>
      </c>
      <c r="D12" s="26">
        <f>C12*(1+$O$11)</f>
        <v>84.800000000000011</v>
      </c>
      <c r="E12" s="26">
        <f t="shared" ref="E12:H12" si="5">D12*(1+$O$11)</f>
        <v>89.888000000000019</v>
      </c>
      <c r="F12" s="26">
        <f t="shared" si="5"/>
        <v>95.281280000000024</v>
      </c>
      <c r="G12" s="26">
        <f t="shared" si="5"/>
        <v>100.99815680000003</v>
      </c>
      <c r="H12" s="26">
        <f t="shared" si="5"/>
        <v>107.05804620800004</v>
      </c>
      <c r="I12" s="26">
        <f>H12*(1+$O$12)</f>
        <v>111.34036805632005</v>
      </c>
      <c r="J12" s="26">
        <f t="shared" ref="J12:M12" si="6">I12*(1+$O$12)</f>
        <v>115.79398277857285</v>
      </c>
      <c r="K12" s="26">
        <f t="shared" si="6"/>
        <v>120.42574208971577</v>
      </c>
      <c r="L12" s="26">
        <f t="shared" si="6"/>
        <v>125.2427717733044</v>
      </c>
      <c r="M12" s="26">
        <f t="shared" si="6"/>
        <v>130.25248264423658</v>
      </c>
      <c r="N12" s="26">
        <f>L12*O14</f>
        <v>3757.2831531991319</v>
      </c>
      <c r="O12" s="23">
        <v>0.04</v>
      </c>
      <c r="P12" s="1" t="s">
        <v>2</v>
      </c>
    </row>
    <row r="13" spans="2:19" x14ac:dyDescent="0.2">
      <c r="C13" s="8" t="str">
        <f>C7</f>
        <v>PV(10%)</v>
      </c>
      <c r="D13" s="26">
        <f>D12*(1+$O$13)^($D$11-D11-1)</f>
        <v>77.090909090909093</v>
      </c>
      <c r="E13" s="26">
        <f t="shared" ref="E13:M13" si="7">E12*(1+$O$7)^($D$5-E11-1)</f>
        <v>74.287603305785126</v>
      </c>
      <c r="F13" s="26">
        <f t="shared" si="7"/>
        <v>71.586235912847485</v>
      </c>
      <c r="G13" s="26">
        <f t="shared" si="7"/>
        <v>68.98310006147122</v>
      </c>
      <c r="H13" s="26">
        <f t="shared" si="7"/>
        <v>66.474623695599533</v>
      </c>
      <c r="I13" s="26">
        <f t="shared" si="7"/>
        <v>62.848735130385009</v>
      </c>
      <c r="J13" s="26">
        <f t="shared" si="7"/>
        <v>59.420622305091278</v>
      </c>
      <c r="K13" s="26">
        <f t="shared" si="7"/>
        <v>56.179497452086295</v>
      </c>
      <c r="L13" s="26">
        <f t="shared" si="7"/>
        <v>53.115161227427045</v>
      </c>
      <c r="M13" s="26">
        <f t="shared" si="7"/>
        <v>50.217970615021926</v>
      </c>
      <c r="N13" s="26">
        <f>N12*(1+$O$7)^($D$5-N11-1)</f>
        <v>1448.5953062025555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2088.7997649991794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30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0.01</v>
      </c>
      <c r="P17" t="s">
        <v>1</v>
      </c>
    </row>
    <row r="18" spans="2:16" x14ac:dyDescent="0.2">
      <c r="B18" t="s">
        <v>20</v>
      </c>
      <c r="C18" s="7">
        <f>C12</f>
        <v>80</v>
      </c>
      <c r="D18" s="26">
        <f>C18*(1+$O$17)</f>
        <v>80.8</v>
      </c>
      <c r="E18" s="26">
        <f t="shared" ref="E18:H18" si="9">D18*(1+$O$17)</f>
        <v>81.608000000000004</v>
      </c>
      <c r="F18" s="26">
        <f t="shared" si="9"/>
        <v>82.424080000000004</v>
      </c>
      <c r="G18" s="26">
        <f t="shared" si="9"/>
        <v>83.248320800000002</v>
      </c>
      <c r="H18" s="26">
        <f t="shared" si="9"/>
        <v>84.080804008000001</v>
      </c>
      <c r="I18" s="26">
        <f>H18*(1+$O$18)</f>
        <v>84.921612048080007</v>
      </c>
      <c r="J18" s="26">
        <f>I18*(1+$O$18)</f>
        <v>85.770828168560811</v>
      </c>
      <c r="K18" s="26">
        <f>J18*(1+$O$18)</f>
        <v>86.628536450246415</v>
      </c>
      <c r="L18" s="26">
        <f>K18*(1+$O$18)</f>
        <v>87.494821814748875</v>
      </c>
      <c r="M18" s="26">
        <f>L18*(1+$O$18)</f>
        <v>88.369770032896369</v>
      </c>
      <c r="N18" s="26">
        <f>L18*O20</f>
        <v>1312.4223272212332</v>
      </c>
      <c r="O18" s="23">
        <v>0.01</v>
      </c>
      <c r="P18" s="1" t="s">
        <v>2</v>
      </c>
    </row>
    <row r="19" spans="2:16" x14ac:dyDescent="0.2">
      <c r="C19" s="8" t="str">
        <f>C13</f>
        <v>PV(10%)</v>
      </c>
      <c r="D19" s="26">
        <f>D18*(1+$O$19)^($D$17-D17-1)</f>
        <v>73.454545454545453</v>
      </c>
      <c r="E19" s="26">
        <f t="shared" ref="E19:N19" si="10">E18*(1+$O$19)^($D$17-E17-1)</f>
        <v>67.444628099173556</v>
      </c>
      <c r="F19" s="26">
        <f t="shared" si="10"/>
        <v>61.9264312546957</v>
      </c>
      <c r="G19" s="26">
        <f t="shared" si="10"/>
        <v>56.859723242947872</v>
      </c>
      <c r="H19" s="26">
        <f t="shared" si="10"/>
        <v>52.20756406852486</v>
      </c>
      <c r="I19" s="26">
        <f t="shared" si="10"/>
        <v>47.936036099281921</v>
      </c>
      <c r="J19" s="26">
        <f t="shared" si="10"/>
        <v>44.013996782067935</v>
      </c>
      <c r="K19" s="26">
        <f t="shared" si="10"/>
        <v>40.412851590807833</v>
      </c>
      <c r="L19" s="26">
        <f t="shared" si="10"/>
        <v>37.106345551559912</v>
      </c>
      <c r="M19" s="26">
        <f t="shared" si="10"/>
        <v>34.070371824614099</v>
      </c>
      <c r="N19" s="26">
        <f t="shared" si="10"/>
        <v>505.99562115763518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1021.4281151258542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15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1692.7950616933081</v>
      </c>
      <c r="F23" s="31">
        <f>E23*D23</f>
        <v>1015.6770370159848</v>
      </c>
    </row>
    <row r="24" spans="2:16" x14ac:dyDescent="0.2">
      <c r="C24" s="11" t="s">
        <v>16</v>
      </c>
      <c r="D24" s="29">
        <v>0.3</v>
      </c>
      <c r="E24" s="26">
        <f>D14</f>
        <v>2088.7997649991794</v>
      </c>
      <c r="F24" s="31">
        <f t="shared" ref="F24:F25" si="11">E24*D24</f>
        <v>626.63992949975375</v>
      </c>
    </row>
    <row r="25" spans="2:16" ht="13.5" thickBot="1" x14ac:dyDescent="0.25">
      <c r="C25" s="13" t="s">
        <v>33</v>
      </c>
      <c r="D25" s="30">
        <v>0.1</v>
      </c>
      <c r="E25" s="32">
        <f>D20</f>
        <v>1021.4281151258542</v>
      </c>
      <c r="F25" s="33">
        <f t="shared" si="11"/>
        <v>102.14281151258542</v>
      </c>
    </row>
    <row r="26" spans="2:16" ht="13.5" thickBot="1" x14ac:dyDescent="0.25">
      <c r="E26" s="21" t="s">
        <v>11</v>
      </c>
      <c r="F26" s="22">
        <f>SUM(F23:F25)</f>
        <v>1744.4597780283239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17" priority="1" operator="containsText" text="overvalued">
      <formula>NOT(ISERROR(SEARCH("overvalued",D3)))</formula>
    </cfRule>
    <cfRule type="containsText" dxfId="16" priority="2" operator="containsText" text="undervalued">
      <formula>NOT(ISERROR(SEARCH("undervalued",D3)))</formula>
    </cfRule>
  </conditionalFormatting>
  <hyperlinks>
    <hyperlink ref="C30" r:id="rId1" xr:uid="{6A7F3381-2CAF-47DF-9800-F1F6B955D83E}"/>
    <hyperlink ref="D2" r:id="rId2" xr:uid="{F8E06053-66B0-4493-9959-75D1306B4F6B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5E94-44AC-4B3B-8C6E-6A8F3E58F4DD}">
  <dimension ref="B1:S30"/>
  <sheetViews>
    <sheetView showGridLines="0" topLeftCell="B1" zoomScaleNormal="100" workbookViewId="0">
      <selection activeCell="Q13" sqref="Q13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x14ac:dyDescent="0.2">
      <c r="B2" s="34" t="s">
        <v>50</v>
      </c>
      <c r="C2" s="34" t="s">
        <v>51</v>
      </c>
      <c r="D2" s="19"/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45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0.2</v>
      </c>
      <c r="P5" t="s">
        <v>1</v>
      </c>
      <c r="R5" s="1"/>
    </row>
    <row r="6" spans="2:19" x14ac:dyDescent="0.2">
      <c r="B6" t="s">
        <v>22</v>
      </c>
      <c r="C6" s="7">
        <v>25</v>
      </c>
      <c r="D6" s="26">
        <f>C6*(1+$O$5)</f>
        <v>30</v>
      </c>
      <c r="E6" s="26">
        <f t="shared" ref="E6:H6" si="1">D6*(1+$O$5)</f>
        <v>36</v>
      </c>
      <c r="F6" s="26">
        <f t="shared" si="1"/>
        <v>43.199999999999996</v>
      </c>
      <c r="G6" s="26">
        <f t="shared" si="1"/>
        <v>51.839999999999996</v>
      </c>
      <c r="H6" s="26">
        <f t="shared" si="1"/>
        <v>62.207999999999991</v>
      </c>
      <c r="I6" s="26">
        <f>H6*(1+$O$6)</f>
        <v>71.53919999999998</v>
      </c>
      <c r="J6" s="26">
        <f t="shared" ref="J6:M6" si="2">I6*(1+$O$6)</f>
        <v>82.270079999999965</v>
      </c>
      <c r="K6" s="26">
        <f t="shared" si="2"/>
        <v>94.610591999999954</v>
      </c>
      <c r="L6" s="26">
        <f t="shared" si="2"/>
        <v>108.80218079999995</v>
      </c>
      <c r="M6" s="26">
        <f t="shared" si="2"/>
        <v>125.12250791999993</v>
      </c>
      <c r="N6" s="26">
        <f>L6*O8</f>
        <v>2176.043615999999</v>
      </c>
      <c r="O6" s="23">
        <v>0.15</v>
      </c>
      <c r="P6" s="1" t="s">
        <v>2</v>
      </c>
    </row>
    <row r="7" spans="2:19" x14ac:dyDescent="0.2">
      <c r="B7" t="s">
        <v>19</v>
      </c>
      <c r="C7" s="8" t="str">
        <f>CONCATENATE(R8,O7*100,S8)</f>
        <v>PV(10%)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f t="shared" ref="N7" si="3">N6*(1+$O$7)^($D$5-N5-1)</f>
        <v>838.95901365477187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838.95901365477187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20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0.25</v>
      </c>
      <c r="P11" t="s">
        <v>1</v>
      </c>
    </row>
    <row r="12" spans="2:19" x14ac:dyDescent="0.2">
      <c r="B12" t="s">
        <v>21</v>
      </c>
      <c r="C12" s="7">
        <v>25</v>
      </c>
      <c r="D12" s="26">
        <f>C12*(1+$O$11)</f>
        <v>31.25</v>
      </c>
      <c r="E12" s="26">
        <f t="shared" ref="E12:H12" si="5">D12*(1+$O$11)</f>
        <v>39.0625</v>
      </c>
      <c r="F12" s="26">
        <f t="shared" si="5"/>
        <v>48.828125</v>
      </c>
      <c r="G12" s="26">
        <f t="shared" si="5"/>
        <v>61.03515625</v>
      </c>
      <c r="H12" s="26">
        <f t="shared" si="5"/>
        <v>76.2939453125</v>
      </c>
      <c r="I12" s="26">
        <f>H12*(1+$O$12)</f>
        <v>87.738037109375</v>
      </c>
      <c r="J12" s="26">
        <f t="shared" ref="J12:M12" si="6">I12*(1+$O$12)</f>
        <v>100.89874267578124</v>
      </c>
      <c r="K12" s="26">
        <f t="shared" si="6"/>
        <v>116.03355407714841</v>
      </c>
      <c r="L12" s="26">
        <f t="shared" si="6"/>
        <v>133.43858718872065</v>
      </c>
      <c r="M12" s="26">
        <f t="shared" si="6"/>
        <v>153.45437526702872</v>
      </c>
      <c r="N12" s="26">
        <f>L12*O14</f>
        <v>4003.1576156616193</v>
      </c>
      <c r="O12" s="23">
        <v>0.15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28.409090909090907</v>
      </c>
      <c r="E13" s="26">
        <f t="shared" ref="E13:M13" si="7">E12*(1+$O$7)^($D$5-E11-1)</f>
        <v>32.283057851239668</v>
      </c>
      <c r="F13" s="26">
        <f t="shared" si="7"/>
        <v>36.685293012772341</v>
      </c>
      <c r="G13" s="26">
        <f t="shared" si="7"/>
        <v>41.687832969059478</v>
      </c>
      <c r="H13" s="26">
        <f t="shared" si="7"/>
        <v>47.372537464840313</v>
      </c>
      <c r="I13" s="26">
        <f t="shared" si="7"/>
        <v>49.525834622333051</v>
      </c>
      <c r="J13" s="26">
        <f t="shared" si="7"/>
        <v>51.777008923348177</v>
      </c>
      <c r="K13" s="26">
        <f t="shared" si="7"/>
        <v>54.130509328954908</v>
      </c>
      <c r="L13" s="26">
        <f t="shared" si="7"/>
        <v>56.590987025725568</v>
      </c>
      <c r="M13" s="26">
        <f t="shared" si="7"/>
        <v>59.163304617803995</v>
      </c>
      <c r="N13" s="26">
        <f>N12*(1+$O$7)^($D$5-N11-1)</f>
        <v>1543.3905552470608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2001.0160119722291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30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0.15</v>
      </c>
      <c r="P17" t="s">
        <v>1</v>
      </c>
    </row>
    <row r="18" spans="2:16" x14ac:dyDescent="0.2">
      <c r="B18" t="s">
        <v>20</v>
      </c>
      <c r="C18" s="7">
        <f>C12</f>
        <v>25</v>
      </c>
      <c r="D18" s="26">
        <f>C18*(1+$O$17)</f>
        <v>28.749999999999996</v>
      </c>
      <c r="E18" s="26">
        <f t="shared" ref="E18:H18" si="9">D18*(1+$O$17)</f>
        <v>33.062499999999993</v>
      </c>
      <c r="F18" s="26">
        <f t="shared" si="9"/>
        <v>38.021874999999987</v>
      </c>
      <c r="G18" s="26">
        <f t="shared" si="9"/>
        <v>43.725156249999984</v>
      </c>
      <c r="H18" s="26">
        <f t="shared" si="9"/>
        <v>50.283929687499977</v>
      </c>
      <c r="I18" s="26">
        <f>H18*(1+$O$18)</f>
        <v>54.306644062499977</v>
      </c>
      <c r="J18" s="26">
        <f>I18*(1+$O$18)</f>
        <v>58.651175587499978</v>
      </c>
      <c r="K18" s="26">
        <f>J18*(1+$O$18)</f>
        <v>63.343269634499983</v>
      </c>
      <c r="L18" s="26">
        <f>K18*(1+$O$18)</f>
        <v>68.410731205259992</v>
      </c>
      <c r="M18" s="26">
        <f>L18*(1+$O$18)</f>
        <v>73.883589701680791</v>
      </c>
      <c r="N18" s="26">
        <f>L18*O20</f>
        <v>1026.1609680788999</v>
      </c>
      <c r="O18" s="23">
        <v>0.08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26.136363636363633</v>
      </c>
      <c r="E19" s="26">
        <f t="shared" ref="E19:N19" si="10">E18*(1+$O$19)^($D$17-E17-1)</f>
        <v>27.324380165289249</v>
      </c>
      <c r="F19" s="26">
        <f t="shared" si="10"/>
        <v>28.56639744552966</v>
      </c>
      <c r="G19" s="26">
        <f t="shared" si="10"/>
        <v>29.864870056690098</v>
      </c>
      <c r="H19" s="26">
        <f t="shared" si="10"/>
        <v>31.222364150176006</v>
      </c>
      <c r="I19" s="26">
        <f t="shared" si="10"/>
        <v>30.654684801990989</v>
      </c>
      <c r="J19" s="26">
        <f t="shared" si="10"/>
        <v>30.097326896500238</v>
      </c>
      <c r="K19" s="26">
        <f t="shared" si="10"/>
        <v>29.550102771109326</v>
      </c>
      <c r="L19" s="26">
        <f t="shared" si="10"/>
        <v>29.012828175270979</v>
      </c>
      <c r="M19" s="26">
        <f t="shared" si="10"/>
        <v>28.485322208447869</v>
      </c>
      <c r="N19" s="26">
        <f t="shared" si="10"/>
        <v>395.62947511733154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686.54411542469961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15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838.95901365477187</v>
      </c>
      <c r="F23" s="31">
        <f>E23*D23</f>
        <v>503.37540819286312</v>
      </c>
    </row>
    <row r="24" spans="2:16" x14ac:dyDescent="0.2">
      <c r="C24" s="11" t="s">
        <v>16</v>
      </c>
      <c r="D24" s="29">
        <v>0.2</v>
      </c>
      <c r="E24" s="26">
        <f>D14</f>
        <v>2001.0160119722291</v>
      </c>
      <c r="F24" s="31">
        <f t="shared" ref="F24:F25" si="11">E24*D24</f>
        <v>400.20320239444584</v>
      </c>
    </row>
    <row r="25" spans="2:16" ht="13.5" thickBot="1" x14ac:dyDescent="0.25">
      <c r="C25" s="13" t="s">
        <v>33</v>
      </c>
      <c r="D25" s="30">
        <v>0.2</v>
      </c>
      <c r="E25" s="32">
        <f>D20</f>
        <v>686.54411542469961</v>
      </c>
      <c r="F25" s="33">
        <f t="shared" si="11"/>
        <v>137.30882308493992</v>
      </c>
    </row>
    <row r="26" spans="2:16" ht="13.5" thickBot="1" x14ac:dyDescent="0.25">
      <c r="E26" s="21" t="s">
        <v>11</v>
      </c>
      <c r="F26" s="22">
        <f>SUM(F23:F25)</f>
        <v>1040.8874336722488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15" priority="1" operator="containsText" text="overvalued">
      <formula>NOT(ISERROR(SEARCH("overvalued",D3)))</formula>
    </cfRule>
    <cfRule type="containsText" dxfId="14" priority="2" operator="containsText" text="undervalued">
      <formula>NOT(ISERROR(SEARCH("undervalued",D3)))</formula>
    </cfRule>
  </conditionalFormatting>
  <hyperlinks>
    <hyperlink ref="C30" r:id="rId1" xr:uid="{0BFDF467-07E0-4CF4-8FC3-55991E02667A}"/>
    <hyperlink ref="B2:C2" r:id="rId2" display="ALIBABA" xr:uid="{433B796B-B01C-4C3D-B26F-BD2B9972DBCB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8E25-C8EF-4FC3-9AFA-9149013D0A1E}">
  <dimension ref="B1:S30"/>
  <sheetViews>
    <sheetView showGridLines="0" topLeftCell="B1" zoomScaleNormal="100" workbookViewId="0">
      <selection activeCell="B2" sqref="B2:C2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x14ac:dyDescent="0.2">
      <c r="B2" s="34" t="s">
        <v>40</v>
      </c>
      <c r="C2" s="34" t="s">
        <v>46</v>
      </c>
      <c r="D2" s="19"/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31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0.4</v>
      </c>
      <c r="P5" t="s">
        <v>1</v>
      </c>
      <c r="R5" s="1"/>
    </row>
    <row r="6" spans="2:19" x14ac:dyDescent="0.2">
      <c r="B6" t="s">
        <v>22</v>
      </c>
      <c r="C6" s="7">
        <v>2</v>
      </c>
      <c r="D6" s="26">
        <f>C6*(1+$O$5)</f>
        <v>2.8</v>
      </c>
      <c r="E6" s="26">
        <f t="shared" ref="E6:H6" si="1">D6*(1+$O$5)</f>
        <v>3.9199999999999995</v>
      </c>
      <c r="F6" s="26">
        <f t="shared" si="1"/>
        <v>5.4879999999999987</v>
      </c>
      <c r="G6" s="26">
        <f t="shared" si="1"/>
        <v>7.6831999999999976</v>
      </c>
      <c r="H6" s="26">
        <f t="shared" si="1"/>
        <v>10.756479999999996</v>
      </c>
      <c r="I6" s="26">
        <f>H6*(1+$O$6)</f>
        <v>15.059071999999993</v>
      </c>
      <c r="J6" s="26">
        <f t="shared" ref="J6:M6" si="2">I6*(1+$O$6)</f>
        <v>21.082700799999991</v>
      </c>
      <c r="K6" s="26">
        <f t="shared" si="2"/>
        <v>29.515781119999986</v>
      </c>
      <c r="L6" s="26">
        <f t="shared" si="2"/>
        <v>41.322093567999978</v>
      </c>
      <c r="M6" s="26">
        <f t="shared" si="2"/>
        <v>57.850930995199967</v>
      </c>
      <c r="N6" s="26">
        <f>L6*O8</f>
        <v>1239.6628070399993</v>
      </c>
      <c r="O6" s="23">
        <v>0.4</v>
      </c>
      <c r="P6" s="1" t="s">
        <v>2</v>
      </c>
    </row>
    <row r="7" spans="2:19" x14ac:dyDescent="0.2">
      <c r="B7" t="s">
        <v>19</v>
      </c>
      <c r="C7" s="8" t="str">
        <f>CONCATENATE(R8,O7*100,S8)</f>
        <v>PV(10%)</v>
      </c>
      <c r="D7" s="26">
        <f>D6*(1+$O$7)^($D$5-D5-1)</f>
        <v>2.5454545454545454</v>
      </c>
      <c r="E7" s="26">
        <f t="shared" ref="E7:N7" si="3">E6*(1+$O$7)^($D$5-E5-1)</f>
        <v>3.2396694214876027</v>
      </c>
      <c r="F7" s="26">
        <f t="shared" si="3"/>
        <v>4.1232156273478564</v>
      </c>
      <c r="G7" s="26">
        <f t="shared" si="3"/>
        <v>5.2477289802609084</v>
      </c>
      <c r="H7" s="26">
        <f t="shared" si="3"/>
        <v>6.6789277930593363</v>
      </c>
      <c r="I7" s="26">
        <f t="shared" si="3"/>
        <v>8.5004535548027906</v>
      </c>
      <c r="J7" s="26">
        <f t="shared" si="3"/>
        <v>10.818759069749005</v>
      </c>
      <c r="K7" s="26">
        <f t="shared" si="3"/>
        <v>13.769329725135096</v>
      </c>
      <c r="L7" s="26">
        <f t="shared" si="3"/>
        <v>17.524601468353758</v>
      </c>
      <c r="M7" s="26">
        <f t="shared" si="3"/>
        <v>22.304038232450235</v>
      </c>
      <c r="N7" s="26">
        <f t="shared" si="3"/>
        <v>477.94367640964788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572.69585482774903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30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 2020 billions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0.5</v>
      </c>
      <c r="P11" t="s">
        <v>1</v>
      </c>
    </row>
    <row r="12" spans="2:19" x14ac:dyDescent="0.2">
      <c r="B12" t="s">
        <v>21</v>
      </c>
      <c r="C12" s="7">
        <v>2</v>
      </c>
      <c r="D12" s="26">
        <f>C12*(1+$O$11)</f>
        <v>3</v>
      </c>
      <c r="E12" s="26">
        <f t="shared" ref="E12:H12" si="5">D12*(1+$O$11)</f>
        <v>4.5</v>
      </c>
      <c r="F12" s="26">
        <f t="shared" si="5"/>
        <v>6.75</v>
      </c>
      <c r="G12" s="26">
        <f t="shared" si="5"/>
        <v>10.125</v>
      </c>
      <c r="H12" s="26">
        <f t="shared" si="5"/>
        <v>15.1875</v>
      </c>
      <c r="I12" s="26">
        <f>H12*(1+$O$12)</f>
        <v>21.262499999999999</v>
      </c>
      <c r="J12" s="26">
        <f t="shared" ref="J12:M12" si="6">I12*(1+$O$12)</f>
        <v>29.767499999999998</v>
      </c>
      <c r="K12" s="26">
        <f t="shared" si="6"/>
        <v>41.674499999999995</v>
      </c>
      <c r="L12" s="26">
        <f t="shared" si="6"/>
        <v>58.34429999999999</v>
      </c>
      <c r="M12" s="26">
        <f t="shared" si="6"/>
        <v>81.68201999999998</v>
      </c>
      <c r="N12" s="26">
        <f>L12*O14</f>
        <v>2333.7719999999995</v>
      </c>
      <c r="O12" s="23">
        <v>0.4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2.7272727272727271</v>
      </c>
      <c r="E13" s="26">
        <f t="shared" ref="E13:M13" si="7">E12*(1+$O$7)^($D$5-E11-1)</f>
        <v>3.7190082644628095</v>
      </c>
      <c r="F13" s="26">
        <f t="shared" si="7"/>
        <v>5.0713749060856488</v>
      </c>
      <c r="G13" s="26">
        <f t="shared" si="7"/>
        <v>6.9155112355713388</v>
      </c>
      <c r="H13" s="26">
        <f t="shared" si="7"/>
        <v>9.4302425939609158</v>
      </c>
      <c r="I13" s="26">
        <f t="shared" si="7"/>
        <v>12.002126937768438</v>
      </c>
      <c r="J13" s="26">
        <f t="shared" si="7"/>
        <v>15.275434284432553</v>
      </c>
      <c r="K13" s="26">
        <f t="shared" si="7"/>
        <v>19.441461816550522</v>
      </c>
      <c r="L13" s="26">
        <f t="shared" si="7"/>
        <v>24.743678675609754</v>
      </c>
      <c r="M13" s="26">
        <f t="shared" si="7"/>
        <v>31.491954678048771</v>
      </c>
      <c r="N13" s="26">
        <f>N12*(1+$O$7)^($D$5-N11-1)</f>
        <v>899.77013365853634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1030.5881997782999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40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 2020 billions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0.25</v>
      </c>
      <c r="P17" t="s">
        <v>1</v>
      </c>
    </row>
    <row r="18" spans="2:16" x14ac:dyDescent="0.2">
      <c r="B18" t="s">
        <v>20</v>
      </c>
      <c r="C18" s="7">
        <f>C12</f>
        <v>2</v>
      </c>
      <c r="D18" s="26">
        <f>C18*(1+$O$17)</f>
        <v>2.5</v>
      </c>
      <c r="E18" s="26">
        <f t="shared" ref="E18:H18" si="9">D18*(1+$O$17)</f>
        <v>3.125</v>
      </c>
      <c r="F18" s="26">
        <f t="shared" si="9"/>
        <v>3.90625</v>
      </c>
      <c r="G18" s="26">
        <f t="shared" si="9"/>
        <v>4.8828125</v>
      </c>
      <c r="H18" s="26">
        <f t="shared" si="9"/>
        <v>6.103515625</v>
      </c>
      <c r="I18" s="26">
        <f>H18*(1+$O$18)</f>
        <v>7.0190429687499991</v>
      </c>
      <c r="J18" s="26">
        <f>I18*(1+$O$18)</f>
        <v>8.0718994140624982</v>
      </c>
      <c r="K18" s="26">
        <f>J18*(1+$O$18)</f>
        <v>9.2826843261718714</v>
      </c>
      <c r="L18" s="26">
        <f>K18*(1+$O$18)</f>
        <v>10.675086975097651</v>
      </c>
      <c r="M18" s="26">
        <f>L18*(1+$O$18)</f>
        <v>12.276350021362298</v>
      </c>
      <c r="N18" s="26">
        <f>L18*O20</f>
        <v>320.25260925292952</v>
      </c>
      <c r="O18" s="23">
        <v>0.15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2.2727272727272725</v>
      </c>
      <c r="E19" s="26">
        <f t="shared" ref="E19:N19" si="10">E18*(1+$O$19)^($D$17-E17-1)</f>
        <v>2.5826446280991733</v>
      </c>
      <c r="F19" s="26">
        <f t="shared" si="10"/>
        <v>2.9348234410217873</v>
      </c>
      <c r="G19" s="26">
        <f t="shared" si="10"/>
        <v>3.3350266375247584</v>
      </c>
      <c r="H19" s="26">
        <f t="shared" si="10"/>
        <v>3.7898029971872247</v>
      </c>
      <c r="I19" s="26">
        <f t="shared" si="10"/>
        <v>3.9620667697866438</v>
      </c>
      <c r="J19" s="26">
        <f t="shared" si="10"/>
        <v>4.1421607138678533</v>
      </c>
      <c r="K19" s="26">
        <f t="shared" si="10"/>
        <v>4.3304407463163921</v>
      </c>
      <c r="L19" s="26">
        <f t="shared" si="10"/>
        <v>4.5272789620580456</v>
      </c>
      <c r="M19" s="26">
        <f t="shared" si="10"/>
        <v>4.7330643694243193</v>
      </c>
      <c r="N19" s="26">
        <f t="shared" si="10"/>
        <v>123.47124441976486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160.08128095777832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30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0.5</v>
      </c>
      <c r="E23" s="26">
        <f>D8</f>
        <v>572.69585482774903</v>
      </c>
      <c r="F23" s="31">
        <f>E23*D23</f>
        <v>286.34792741387452</v>
      </c>
    </row>
    <row r="24" spans="2:16" x14ac:dyDescent="0.2">
      <c r="C24" s="11" t="s">
        <v>16</v>
      </c>
      <c r="D24" s="29">
        <v>0.3</v>
      </c>
      <c r="E24" s="26">
        <f>D14</f>
        <v>1030.5881997782999</v>
      </c>
      <c r="F24" s="31">
        <f t="shared" ref="F24:F25" si="11">E24*D24</f>
        <v>309.17645993348998</v>
      </c>
    </row>
    <row r="25" spans="2:16" ht="13.5" thickBot="1" x14ac:dyDescent="0.25">
      <c r="C25" s="13" t="s">
        <v>33</v>
      </c>
      <c r="D25" s="30">
        <v>0.2</v>
      </c>
      <c r="E25" s="32">
        <f>D20</f>
        <v>160.08128095777832</v>
      </c>
      <c r="F25" s="33">
        <f t="shared" si="11"/>
        <v>32.016256191555662</v>
      </c>
    </row>
    <row r="26" spans="2:16" ht="13.5" thickBot="1" x14ac:dyDescent="0.25">
      <c r="E26" s="21" t="s">
        <v>11</v>
      </c>
      <c r="F26" s="22">
        <f>SUM(F23:F25)</f>
        <v>627.54064353892011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13" priority="1" operator="containsText" text="overvalued">
      <formula>NOT(ISERROR(SEARCH("overvalued",D3)))</formula>
    </cfRule>
    <cfRule type="containsText" dxfId="12" priority="2" operator="containsText" text="undervalued">
      <formula>NOT(ISERROR(SEARCH("undervalued",D3)))</formula>
    </cfRule>
  </conditionalFormatting>
  <hyperlinks>
    <hyperlink ref="C30" r:id="rId1" xr:uid="{FFABA485-A5B5-416E-8B5B-9E0998B4AE76}"/>
    <hyperlink ref="B2:C2" r:id="rId2" display="Tesla" xr:uid="{24D6117E-AE71-451F-B5BA-A58E60C998FC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F25E-53B2-4149-B811-6136FD589843}">
  <dimension ref="B1:S30"/>
  <sheetViews>
    <sheetView showGridLines="0" topLeftCell="B1" zoomScaleNormal="100" workbookViewId="0">
      <selection activeCell="D2" sqref="D2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x14ac:dyDescent="0.2">
      <c r="B2" s="34" t="s">
        <v>41</v>
      </c>
      <c r="C2" s="34" t="s">
        <v>46</v>
      </c>
      <c r="D2" s="35" t="s">
        <v>47</v>
      </c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31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0.02</v>
      </c>
      <c r="P5" t="s">
        <v>1</v>
      </c>
      <c r="R5" s="1"/>
    </row>
    <row r="6" spans="2:19" x14ac:dyDescent="0.2">
      <c r="B6" t="s">
        <v>22</v>
      </c>
      <c r="C6" s="7">
        <v>11</v>
      </c>
      <c r="D6" s="26">
        <f>C6*(1+$O$5)</f>
        <v>11.22</v>
      </c>
      <c r="E6" s="26">
        <f t="shared" ref="E6:H6" si="1">D6*(1+$O$5)</f>
        <v>11.444400000000002</v>
      </c>
      <c r="F6" s="26">
        <f t="shared" si="1"/>
        <v>11.673288000000001</v>
      </c>
      <c r="G6" s="26">
        <f t="shared" si="1"/>
        <v>11.906753760000001</v>
      </c>
      <c r="H6" s="26">
        <f t="shared" si="1"/>
        <v>12.144888835200002</v>
      </c>
      <c r="I6" s="26">
        <f>H6*(1+$O$6)</f>
        <v>12.387786611904001</v>
      </c>
      <c r="J6" s="26">
        <f t="shared" ref="J6:M6" si="2">I6*(1+$O$6)</f>
        <v>12.635542344142081</v>
      </c>
      <c r="K6" s="26">
        <f t="shared" si="2"/>
        <v>12.888253191024923</v>
      </c>
      <c r="L6" s="26">
        <f t="shared" si="2"/>
        <v>13.146018254845421</v>
      </c>
      <c r="M6" s="26">
        <f t="shared" si="2"/>
        <v>13.408938619942329</v>
      </c>
      <c r="N6" s="26">
        <f>L6*O8</f>
        <v>328.65045637113553</v>
      </c>
      <c r="O6" s="23">
        <v>0.02</v>
      </c>
      <c r="P6" s="1" t="s">
        <v>2</v>
      </c>
    </row>
    <row r="7" spans="2:19" x14ac:dyDescent="0.2">
      <c r="B7" t="s">
        <v>19</v>
      </c>
      <c r="C7" s="8" t="str">
        <f>CONCATENATE(R8,O7*100,S8)</f>
        <v>PV(5%)</v>
      </c>
      <c r="D7" s="26">
        <f>D6*(1+$O$7)^($D$5-D5-1)</f>
        <v>10.685714285714285</v>
      </c>
      <c r="E7" s="26">
        <f t="shared" ref="E7:N7" si="3">E6*(1+$O$7)^($D$5-E5-1)</f>
        <v>10.380408163265306</v>
      </c>
      <c r="F7" s="26">
        <f t="shared" si="3"/>
        <v>10.083825072886297</v>
      </c>
      <c r="G7" s="26">
        <f t="shared" si="3"/>
        <v>9.7957157850895467</v>
      </c>
      <c r="H7" s="26">
        <f t="shared" si="3"/>
        <v>9.5158381912298449</v>
      </c>
      <c r="I7" s="26">
        <f t="shared" si="3"/>
        <v>9.2439571000518495</v>
      </c>
      <c r="J7" s="26">
        <f t="shared" si="3"/>
        <v>8.9798440400503665</v>
      </c>
      <c r="K7" s="26">
        <f t="shared" si="3"/>
        <v>8.7232770674775004</v>
      </c>
      <c r="L7" s="26">
        <f t="shared" si="3"/>
        <v>8.474040579835286</v>
      </c>
      <c r="M7" s="26">
        <f t="shared" si="3"/>
        <v>8.2319251346971338</v>
      </c>
      <c r="N7" s="26">
        <f t="shared" si="3"/>
        <v>201.76287094845918</v>
      </c>
      <c r="O7" s="23">
        <v>0.05</v>
      </c>
      <c r="P7" t="s">
        <v>3</v>
      </c>
    </row>
    <row r="8" spans="2:19" ht="13.5" thickBot="1" x14ac:dyDescent="0.25">
      <c r="C8" s="9" t="s">
        <v>29</v>
      </c>
      <c r="D8" s="27">
        <f>SUM(D7:N7)</f>
        <v>295.8774163687566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25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 2020 billions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0.04</v>
      </c>
      <c r="P11" t="s">
        <v>1</v>
      </c>
    </row>
    <row r="12" spans="2:19" x14ac:dyDescent="0.2">
      <c r="B12" t="s">
        <v>21</v>
      </c>
      <c r="C12" s="7">
        <v>11</v>
      </c>
      <c r="D12" s="26">
        <f>C12*(1+$O$11)</f>
        <v>11.440000000000001</v>
      </c>
      <c r="E12" s="26">
        <f t="shared" ref="E12:H12" si="5">D12*(1+$O$11)</f>
        <v>11.897600000000002</v>
      </c>
      <c r="F12" s="26">
        <f t="shared" si="5"/>
        <v>12.373504000000002</v>
      </c>
      <c r="G12" s="26">
        <f t="shared" si="5"/>
        <v>12.868444160000003</v>
      </c>
      <c r="H12" s="26">
        <f t="shared" si="5"/>
        <v>13.383181926400002</v>
      </c>
      <c r="I12" s="26">
        <f>H12*(1+$O$12)</f>
        <v>13.784677384192003</v>
      </c>
      <c r="J12" s="26">
        <f t="shared" ref="J12:M12" si="6">I12*(1+$O$12)</f>
        <v>14.198217705717763</v>
      </c>
      <c r="K12" s="26">
        <f t="shared" si="6"/>
        <v>14.624164236889296</v>
      </c>
      <c r="L12" s="26">
        <f t="shared" si="6"/>
        <v>15.062889163995976</v>
      </c>
      <c r="M12" s="26">
        <f t="shared" si="6"/>
        <v>15.514775838915856</v>
      </c>
      <c r="N12" s="26">
        <f>L12*O14</f>
        <v>451.88667491987928</v>
      </c>
      <c r="O12" s="23">
        <v>0.03</v>
      </c>
      <c r="P12" s="1" t="s">
        <v>2</v>
      </c>
    </row>
    <row r="13" spans="2:19" x14ac:dyDescent="0.2">
      <c r="B13" t="s">
        <v>19</v>
      </c>
      <c r="C13" s="8" t="str">
        <f>C7</f>
        <v>PV(5%)</v>
      </c>
      <c r="D13" s="26">
        <f>D12*(1+$O$13)^($D$11-D11-1)</f>
        <v>10.895238095238096</v>
      </c>
      <c r="E13" s="26">
        <f t="shared" ref="E13:M13" si="7">E12*(1+$O$7)^($D$5-E11-1)</f>
        <v>10.791473922902496</v>
      </c>
      <c r="F13" s="26">
        <f t="shared" si="7"/>
        <v>10.688697980779615</v>
      </c>
      <c r="G13" s="26">
        <f t="shared" si="7"/>
        <v>10.586900857153143</v>
      </c>
      <c r="H13" s="26">
        <f t="shared" si="7"/>
        <v>10.486073229942159</v>
      </c>
      <c r="I13" s="26">
        <f t="shared" si="7"/>
        <v>10.286338501752786</v>
      </c>
      <c r="J13" s="26">
        <f t="shared" si="7"/>
        <v>10.090408244576542</v>
      </c>
      <c r="K13" s="26">
        <f t="shared" si="7"/>
        <v>9.8982099922988951</v>
      </c>
      <c r="L13" s="26">
        <f t="shared" si="7"/>
        <v>9.7096726591122486</v>
      </c>
      <c r="M13" s="26">
        <f t="shared" si="7"/>
        <v>9.5247265132243975</v>
      </c>
      <c r="N13" s="26">
        <f>N12*(1+$O$7)^($D$5-N11-1)</f>
        <v>277.41921883177855</v>
      </c>
      <c r="O13" s="23">
        <f>O7</f>
        <v>0.05</v>
      </c>
      <c r="P13" t="s">
        <v>3</v>
      </c>
    </row>
    <row r="14" spans="2:19" ht="13.5" thickBot="1" x14ac:dyDescent="0.25">
      <c r="C14" s="9" t="s">
        <v>4</v>
      </c>
      <c r="D14" s="27">
        <f>SUM(D13:N13)</f>
        <v>380.37695882875892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30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 2020 billions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</v>
      </c>
      <c r="P17" t="s">
        <v>1</v>
      </c>
    </row>
    <row r="18" spans="2:16" x14ac:dyDescent="0.2">
      <c r="B18" t="s">
        <v>20</v>
      </c>
      <c r="C18" s="7">
        <f>C12</f>
        <v>11</v>
      </c>
      <c r="D18" s="26">
        <f>C18*(1+$O$17)</f>
        <v>11</v>
      </c>
      <c r="E18" s="26">
        <f t="shared" ref="E18:H18" si="9">D18*(1+$O$17)</f>
        <v>11</v>
      </c>
      <c r="F18" s="26">
        <f t="shared" si="9"/>
        <v>11</v>
      </c>
      <c r="G18" s="26">
        <f t="shared" si="9"/>
        <v>11</v>
      </c>
      <c r="H18" s="26">
        <f t="shared" si="9"/>
        <v>11</v>
      </c>
      <c r="I18" s="26">
        <f>H18*(1+$O$18)</f>
        <v>11</v>
      </c>
      <c r="J18" s="26">
        <f>I18*(1+$O$18)</f>
        <v>11</v>
      </c>
      <c r="K18" s="26">
        <f>J18*(1+$O$18)</f>
        <v>11</v>
      </c>
      <c r="L18" s="26">
        <f>K18*(1+$O$18)</f>
        <v>11</v>
      </c>
      <c r="M18" s="26">
        <f>L18*(1+$O$18)</f>
        <v>11</v>
      </c>
      <c r="N18" s="26">
        <f>L18*O20</f>
        <v>220</v>
      </c>
      <c r="O18" s="23">
        <v>0</v>
      </c>
      <c r="P18" s="1" t="s">
        <v>2</v>
      </c>
    </row>
    <row r="19" spans="2:16" x14ac:dyDescent="0.2">
      <c r="B19" t="s">
        <v>19</v>
      </c>
      <c r="C19" s="8" t="str">
        <f>C13</f>
        <v>PV(5%)</v>
      </c>
      <c r="D19" s="26">
        <f>D18*(1+$O$19)^($D$17-D17-1)</f>
        <v>10.476190476190476</v>
      </c>
      <c r="E19" s="26">
        <f t="shared" ref="E19:N19" si="10">E18*(1+$O$19)^($D$17-E17-1)</f>
        <v>9.9773242630385486</v>
      </c>
      <c r="F19" s="26">
        <f t="shared" si="10"/>
        <v>9.5022135838462365</v>
      </c>
      <c r="G19" s="26">
        <f t="shared" si="10"/>
        <v>9.0497272227107022</v>
      </c>
      <c r="H19" s="26">
        <f t="shared" si="10"/>
        <v>8.6187878311530479</v>
      </c>
      <c r="I19" s="26">
        <f t="shared" si="10"/>
        <v>8.2083693630029035</v>
      </c>
      <c r="J19" s="26">
        <f t="shared" si="10"/>
        <v>7.8174946314313365</v>
      </c>
      <c r="K19" s="26">
        <f t="shared" si="10"/>
        <v>7.4452329823155594</v>
      </c>
      <c r="L19" s="26">
        <f t="shared" si="10"/>
        <v>7.0906980783957696</v>
      </c>
      <c r="M19" s="26">
        <f t="shared" si="10"/>
        <v>6.7530457889483522</v>
      </c>
      <c r="N19" s="26">
        <f t="shared" si="10"/>
        <v>135.06091577896706</v>
      </c>
      <c r="O19" s="23">
        <f>O13</f>
        <v>0.05</v>
      </c>
      <c r="P19" t="s">
        <v>3</v>
      </c>
    </row>
    <row r="20" spans="2:16" ht="13.5" thickBot="1" x14ac:dyDescent="0.25">
      <c r="C20" s="9" t="s">
        <v>4</v>
      </c>
      <c r="D20" s="27">
        <f>SUM(D19:N19)</f>
        <v>220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20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295.8774163687566</v>
      </c>
      <c r="F23" s="31">
        <f>E23*D23</f>
        <v>177.52644982125395</v>
      </c>
    </row>
    <row r="24" spans="2:16" x14ac:dyDescent="0.2">
      <c r="C24" s="11" t="s">
        <v>16</v>
      </c>
      <c r="D24" s="29">
        <v>0.2</v>
      </c>
      <c r="E24" s="26">
        <f>D14</f>
        <v>380.37695882875892</v>
      </c>
      <c r="F24" s="31">
        <f t="shared" ref="F24:F25" si="11">E24*D24</f>
        <v>76.075391765751789</v>
      </c>
    </row>
    <row r="25" spans="2:16" ht="13.5" thickBot="1" x14ac:dyDescent="0.25">
      <c r="C25" s="13" t="s">
        <v>33</v>
      </c>
      <c r="D25" s="30">
        <v>0.2</v>
      </c>
      <c r="E25" s="32">
        <f>D20</f>
        <v>220</v>
      </c>
      <c r="F25" s="33">
        <f t="shared" si="11"/>
        <v>44</v>
      </c>
    </row>
    <row r="26" spans="2:16" ht="13.5" thickBot="1" x14ac:dyDescent="0.25">
      <c r="E26" s="21" t="s">
        <v>11</v>
      </c>
      <c r="F26" s="22">
        <f>SUM(F23:F25)</f>
        <v>297.60184158700577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11" priority="1" operator="containsText" text="overvalued">
      <formula>NOT(ISERROR(SEARCH("overvalued",D3)))</formula>
    </cfRule>
    <cfRule type="containsText" dxfId="10" priority="2" operator="containsText" text="undervalued">
      <formula>NOT(ISERROR(SEARCH("undervalued",D3)))</formula>
    </cfRule>
  </conditionalFormatting>
  <hyperlinks>
    <hyperlink ref="C30" r:id="rId1" xr:uid="{6B72BC78-878D-4D95-B8A6-E7A6B43640FF}"/>
    <hyperlink ref="B2:C2" r:id="rId2" display="Nestle" xr:uid="{480AB4BA-3B58-4ACE-84FD-89958B2F2077}"/>
    <hyperlink ref="D2" r:id="rId3" xr:uid="{CA89D8D4-04C2-4B05-9F94-443C948B1B28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F6DD-D8E7-4F0A-8359-C07E1906142D}">
  <dimension ref="B1:S30"/>
  <sheetViews>
    <sheetView showGridLines="0" topLeftCell="B1" zoomScaleNormal="100" workbookViewId="0">
      <selection activeCell="D25" sqref="D25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38</v>
      </c>
      <c r="C2" s="10"/>
      <c r="D2" s="19"/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31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0.02</v>
      </c>
      <c r="P5" t="s">
        <v>1</v>
      </c>
      <c r="R5" s="1"/>
    </row>
    <row r="6" spans="2:19" x14ac:dyDescent="0.2">
      <c r="B6" t="s">
        <v>22</v>
      </c>
      <c r="C6" s="7">
        <v>1.5</v>
      </c>
      <c r="D6" s="26">
        <f>C6*(1+$O$5)</f>
        <v>1.53</v>
      </c>
      <c r="E6" s="26">
        <f t="shared" ref="E6:H6" si="1">D6*(1+$O$5)</f>
        <v>1.5606</v>
      </c>
      <c r="F6" s="26">
        <f t="shared" si="1"/>
        <v>1.591812</v>
      </c>
      <c r="G6" s="26">
        <f t="shared" si="1"/>
        <v>1.6236482400000001</v>
      </c>
      <c r="H6" s="26">
        <f t="shared" si="1"/>
        <v>1.6561212048</v>
      </c>
      <c r="I6" s="26">
        <f>H6*(1+$O$6)</f>
        <v>1.689243628896</v>
      </c>
      <c r="J6" s="26">
        <f t="shared" ref="J6:M6" si="2">I6*(1+$O$6)</f>
        <v>1.7230285014739199</v>
      </c>
      <c r="K6" s="26">
        <f t="shared" si="2"/>
        <v>1.7574890715033984</v>
      </c>
      <c r="L6" s="26">
        <f t="shared" si="2"/>
        <v>1.7926388529334665</v>
      </c>
      <c r="M6" s="26">
        <f t="shared" si="2"/>
        <v>1.8284916299921359</v>
      </c>
      <c r="N6" s="26">
        <f>L6*O8</f>
        <v>26.889582794001996</v>
      </c>
      <c r="O6" s="23">
        <v>0.02</v>
      </c>
      <c r="P6" s="1" t="s">
        <v>2</v>
      </c>
    </row>
    <row r="7" spans="2:19" x14ac:dyDescent="0.2">
      <c r="B7" t="s">
        <v>19</v>
      </c>
      <c r="C7" s="8" t="str">
        <f>CONCATENATE(R8,O7*100,S8)</f>
        <v>PV(10%)</v>
      </c>
      <c r="D7" s="26">
        <f>D6*(1+$O$7)^($D$5-D5-1)</f>
        <v>1.3909090909090909</v>
      </c>
      <c r="E7" s="26">
        <f t="shared" ref="E7:N7" si="3">E6*(1+$O$7)^($D$5-E5-1)</f>
        <v>1.2897520661157023</v>
      </c>
      <c r="F7" s="26">
        <f t="shared" si="3"/>
        <v>1.1959519158527419</v>
      </c>
      <c r="G7" s="26">
        <f t="shared" si="3"/>
        <v>1.1089735946998154</v>
      </c>
      <c r="H7" s="26">
        <f t="shared" si="3"/>
        <v>1.0283209696307376</v>
      </c>
      <c r="I7" s="26">
        <f t="shared" si="3"/>
        <v>0.95353399002122952</v>
      </c>
      <c r="J7" s="26">
        <f t="shared" si="3"/>
        <v>0.88418606347423079</v>
      </c>
      <c r="K7" s="26">
        <f t="shared" si="3"/>
        <v>0.81988162249428675</v>
      </c>
      <c r="L7" s="26">
        <f t="shared" si="3"/>
        <v>0.76025386813106588</v>
      </c>
      <c r="M7" s="26">
        <f t="shared" si="3"/>
        <v>0.70496267772153387</v>
      </c>
      <c r="N7" s="26">
        <f t="shared" si="3"/>
        <v>10.367098201787261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20.503824060837694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15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 2020 billions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0.03</v>
      </c>
      <c r="P11" t="s">
        <v>1</v>
      </c>
    </row>
    <row r="12" spans="2:19" x14ac:dyDescent="0.2">
      <c r="B12" t="s">
        <v>21</v>
      </c>
      <c r="C12" s="7">
        <f>C6</f>
        <v>1.5</v>
      </c>
      <c r="D12" s="26">
        <f>C12*(1+$O$11)</f>
        <v>1.5449999999999999</v>
      </c>
      <c r="E12" s="26">
        <f t="shared" ref="E12:H12" si="5">D12*(1+$O$11)</f>
        <v>1.59135</v>
      </c>
      <c r="F12" s="26">
        <f t="shared" si="5"/>
        <v>1.6390905</v>
      </c>
      <c r="G12" s="26">
        <f t="shared" si="5"/>
        <v>1.6882632150000001</v>
      </c>
      <c r="H12" s="26">
        <f t="shared" si="5"/>
        <v>1.7389111114500002</v>
      </c>
      <c r="I12" s="26">
        <f>H12*(1+$O$12)</f>
        <v>1.7910784447935002</v>
      </c>
      <c r="J12" s="26">
        <f t="shared" ref="J12:M12" si="6">I12*(1+$O$12)</f>
        <v>1.8448107981373052</v>
      </c>
      <c r="K12" s="26">
        <f t="shared" si="6"/>
        <v>1.9001551220814243</v>
      </c>
      <c r="L12" s="26">
        <f t="shared" si="6"/>
        <v>1.957159775743867</v>
      </c>
      <c r="M12" s="26">
        <f t="shared" si="6"/>
        <v>2.0158745690161832</v>
      </c>
      <c r="N12" s="26">
        <f>L12*O14</f>
        <v>48.928994393596675</v>
      </c>
      <c r="O12" s="23">
        <v>0.03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1.4045454545454545</v>
      </c>
      <c r="E13" s="26">
        <f t="shared" ref="E13:M13" si="7">E12*(1+$O$7)^($D$5-E11-1)</f>
        <v>1.3151652892561982</v>
      </c>
      <c r="F13" s="26">
        <f t="shared" si="7"/>
        <v>1.2314729526671673</v>
      </c>
      <c r="G13" s="26">
        <f t="shared" si="7"/>
        <v>1.1531064920428931</v>
      </c>
      <c r="H13" s="26">
        <f t="shared" si="7"/>
        <v>1.0797269880037998</v>
      </c>
      <c r="I13" s="26">
        <f t="shared" si="7"/>
        <v>1.0110170887671943</v>
      </c>
      <c r="J13" s="26">
        <f t="shared" si="7"/>
        <v>0.94667963766382723</v>
      </c>
      <c r="K13" s="26">
        <f t="shared" si="7"/>
        <v>0.8864363879943109</v>
      </c>
      <c r="L13" s="26">
        <f t="shared" si="7"/>
        <v>0.83002679966740023</v>
      </c>
      <c r="M13" s="26">
        <f t="shared" si="7"/>
        <v>0.77720691241583839</v>
      </c>
      <c r="N13" s="26">
        <f>N12*(1+$O$7)^($D$5-N11-1)</f>
        <v>18.864245446986367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29.499629450010453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25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 2020 billions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</v>
      </c>
      <c r="P17" t="s">
        <v>1</v>
      </c>
    </row>
    <row r="18" spans="2:16" x14ac:dyDescent="0.2">
      <c r="B18" t="s">
        <v>20</v>
      </c>
      <c r="C18" s="7">
        <f>C12</f>
        <v>1.5</v>
      </c>
      <c r="D18" s="26">
        <f>C18*(1+$O$17)</f>
        <v>1.5</v>
      </c>
      <c r="E18" s="26">
        <f t="shared" ref="E18:H18" si="9">D18*(1+$O$17)</f>
        <v>1.5</v>
      </c>
      <c r="F18" s="26">
        <f t="shared" si="9"/>
        <v>1.5</v>
      </c>
      <c r="G18" s="26">
        <f t="shared" si="9"/>
        <v>1.5</v>
      </c>
      <c r="H18" s="26">
        <f t="shared" si="9"/>
        <v>1.5</v>
      </c>
      <c r="I18" s="26">
        <f>H18*(1+$O$18)</f>
        <v>1.47</v>
      </c>
      <c r="J18" s="26">
        <f>I18*(1+$O$18)</f>
        <v>1.4405999999999999</v>
      </c>
      <c r="K18" s="26">
        <f>J18*(1+$O$18)</f>
        <v>1.4117879999999998</v>
      </c>
      <c r="L18" s="26">
        <f>K18*(1+$O$18)</f>
        <v>1.3835522399999998</v>
      </c>
      <c r="M18" s="26">
        <f>L18*(1+$O$18)</f>
        <v>1.3558811951999998</v>
      </c>
      <c r="N18" s="26">
        <f>L18*O20</f>
        <v>11.068417919999998</v>
      </c>
      <c r="O18" s="23">
        <v>-0.02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1.3636363636363635</v>
      </c>
      <c r="E19" s="26">
        <f t="shared" ref="E19:N19" si="10">E18*(1+$O$19)^($D$17-E17-1)</f>
        <v>1.2396694214876032</v>
      </c>
      <c r="F19" s="26">
        <f t="shared" si="10"/>
        <v>1.1269722013523662</v>
      </c>
      <c r="G19" s="26">
        <f t="shared" si="10"/>
        <v>1.0245201830476058</v>
      </c>
      <c r="H19" s="26">
        <f t="shared" si="10"/>
        <v>0.93138198458873234</v>
      </c>
      <c r="I19" s="26">
        <f t="shared" si="10"/>
        <v>0.82977667717905246</v>
      </c>
      <c r="J19" s="26">
        <f t="shared" si="10"/>
        <v>0.7392555851231557</v>
      </c>
      <c r="K19" s="26">
        <f t="shared" si="10"/>
        <v>0.6586095212915386</v>
      </c>
      <c r="L19" s="26">
        <f t="shared" si="10"/>
        <v>0.58676120987791625</v>
      </c>
      <c r="M19" s="26">
        <f t="shared" si="10"/>
        <v>0.52275089607305258</v>
      </c>
      <c r="N19" s="26">
        <f t="shared" si="10"/>
        <v>4.2673542536575724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13.29068829731496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8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20.503824060837694</v>
      </c>
      <c r="F23" s="31">
        <f>E23*D23</f>
        <v>12.302294436502615</v>
      </c>
    </row>
    <row r="24" spans="2:16" x14ac:dyDescent="0.2">
      <c r="C24" s="11" t="s">
        <v>16</v>
      </c>
      <c r="D24" s="29">
        <v>0.3</v>
      </c>
      <c r="E24" s="26">
        <f>D14</f>
        <v>29.499629450010453</v>
      </c>
      <c r="F24" s="31">
        <f t="shared" ref="F24:F25" si="11">E24*D24</f>
        <v>8.8498888350031351</v>
      </c>
    </row>
    <row r="25" spans="2:16" ht="13.5" thickBot="1" x14ac:dyDescent="0.25">
      <c r="C25" s="13" t="s">
        <v>33</v>
      </c>
      <c r="D25" s="30">
        <v>0.1</v>
      </c>
      <c r="E25" s="32">
        <f>D20</f>
        <v>13.29068829731496</v>
      </c>
      <c r="F25" s="33">
        <f t="shared" si="11"/>
        <v>1.3290688297314961</v>
      </c>
    </row>
    <row r="26" spans="2:16" ht="13.5" thickBot="1" x14ac:dyDescent="0.25">
      <c r="E26" s="21" t="s">
        <v>11</v>
      </c>
      <c r="F26" s="22">
        <f>SUM(F23:F25)</f>
        <v>22.481252101237246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9" priority="1" operator="containsText" text="overvalued">
      <formula>NOT(ISERROR(SEARCH("overvalued",D3)))</formula>
    </cfRule>
    <cfRule type="containsText" dxfId="8" priority="2" operator="containsText" text="undervalued">
      <formula>NOT(ISERROR(SEARCH("undervalued",D3)))</formula>
    </cfRule>
  </conditionalFormatting>
  <hyperlinks>
    <hyperlink ref="C30" r:id="rId1" xr:uid="{555D85AA-C4D9-47AF-AA77-B034EAEE69F2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635A-9F1F-41DC-8836-430EBC6AD283}">
  <dimension ref="B1:S30"/>
  <sheetViews>
    <sheetView showGridLines="0" topLeftCell="B1" zoomScaleNormal="100" workbookViewId="0">
      <selection activeCell="E2" sqref="E2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37</v>
      </c>
      <c r="C2" s="10"/>
      <c r="D2" s="35" t="s">
        <v>48</v>
      </c>
      <c r="E2" s="34" t="s">
        <v>49</v>
      </c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39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0.02</v>
      </c>
      <c r="P5" t="s">
        <v>1</v>
      </c>
      <c r="R5" s="1"/>
    </row>
    <row r="6" spans="2:19" x14ac:dyDescent="0.2">
      <c r="B6" t="s">
        <v>22</v>
      </c>
      <c r="C6" s="7">
        <v>1.65</v>
      </c>
      <c r="D6" s="26">
        <f>C6*(1+$O$5)</f>
        <v>1.6829999999999998</v>
      </c>
      <c r="E6" s="26">
        <f t="shared" ref="E6:H6" si="1">D6*(1+$O$5)</f>
        <v>1.7166599999999999</v>
      </c>
      <c r="F6" s="26">
        <f t="shared" si="1"/>
        <v>1.7509931999999999</v>
      </c>
      <c r="G6" s="26">
        <f t="shared" si="1"/>
        <v>1.786013064</v>
      </c>
      <c r="H6" s="26">
        <f t="shared" si="1"/>
        <v>1.8217333252800001</v>
      </c>
      <c r="I6" s="26">
        <f>H6*(1+$O$6)</f>
        <v>1.8581679917856002</v>
      </c>
      <c r="J6" s="26">
        <f t="shared" ref="J6:M6" si="2">I6*(1+$O$6)</f>
        <v>1.8953313516213122</v>
      </c>
      <c r="K6" s="26">
        <f t="shared" si="2"/>
        <v>1.9332379786537384</v>
      </c>
      <c r="L6" s="26">
        <f t="shared" si="2"/>
        <v>1.9719027382268131</v>
      </c>
      <c r="M6" s="26">
        <f t="shared" si="2"/>
        <v>2.0113407929913492</v>
      </c>
      <c r="N6" s="26">
        <f>L6*O8</f>
        <v>39.438054764536261</v>
      </c>
      <c r="O6" s="23">
        <v>0.02</v>
      </c>
      <c r="P6" s="1" t="s">
        <v>2</v>
      </c>
    </row>
    <row r="7" spans="2:19" x14ac:dyDescent="0.2">
      <c r="B7" t="s">
        <v>19</v>
      </c>
      <c r="C7" s="8" t="str">
        <f>CONCATENATE(R8,O7*100,S8)</f>
        <v>PV(5%)</v>
      </c>
      <c r="D7" s="26">
        <f>D6*(1+$O$7)^($D$5-D5-1)</f>
        <v>1.6028571428571425</v>
      </c>
      <c r="E7" s="26">
        <f t="shared" ref="E7:N7" si="3">E6*(1+$O$7)^($D$5-E5-1)</f>
        <v>1.5570612244897957</v>
      </c>
      <c r="F7" s="26">
        <f t="shared" si="3"/>
        <v>1.5125737609329444</v>
      </c>
      <c r="G7" s="26">
        <f t="shared" si="3"/>
        <v>1.469357367763432</v>
      </c>
      <c r="H7" s="26">
        <f t="shared" si="3"/>
        <v>1.4273757286844766</v>
      </c>
      <c r="I7" s="26">
        <f t="shared" si="3"/>
        <v>1.3865935650077774</v>
      </c>
      <c r="J7" s="26">
        <f t="shared" si="3"/>
        <v>1.346976606007555</v>
      </c>
      <c r="K7" s="26">
        <f t="shared" si="3"/>
        <v>1.3084915601216252</v>
      </c>
      <c r="L7" s="26">
        <f t="shared" si="3"/>
        <v>1.2711060869752928</v>
      </c>
      <c r="M7" s="26">
        <f t="shared" si="3"/>
        <v>1.2347887702045701</v>
      </c>
      <c r="N7" s="26">
        <f t="shared" si="3"/>
        <v>24.211544513815102</v>
      </c>
      <c r="O7" s="23">
        <v>0.05</v>
      </c>
      <c r="P7" t="s">
        <v>3</v>
      </c>
    </row>
    <row r="8" spans="2:19" ht="13.5" thickBot="1" x14ac:dyDescent="0.25">
      <c r="C8" s="9" t="s">
        <v>29</v>
      </c>
      <c r="D8" s="27">
        <f>SUM(D7:N7)</f>
        <v>38.328726326859716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20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dividend  in EUR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0.05</v>
      </c>
      <c r="P11" t="s">
        <v>1</v>
      </c>
    </row>
    <row r="12" spans="2:19" x14ac:dyDescent="0.2">
      <c r="B12" t="s">
        <v>21</v>
      </c>
      <c r="C12" s="7">
        <f>C6</f>
        <v>1.65</v>
      </c>
      <c r="D12" s="26">
        <f>C12*(1+$O$11)</f>
        <v>1.7324999999999999</v>
      </c>
      <c r="E12" s="26">
        <f t="shared" ref="E12:H12" si="5">D12*(1+$O$11)</f>
        <v>1.8191250000000001</v>
      </c>
      <c r="F12" s="26">
        <f t="shared" si="5"/>
        <v>1.9100812500000002</v>
      </c>
      <c r="G12" s="26">
        <f t="shared" si="5"/>
        <v>2.0055853125000001</v>
      </c>
      <c r="H12" s="26">
        <f t="shared" si="5"/>
        <v>2.1058645781250003</v>
      </c>
      <c r="I12" s="26">
        <f>H12*(1+$O$12)</f>
        <v>2.2111578070312503</v>
      </c>
      <c r="J12" s="26">
        <f t="shared" ref="J12:M12" si="6">I12*(1+$O$12)</f>
        <v>2.321715697382813</v>
      </c>
      <c r="K12" s="26">
        <f t="shared" si="6"/>
        <v>2.4378014822519538</v>
      </c>
      <c r="L12" s="26">
        <f t="shared" si="6"/>
        <v>2.5596915563645517</v>
      </c>
      <c r="M12" s="26">
        <f t="shared" si="6"/>
        <v>2.6876761341827793</v>
      </c>
      <c r="N12" s="26">
        <f>L12*O14</f>
        <v>63.992288909113796</v>
      </c>
      <c r="O12" s="23">
        <v>0.05</v>
      </c>
      <c r="P12" s="1" t="s">
        <v>2</v>
      </c>
    </row>
    <row r="13" spans="2:19" x14ac:dyDescent="0.2">
      <c r="B13" t="s">
        <v>19</v>
      </c>
      <c r="C13" s="8" t="str">
        <f>C7</f>
        <v>PV(5%)</v>
      </c>
      <c r="D13" s="26">
        <f>D12*(1+$O$13)^($D$11-D11-1)</f>
        <v>1.65</v>
      </c>
      <c r="E13" s="26">
        <f t="shared" ref="E13:M13" si="7">E12*(1+$O$7)^($D$5-E11-1)</f>
        <v>1.65</v>
      </c>
      <c r="F13" s="26">
        <f t="shared" si="7"/>
        <v>1.65</v>
      </c>
      <c r="G13" s="26">
        <f t="shared" si="7"/>
        <v>1.65</v>
      </c>
      <c r="H13" s="26">
        <f t="shared" si="7"/>
        <v>1.6500000000000001</v>
      </c>
      <c r="I13" s="26">
        <f t="shared" si="7"/>
        <v>1.6500000000000001</v>
      </c>
      <c r="J13" s="26">
        <f t="shared" si="7"/>
        <v>1.6500000000000001</v>
      </c>
      <c r="K13" s="26">
        <f t="shared" si="7"/>
        <v>1.6500000000000006</v>
      </c>
      <c r="L13" s="26">
        <f t="shared" si="7"/>
        <v>1.6500000000000004</v>
      </c>
      <c r="M13" s="26">
        <f t="shared" si="7"/>
        <v>1.6500000000000004</v>
      </c>
      <c r="N13" s="26">
        <f>N12*(1+$O$7)^($D$5-N11-1)</f>
        <v>39.285714285714299</v>
      </c>
      <c r="O13" s="23">
        <f>O7</f>
        <v>0.05</v>
      </c>
      <c r="P13" t="s">
        <v>3</v>
      </c>
    </row>
    <row r="14" spans="2:19" ht="13.5" thickBot="1" x14ac:dyDescent="0.25">
      <c r="C14" s="9" t="s">
        <v>4</v>
      </c>
      <c r="D14" s="27">
        <f>SUM(D13:N13)</f>
        <v>55.785714285714299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25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dividend  in EUR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-0.02</v>
      </c>
      <c r="P17" t="s">
        <v>1</v>
      </c>
    </row>
    <row r="18" spans="2:16" x14ac:dyDescent="0.2">
      <c r="B18" t="s">
        <v>20</v>
      </c>
      <c r="C18" s="7">
        <f>C12</f>
        <v>1.65</v>
      </c>
      <c r="D18" s="26">
        <f>C18*(1+$O$17)</f>
        <v>1.617</v>
      </c>
      <c r="E18" s="26">
        <f t="shared" ref="E18:H18" si="9">D18*(1+$O$17)</f>
        <v>1.58466</v>
      </c>
      <c r="F18" s="26">
        <f t="shared" si="9"/>
        <v>1.5529667999999999</v>
      </c>
      <c r="G18" s="26">
        <f t="shared" si="9"/>
        <v>1.5219074639999999</v>
      </c>
      <c r="H18" s="26">
        <f t="shared" si="9"/>
        <v>1.4914693147199998</v>
      </c>
      <c r="I18" s="26">
        <f>H18*(1+$O$18)</f>
        <v>1.4616399284255996</v>
      </c>
      <c r="J18" s="26">
        <f>I18*(1+$O$18)</f>
        <v>1.4324071298570877</v>
      </c>
      <c r="K18" s="26">
        <f>J18*(1+$O$18)</f>
        <v>1.4037589872599459</v>
      </c>
      <c r="L18" s="26">
        <f>K18*(1+$O$18)</f>
        <v>1.3756838075147468</v>
      </c>
      <c r="M18" s="26">
        <f>L18*(1+$O$18)</f>
        <v>1.3481701313644519</v>
      </c>
      <c r="N18" s="26">
        <f>L18*O20</f>
        <v>20.635257112721202</v>
      </c>
      <c r="O18" s="23">
        <v>-0.02</v>
      </c>
      <c r="P18" s="1" t="s">
        <v>2</v>
      </c>
    </row>
    <row r="19" spans="2:16" x14ac:dyDescent="0.2">
      <c r="B19" t="s">
        <v>19</v>
      </c>
      <c r="C19" s="8" t="str">
        <f>C13</f>
        <v>PV(5%)</v>
      </c>
      <c r="D19" s="26">
        <f>D18*(1+$O$19)^($D$17-D17-1)</f>
        <v>1.5399999999999998</v>
      </c>
      <c r="E19" s="26">
        <f t="shared" ref="E19:N19" si="10">E18*(1+$O$19)^($D$17-E17-1)</f>
        <v>1.4373333333333331</v>
      </c>
      <c r="F19" s="26">
        <f t="shared" si="10"/>
        <v>1.3415111111111109</v>
      </c>
      <c r="G19" s="26">
        <f t="shared" si="10"/>
        <v>1.2520770370370369</v>
      </c>
      <c r="H19" s="26">
        <f t="shared" si="10"/>
        <v>1.168605234567901</v>
      </c>
      <c r="I19" s="26">
        <f t="shared" si="10"/>
        <v>1.0906982189300409</v>
      </c>
      <c r="J19" s="26">
        <f t="shared" si="10"/>
        <v>1.0179850043347047</v>
      </c>
      <c r="K19" s="26">
        <f t="shared" si="10"/>
        <v>0.95011933737905785</v>
      </c>
      <c r="L19" s="26">
        <f t="shared" si="10"/>
        <v>0.88677804822045381</v>
      </c>
      <c r="M19" s="26">
        <f t="shared" si="10"/>
        <v>0.82765951167242358</v>
      </c>
      <c r="N19" s="26">
        <f t="shared" si="10"/>
        <v>12.668257831720769</v>
      </c>
      <c r="O19" s="23">
        <f>O13</f>
        <v>0.05</v>
      </c>
      <c r="P19" t="s">
        <v>3</v>
      </c>
    </row>
    <row r="20" spans="2:16" ht="13.5" thickBot="1" x14ac:dyDescent="0.25">
      <c r="C20" s="9" t="s">
        <v>4</v>
      </c>
      <c r="D20" s="27">
        <f>SUM(D19:N19)</f>
        <v>24.181024668306833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15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0.6</v>
      </c>
      <c r="E23" s="26">
        <f>D8</f>
        <v>38.328726326859716</v>
      </c>
      <c r="F23" s="31">
        <f>E23*D23</f>
        <v>22.997235796115827</v>
      </c>
    </row>
    <row r="24" spans="2:16" x14ac:dyDescent="0.2">
      <c r="C24" s="11" t="s">
        <v>16</v>
      </c>
      <c r="D24" s="29">
        <v>0.1</v>
      </c>
      <c r="E24" s="26">
        <f>D14</f>
        <v>55.785714285714299</v>
      </c>
      <c r="F24" s="31">
        <f t="shared" ref="F24:F25" si="11">E24*D24</f>
        <v>5.5785714285714301</v>
      </c>
    </row>
    <row r="25" spans="2:16" ht="13.5" thickBot="1" x14ac:dyDescent="0.25">
      <c r="C25" s="13" t="s">
        <v>33</v>
      </c>
      <c r="D25" s="30">
        <v>0.3</v>
      </c>
      <c r="E25" s="32">
        <f>D20</f>
        <v>24.181024668306833</v>
      </c>
      <c r="F25" s="33">
        <f t="shared" si="11"/>
        <v>7.2543074004920491</v>
      </c>
    </row>
    <row r="26" spans="2:16" ht="13.5" thickBot="1" x14ac:dyDescent="0.25">
      <c r="E26" s="21" t="s">
        <v>11</v>
      </c>
      <c r="F26" s="22">
        <f>SUM(F23:F25)</f>
        <v>35.830114625179306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7" priority="1" operator="containsText" text="overvalued">
      <formula>NOT(ISERROR(SEARCH("overvalued",D3)))</formula>
    </cfRule>
    <cfRule type="containsText" dxfId="6" priority="2" operator="containsText" text="undervalued">
      <formula>NOT(ISERROR(SEARCH("undervalued",D3)))</formula>
    </cfRule>
  </conditionalFormatting>
  <hyperlinks>
    <hyperlink ref="C30" r:id="rId1" xr:uid="{EACB305E-6A61-48F8-9203-5BD4F5B9D5CA}"/>
    <hyperlink ref="D2" r:id="rId2" xr:uid="{2F71DFCB-6F36-4A1B-9AAF-847A91B25D02}"/>
    <hyperlink ref="E2" r:id="rId3" xr:uid="{BF0A4DD8-B3F0-4744-B90E-72E044CAA045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77C3-7A07-466C-9561-953A20044837}">
  <dimension ref="B1:S30"/>
  <sheetViews>
    <sheetView showGridLines="0" topLeftCell="B1" zoomScaleNormal="100" workbookViewId="0">
      <selection activeCell="G35" sqref="G35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42</v>
      </c>
      <c r="C2" s="34" t="s">
        <v>44</v>
      </c>
      <c r="D2" s="19"/>
      <c r="S2" s="3" t="s">
        <v>7</v>
      </c>
    </row>
    <row r="3" spans="2:19" x14ac:dyDescent="0.2">
      <c r="C3" s="12"/>
      <c r="D3" s="14"/>
    </row>
    <row r="4" spans="2:19" ht="26.25" thickBot="1" x14ac:dyDescent="0.25">
      <c r="B4" t="s">
        <v>35</v>
      </c>
      <c r="N4" s="5" t="s">
        <v>5</v>
      </c>
      <c r="O4" s="4" t="s">
        <v>0</v>
      </c>
    </row>
    <row r="5" spans="2:19" x14ac:dyDescent="0.2">
      <c r="B5" t="s">
        <v>8</v>
      </c>
      <c r="C5" s="6" t="s">
        <v>31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</v>
      </c>
      <c r="P5" t="s">
        <v>1</v>
      </c>
      <c r="R5" s="1"/>
    </row>
    <row r="6" spans="2:19" x14ac:dyDescent="0.2">
      <c r="B6" t="s">
        <v>22</v>
      </c>
      <c r="C6" s="7">
        <v>1.1000000000000001</v>
      </c>
      <c r="D6" s="26">
        <f>C6*(1+$O$5)</f>
        <v>1.1000000000000001</v>
      </c>
      <c r="E6" s="26">
        <f t="shared" ref="E6:H6" si="1">D6*(1+$O$5)</f>
        <v>1.1000000000000001</v>
      </c>
      <c r="F6" s="26">
        <f t="shared" si="1"/>
        <v>1.1000000000000001</v>
      </c>
      <c r="G6" s="26">
        <f t="shared" si="1"/>
        <v>1.1000000000000001</v>
      </c>
      <c r="H6" s="26">
        <f t="shared" si="1"/>
        <v>1.1000000000000001</v>
      </c>
      <c r="I6" s="26">
        <f>H6*(1+$O$6)</f>
        <v>1.1000000000000001</v>
      </c>
      <c r="J6" s="26">
        <f t="shared" ref="J6:M6" si="2">I6*(1+$O$6)</f>
        <v>1.1000000000000001</v>
      </c>
      <c r="K6" s="26">
        <f t="shared" si="2"/>
        <v>1.1000000000000001</v>
      </c>
      <c r="L6" s="26">
        <f t="shared" si="2"/>
        <v>1.1000000000000001</v>
      </c>
      <c r="M6" s="26">
        <f t="shared" si="2"/>
        <v>1.1000000000000001</v>
      </c>
      <c r="N6" s="26">
        <f>L6*O8</f>
        <v>11</v>
      </c>
      <c r="O6" s="23">
        <v>0</v>
      </c>
      <c r="P6" s="1" t="s">
        <v>2</v>
      </c>
    </row>
    <row r="7" spans="2:19" x14ac:dyDescent="0.2">
      <c r="B7" t="s">
        <v>19</v>
      </c>
      <c r="C7" s="8" t="str">
        <f>CONCATENATE(R8,O7*100,S8)</f>
        <v>PV(10%)</v>
      </c>
      <c r="D7" s="26">
        <f>D6*(1+$O$7)^($D$5-D5-1)</f>
        <v>1</v>
      </c>
      <c r="E7" s="26">
        <f t="shared" ref="E7:N7" si="3">E6*(1+$O$7)^($D$5-E5-1)</f>
        <v>0.90909090909090906</v>
      </c>
      <c r="F7" s="26">
        <f t="shared" si="3"/>
        <v>0.82644628099173534</v>
      </c>
      <c r="G7" s="26">
        <f t="shared" si="3"/>
        <v>0.75131480090157765</v>
      </c>
      <c r="H7" s="26">
        <f t="shared" si="3"/>
        <v>0.68301345536507052</v>
      </c>
      <c r="I7" s="26">
        <f t="shared" si="3"/>
        <v>0.62092132305915504</v>
      </c>
      <c r="J7" s="26">
        <f t="shared" si="3"/>
        <v>0.56447393005377711</v>
      </c>
      <c r="K7" s="26">
        <f t="shared" si="3"/>
        <v>0.51315811823070645</v>
      </c>
      <c r="L7" s="26">
        <f t="shared" si="3"/>
        <v>0.46650738020973315</v>
      </c>
      <c r="M7" s="26">
        <f t="shared" si="3"/>
        <v>0.42409761837248466</v>
      </c>
      <c r="N7" s="26">
        <f t="shared" si="3"/>
        <v>4.2409761837248459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10.999999999999996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10</v>
      </c>
      <c r="P8" t="s">
        <v>23</v>
      </c>
      <c r="R8" s="20" t="s">
        <v>24</v>
      </c>
      <c r="S8" s="20" t="s">
        <v>25</v>
      </c>
    </row>
    <row r="9" spans="2:19" x14ac:dyDescent="0.2">
      <c r="D9" t="s">
        <v>36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 2020 billions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0.03</v>
      </c>
      <c r="P11" t="s">
        <v>1</v>
      </c>
    </row>
    <row r="12" spans="2:19" x14ac:dyDescent="0.2">
      <c r="B12" t="s">
        <v>21</v>
      </c>
      <c r="C12" s="7">
        <v>1.1000000000000001</v>
      </c>
      <c r="D12" s="26">
        <f>C12*(1+$O$11)</f>
        <v>1.1330000000000002</v>
      </c>
      <c r="E12" s="26">
        <f t="shared" ref="E12:H12" si="5">D12*(1+$O$11)</f>
        <v>1.1669900000000002</v>
      </c>
      <c r="F12" s="26">
        <f t="shared" si="5"/>
        <v>1.2019997000000002</v>
      </c>
      <c r="G12" s="26">
        <f t="shared" si="5"/>
        <v>1.2380596910000004</v>
      </c>
      <c r="H12" s="26">
        <f t="shared" si="5"/>
        <v>1.2752014817300004</v>
      </c>
      <c r="I12" s="26">
        <f>H12*(1+$O$12)</f>
        <v>1.3007055113646004</v>
      </c>
      <c r="J12" s="26">
        <f t="shared" ref="J12:M12" si="6">I12*(1+$O$12)</f>
        <v>1.3267196215918924</v>
      </c>
      <c r="K12" s="26">
        <f t="shared" si="6"/>
        <v>1.3532540140237304</v>
      </c>
      <c r="L12" s="26">
        <f t="shared" si="6"/>
        <v>1.380319094304205</v>
      </c>
      <c r="M12" s="26">
        <f t="shared" si="6"/>
        <v>1.4079254761902891</v>
      </c>
      <c r="N12" s="26">
        <f>L12*O14</f>
        <v>17.944148225954663</v>
      </c>
      <c r="O12" s="23">
        <v>0.02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1.0300000000000002</v>
      </c>
      <c r="E13" s="26">
        <f t="shared" ref="E13:M13" si="7">E12*(1+$O$7)^($D$5-E11-1)</f>
        <v>0.96445454545454556</v>
      </c>
      <c r="F13" s="26">
        <f t="shared" si="7"/>
        <v>0.90308016528925605</v>
      </c>
      <c r="G13" s="26">
        <f t="shared" si="7"/>
        <v>0.84561142749812179</v>
      </c>
      <c r="H13" s="26">
        <f t="shared" si="7"/>
        <v>0.79179979120278665</v>
      </c>
      <c r="I13" s="26">
        <f t="shared" si="7"/>
        <v>0.73421435184258399</v>
      </c>
      <c r="J13" s="26">
        <f t="shared" si="7"/>
        <v>0.68081694443585039</v>
      </c>
      <c r="K13" s="26">
        <f t="shared" si="7"/>
        <v>0.63130298484051595</v>
      </c>
      <c r="L13" s="26">
        <f t="shared" si="7"/>
        <v>0.58539004048847842</v>
      </c>
      <c r="M13" s="26">
        <f t="shared" si="7"/>
        <v>0.54281621936204349</v>
      </c>
      <c r="N13" s="26">
        <f>N12*(1+$O$7)^($D$5-N11-1)</f>
        <v>6.9182459330456529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14.627732403459834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13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 2020 billions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-0.03</v>
      </c>
      <c r="P17" t="s">
        <v>1</v>
      </c>
    </row>
    <row r="18" spans="2:16" x14ac:dyDescent="0.2">
      <c r="B18" t="s">
        <v>20</v>
      </c>
      <c r="C18" s="7">
        <v>1.1000000000000001</v>
      </c>
      <c r="D18" s="26">
        <f>C18*(1+$O$17)</f>
        <v>1.0669999999999999</v>
      </c>
      <c r="E18" s="26">
        <f t="shared" ref="E18:H18" si="9">D18*(1+$O$17)</f>
        <v>1.0349899999999999</v>
      </c>
      <c r="F18" s="26">
        <f t="shared" si="9"/>
        <v>1.0039402999999998</v>
      </c>
      <c r="G18" s="26">
        <f t="shared" si="9"/>
        <v>0.97382209099999972</v>
      </c>
      <c r="H18" s="26">
        <f t="shared" si="9"/>
        <v>0.94460742826999966</v>
      </c>
      <c r="I18" s="26">
        <f>H18*(1+$O$18)</f>
        <v>0.8973770568564996</v>
      </c>
      <c r="J18" s="26">
        <f>I18*(1+$O$18)</f>
        <v>0.85250820401367455</v>
      </c>
      <c r="K18" s="26">
        <f>J18*(1+$O$18)</f>
        <v>0.80988279381299078</v>
      </c>
      <c r="L18" s="26">
        <f>K18*(1+$O$18)</f>
        <v>0.76938865412234125</v>
      </c>
      <c r="M18" s="26">
        <f>L18*(1+$O$18)</f>
        <v>0.73091922141622412</v>
      </c>
      <c r="N18" s="26">
        <f>L18*O20</f>
        <v>5.3857205788563887</v>
      </c>
      <c r="O18" s="23">
        <v>-0.05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0.97</v>
      </c>
      <c r="E19" s="26">
        <f t="shared" ref="E19:N19" si="10">E18*(1+$O$19)^($D$17-E17-1)</f>
        <v>0.8553636363636361</v>
      </c>
      <c r="F19" s="26">
        <f t="shared" si="10"/>
        <v>0.75427520661156988</v>
      </c>
      <c r="G19" s="26">
        <f t="shared" si="10"/>
        <v>0.66513359128474792</v>
      </c>
      <c r="H19" s="26">
        <f t="shared" si="10"/>
        <v>0.58652689413291392</v>
      </c>
      <c r="I19" s="26">
        <f t="shared" si="10"/>
        <v>0.50654595402388025</v>
      </c>
      <c r="J19" s="26">
        <f t="shared" si="10"/>
        <v>0.43747150574789639</v>
      </c>
      <c r="K19" s="26">
        <f t="shared" si="10"/>
        <v>0.37781630041863778</v>
      </c>
      <c r="L19" s="26">
        <f t="shared" si="10"/>
        <v>0.3262958958160963</v>
      </c>
      <c r="M19" s="26">
        <f t="shared" si="10"/>
        <v>0.2818010009320831</v>
      </c>
      <c r="N19" s="26">
        <f t="shared" si="10"/>
        <v>2.0764284279206127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7.8376584132520746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7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32</v>
      </c>
      <c r="D23" s="29">
        <v>0.5</v>
      </c>
      <c r="E23" s="26">
        <f>D8</f>
        <v>10.999999999999996</v>
      </c>
      <c r="F23" s="31">
        <f>E23*D23</f>
        <v>5.4999999999999982</v>
      </c>
    </row>
    <row r="24" spans="2:16" x14ac:dyDescent="0.2">
      <c r="C24" s="11" t="s">
        <v>16</v>
      </c>
      <c r="D24" s="29">
        <v>0.1</v>
      </c>
      <c r="E24" s="26">
        <f>D14</f>
        <v>14.627732403459834</v>
      </c>
      <c r="F24" s="31">
        <f t="shared" ref="F24:F25" si="11">E24*D24</f>
        <v>1.4627732403459834</v>
      </c>
    </row>
    <row r="25" spans="2:16" ht="13.5" thickBot="1" x14ac:dyDescent="0.25">
      <c r="C25" s="13" t="s">
        <v>33</v>
      </c>
      <c r="D25" s="30">
        <v>0.4</v>
      </c>
      <c r="E25" s="32">
        <f>D20</f>
        <v>7.8376584132520746</v>
      </c>
      <c r="F25" s="33">
        <f t="shared" si="11"/>
        <v>3.1350633653008302</v>
      </c>
    </row>
    <row r="26" spans="2:16" ht="13.5" thickBot="1" x14ac:dyDescent="0.25">
      <c r="E26" s="21" t="s">
        <v>11</v>
      </c>
      <c r="F26" s="22">
        <f>SUM(F23:F25)</f>
        <v>10.097836605646812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5" priority="1" operator="containsText" text="overvalued">
      <formula>NOT(ISERROR(SEARCH("overvalued",D3)))</formula>
    </cfRule>
    <cfRule type="containsText" dxfId="4" priority="2" operator="containsText" text="undervalued">
      <formula>NOT(ISERROR(SEARCH("undervalued",D3)))</formula>
    </cfRule>
  </conditionalFormatting>
  <hyperlinks>
    <hyperlink ref="C30" r:id="rId1" xr:uid="{6BD8ED20-B394-47D0-A918-9AE7BFA0BF02}"/>
    <hyperlink ref="C2" r:id="rId2" xr:uid="{4447366A-3558-422D-9A8F-1A35624B062C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0020-CDBA-4272-A4F6-846771DF9F43}">
  <dimension ref="B1:S30"/>
  <sheetViews>
    <sheetView showGridLines="0" topLeftCell="B1" zoomScaleNormal="100" workbookViewId="0">
      <selection activeCell="C2" sqref="C2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43</v>
      </c>
      <c r="C2" s="34" t="s">
        <v>48</v>
      </c>
      <c r="D2" s="19"/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31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0.15</v>
      </c>
      <c r="P5" t="s">
        <v>1</v>
      </c>
      <c r="R5" s="1"/>
    </row>
    <row r="6" spans="2:19" x14ac:dyDescent="0.2">
      <c r="B6" t="s">
        <v>20</v>
      </c>
      <c r="C6" s="7">
        <v>34.15</v>
      </c>
      <c r="D6" s="26">
        <f>C6*(1+$O$5)</f>
        <v>39.272499999999994</v>
      </c>
      <c r="E6" s="26">
        <f t="shared" ref="E6:H6" si="1">D6*(1+$O$5)</f>
        <v>45.163374999999988</v>
      </c>
      <c r="F6" s="26">
        <f t="shared" si="1"/>
        <v>51.937881249999982</v>
      </c>
      <c r="G6" s="26">
        <f t="shared" si="1"/>
        <v>59.728563437499979</v>
      </c>
      <c r="H6" s="26">
        <f t="shared" si="1"/>
        <v>68.687847953124972</v>
      </c>
      <c r="I6" s="26">
        <f>H6*(1+$O$6)</f>
        <v>75.55663274843748</v>
      </c>
      <c r="J6" s="26">
        <f t="shared" ref="J6:M6" si="2">I6*(1+$O$6)</f>
        <v>83.112296023281232</v>
      </c>
      <c r="K6" s="26">
        <f t="shared" si="2"/>
        <v>91.423525625609358</v>
      </c>
      <c r="L6" s="26">
        <f t="shared" si="2"/>
        <v>100.5658781881703</v>
      </c>
      <c r="M6" s="26">
        <f t="shared" si="2"/>
        <v>110.62246600698734</v>
      </c>
      <c r="N6" s="26">
        <f>L6*O8</f>
        <v>3016.9763456451092</v>
      </c>
      <c r="O6" s="23">
        <v>0.1</v>
      </c>
      <c r="P6" s="1" t="s">
        <v>2</v>
      </c>
    </row>
    <row r="7" spans="2:19" x14ac:dyDescent="0.2">
      <c r="B7" t="s">
        <v>19</v>
      </c>
      <c r="C7" s="8" t="str">
        <f>CONCATENATE(R8,O7*100,S8)</f>
        <v>PV(10%)</v>
      </c>
      <c r="D7" s="26">
        <f>D6*(1+$O$7)^($D$5-D5-1)</f>
        <v>35.702272727272721</v>
      </c>
      <c r="E7" s="26">
        <f t="shared" ref="E7:N7" si="3">E6*(1+$O$7)^($D$5-E5-1)</f>
        <v>37.325103305785113</v>
      </c>
      <c r="F7" s="26">
        <f t="shared" si="3"/>
        <v>39.021698910593514</v>
      </c>
      <c r="G7" s="26">
        <f t="shared" si="3"/>
        <v>40.795412497438676</v>
      </c>
      <c r="H7" s="26">
        <f t="shared" si="3"/>
        <v>42.649749429140428</v>
      </c>
      <c r="I7" s="26">
        <f t="shared" si="3"/>
        <v>42.649749429140428</v>
      </c>
      <c r="J7" s="26">
        <f t="shared" si="3"/>
        <v>42.649749429140421</v>
      </c>
      <c r="K7" s="26">
        <f t="shared" si="3"/>
        <v>42.649749429140428</v>
      </c>
      <c r="L7" s="26">
        <f t="shared" si="3"/>
        <v>42.649749429140428</v>
      </c>
      <c r="M7" s="26">
        <f t="shared" si="3"/>
        <v>42.649749429140428</v>
      </c>
      <c r="N7" s="26">
        <f t="shared" si="3"/>
        <v>1163.1749844311025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1571.917968447035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30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 2020 billions</v>
      </c>
      <c r="D11" s="25">
        <v>2021</v>
      </c>
      <c r="E11" s="25">
        <f t="shared" ref="E11:M11" si="4">D11+1</f>
        <v>2022</v>
      </c>
      <c r="F11" s="25">
        <f t="shared" si="4"/>
        <v>2023</v>
      </c>
      <c r="G11" s="25">
        <f t="shared" si="4"/>
        <v>2024</v>
      </c>
      <c r="H11" s="25">
        <f t="shared" si="4"/>
        <v>2025</v>
      </c>
      <c r="I11" s="25">
        <f t="shared" si="4"/>
        <v>2026</v>
      </c>
      <c r="J11" s="25">
        <f t="shared" si="4"/>
        <v>2027</v>
      </c>
      <c r="K11" s="25">
        <f t="shared" si="4"/>
        <v>2028</v>
      </c>
      <c r="L11" s="25">
        <f t="shared" si="4"/>
        <v>2029</v>
      </c>
      <c r="M11" s="25">
        <f t="shared" si="4"/>
        <v>2030</v>
      </c>
      <c r="N11" s="25">
        <v>2030</v>
      </c>
      <c r="O11" s="23">
        <v>0.25</v>
      </c>
      <c r="P11" t="s">
        <v>1</v>
      </c>
    </row>
    <row r="12" spans="2:19" x14ac:dyDescent="0.2">
      <c r="B12" t="s">
        <v>21</v>
      </c>
      <c r="C12" s="7">
        <f>C6</f>
        <v>34.15</v>
      </c>
      <c r="D12" s="26">
        <f>C12*(1+$O$11)</f>
        <v>42.6875</v>
      </c>
      <c r="E12" s="26">
        <f t="shared" ref="E12:H12" si="5">D12*(1+$O$11)</f>
        <v>53.359375</v>
      </c>
      <c r="F12" s="26">
        <f t="shared" si="5"/>
        <v>66.69921875</v>
      </c>
      <c r="G12" s="26">
        <f t="shared" si="5"/>
        <v>83.3740234375</v>
      </c>
      <c r="H12" s="26">
        <f t="shared" si="5"/>
        <v>104.217529296875</v>
      </c>
      <c r="I12" s="26">
        <f>H12*(1+$O$12)</f>
        <v>125.06103515625</v>
      </c>
      <c r="J12" s="26">
        <f t="shared" ref="J12:M12" si="6">I12*(1+$O$12)</f>
        <v>150.0732421875</v>
      </c>
      <c r="K12" s="26">
        <f t="shared" si="6"/>
        <v>180.087890625</v>
      </c>
      <c r="L12" s="26">
        <f t="shared" si="6"/>
        <v>216.10546875</v>
      </c>
      <c r="M12" s="26">
        <f t="shared" si="6"/>
        <v>259.32656249999997</v>
      </c>
      <c r="N12" s="26">
        <f>L12*O14</f>
        <v>9724.74609375</v>
      </c>
      <c r="O12" s="23">
        <v>0.2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38.80681818181818</v>
      </c>
      <c r="E13" s="26">
        <f t="shared" ref="E13:M13" si="7">E12*(1+$O$7)^($D$5-E11-1)</f>
        <v>44.098657024793383</v>
      </c>
      <c r="F13" s="26">
        <f t="shared" si="7"/>
        <v>50.112110255447014</v>
      </c>
      <c r="G13" s="26">
        <f t="shared" si="7"/>
        <v>56.945579835735252</v>
      </c>
      <c r="H13" s="26">
        <f t="shared" si="7"/>
        <v>64.710886176971869</v>
      </c>
      <c r="I13" s="26">
        <f t="shared" si="7"/>
        <v>70.593694011242036</v>
      </c>
      <c r="J13" s="26">
        <f t="shared" si="7"/>
        <v>77.011302557718565</v>
      </c>
      <c r="K13" s="26">
        <f t="shared" si="7"/>
        <v>84.012330062965717</v>
      </c>
      <c r="L13" s="26">
        <f t="shared" si="7"/>
        <v>91.649814614144404</v>
      </c>
      <c r="M13" s="26">
        <f t="shared" si="7"/>
        <v>99.981615942702973</v>
      </c>
      <c r="N13" s="26">
        <f>N12*(1+$O$7)^($D$5-N11-1)</f>
        <v>3749.3105978513618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4427.2334065149007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45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 2020 billions</v>
      </c>
      <c r="D17" s="25">
        <v>2021</v>
      </c>
      <c r="E17" s="25">
        <f t="shared" ref="E17:M17" si="8">D17+1</f>
        <v>2022</v>
      </c>
      <c r="F17" s="25">
        <f t="shared" si="8"/>
        <v>2023</v>
      </c>
      <c r="G17" s="25">
        <f t="shared" si="8"/>
        <v>2024</v>
      </c>
      <c r="H17" s="25">
        <f t="shared" si="8"/>
        <v>2025</v>
      </c>
      <c r="I17" s="25">
        <f t="shared" si="8"/>
        <v>2026</v>
      </c>
      <c r="J17" s="25">
        <f t="shared" si="8"/>
        <v>2027</v>
      </c>
      <c r="K17" s="25">
        <f t="shared" si="8"/>
        <v>2028</v>
      </c>
      <c r="L17" s="25">
        <f t="shared" si="8"/>
        <v>2029</v>
      </c>
      <c r="M17" s="25">
        <f t="shared" si="8"/>
        <v>2030</v>
      </c>
      <c r="N17" s="25">
        <v>2030</v>
      </c>
      <c r="O17" s="23">
        <v>0.25</v>
      </c>
      <c r="P17" t="s">
        <v>1</v>
      </c>
    </row>
    <row r="18" spans="2:16" x14ac:dyDescent="0.2">
      <c r="B18" t="s">
        <v>22</v>
      </c>
      <c r="C18" s="7">
        <f>C12</f>
        <v>34.15</v>
      </c>
      <c r="D18" s="26">
        <f>C18*(1+$O$17)</f>
        <v>42.6875</v>
      </c>
      <c r="E18" s="26">
        <f t="shared" ref="E18:H18" si="9">D18*(1+$O$17)</f>
        <v>53.359375</v>
      </c>
      <c r="F18" s="26">
        <f t="shared" si="9"/>
        <v>66.69921875</v>
      </c>
      <c r="G18" s="26">
        <f t="shared" si="9"/>
        <v>83.3740234375</v>
      </c>
      <c r="H18" s="26">
        <f t="shared" si="9"/>
        <v>104.217529296875</v>
      </c>
      <c r="I18" s="26">
        <f>H18*(1+$O$18)</f>
        <v>116.72363281250001</v>
      </c>
      <c r="J18" s="26">
        <f>I18*(1+$O$18)</f>
        <v>130.73046875000003</v>
      </c>
      <c r="K18" s="26">
        <f>J18*(1+$O$18)</f>
        <v>146.41812500000003</v>
      </c>
      <c r="L18" s="26">
        <f>K18*(1+$O$18)</f>
        <v>163.98830000000004</v>
      </c>
      <c r="M18" s="26">
        <f>L18*(1+$O$18)</f>
        <v>183.66689600000007</v>
      </c>
      <c r="N18" s="26">
        <f>L18*O20</f>
        <v>5739.5905000000012</v>
      </c>
      <c r="O18" s="23">
        <v>0.12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38.80681818181818</v>
      </c>
      <c r="E19" s="26">
        <f t="shared" ref="E19:N19" si="10">E18*(1+$O$19)^($D$17-E17-1)</f>
        <v>44.098657024793383</v>
      </c>
      <c r="F19" s="26">
        <f t="shared" si="10"/>
        <v>50.112110255447014</v>
      </c>
      <c r="G19" s="26">
        <f t="shared" si="10"/>
        <v>56.945579835735252</v>
      </c>
      <c r="H19" s="26">
        <f t="shared" si="10"/>
        <v>64.710886176971869</v>
      </c>
      <c r="I19" s="26">
        <f t="shared" si="10"/>
        <v>65.887447743825902</v>
      </c>
      <c r="J19" s="26">
        <f t="shared" si="10"/>
        <v>67.085401339168186</v>
      </c>
      <c r="K19" s="26">
        <f t="shared" si="10"/>
        <v>68.305135908971252</v>
      </c>
      <c r="L19" s="26">
        <f t="shared" si="10"/>
        <v>69.547047470952549</v>
      </c>
      <c r="M19" s="26">
        <f t="shared" si="10"/>
        <v>70.811539243151685</v>
      </c>
      <c r="N19" s="26">
        <f t="shared" si="10"/>
        <v>2212.8606013484896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2809.1712245293247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35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15</v>
      </c>
      <c r="D23" s="29">
        <v>0.3</v>
      </c>
      <c r="E23" s="26">
        <f>D8</f>
        <v>1571.917968447035</v>
      </c>
      <c r="F23" s="31">
        <f>E23*D23</f>
        <v>471.57539053411051</v>
      </c>
    </row>
    <row r="24" spans="2:16" x14ac:dyDescent="0.2">
      <c r="C24" s="11" t="s">
        <v>16</v>
      </c>
      <c r="D24" s="29">
        <v>0.1</v>
      </c>
      <c r="E24" s="26">
        <f>D14</f>
        <v>4427.2334065149007</v>
      </c>
      <c r="F24" s="31">
        <f t="shared" ref="F24:F25" si="11">E24*D24</f>
        <v>442.7233406514901</v>
      </c>
    </row>
    <row r="25" spans="2:16" ht="13.5" thickBot="1" x14ac:dyDescent="0.25">
      <c r="C25" s="13" t="s">
        <v>17</v>
      </c>
      <c r="D25" s="30">
        <v>0.6</v>
      </c>
      <c r="E25" s="32">
        <f>D20</f>
        <v>2809.1712245293247</v>
      </c>
      <c r="F25" s="33">
        <f t="shared" si="11"/>
        <v>1685.5027347175949</v>
      </c>
    </row>
    <row r="26" spans="2:16" ht="13.5" thickBot="1" x14ac:dyDescent="0.25">
      <c r="E26" s="21" t="s">
        <v>11</v>
      </c>
      <c r="F26" s="22">
        <f>SUM(F23:F25)</f>
        <v>2599.8014659031955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3" priority="1" operator="containsText" text="overvalued">
      <formula>NOT(ISERROR(SEARCH("overvalued",D3)))</formula>
    </cfRule>
    <cfRule type="containsText" dxfId="2" priority="2" operator="containsText" text="undervalued">
      <formula>NOT(ISERROR(SEARCH("undervalued",D3)))</formula>
    </cfRule>
  </conditionalFormatting>
  <hyperlinks>
    <hyperlink ref="C30" r:id="rId1" xr:uid="{B9C86863-1249-4D54-A0C4-16C6794D4A9B}"/>
    <hyperlink ref="C2" r:id="rId2" xr:uid="{183C2DA1-D172-435C-BA37-A4FF8A02E6B9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2706-7BD6-4692-9238-204D34B784E3}">
  <dimension ref="B1:S30"/>
  <sheetViews>
    <sheetView showGridLines="0" topLeftCell="B1" zoomScaleNormal="100" workbookViewId="0">
      <selection activeCell="K37" sqref="K37"/>
    </sheetView>
  </sheetViews>
  <sheetFormatPr defaultColWidth="11.42578125" defaultRowHeight="12.75" x14ac:dyDescent="0.2"/>
  <cols>
    <col min="1" max="1" width="4.28515625" customWidth="1"/>
    <col min="2" max="2" width="11.5703125" customWidth="1"/>
    <col min="3" max="3" width="23" customWidth="1"/>
    <col min="4" max="4" width="10.7109375" bestFit="1" customWidth="1"/>
    <col min="5" max="5" width="7.5703125" customWidth="1"/>
    <col min="6" max="6" width="9.7109375" customWidth="1"/>
    <col min="7" max="13" width="7" customWidth="1"/>
    <col min="14" max="14" width="10.7109375" bestFit="1" customWidth="1"/>
    <col min="16" max="16" width="20" customWidth="1"/>
  </cols>
  <sheetData>
    <row r="1" spans="2:19" x14ac:dyDescent="0.2">
      <c r="S1" s="2" t="s">
        <v>6</v>
      </c>
    </row>
    <row r="2" spans="2:19" ht="15.75" x14ac:dyDescent="0.25">
      <c r="B2" s="18" t="s">
        <v>30</v>
      </c>
      <c r="C2" s="34" t="s">
        <v>34</v>
      </c>
      <c r="D2" s="19"/>
      <c r="S2" s="3" t="s">
        <v>7</v>
      </c>
    </row>
    <row r="3" spans="2:19" x14ac:dyDescent="0.2">
      <c r="C3" s="12"/>
      <c r="D3" s="14"/>
    </row>
    <row r="4" spans="2:19" ht="26.25" thickBot="1" x14ac:dyDescent="0.25">
      <c r="N4" s="5" t="s">
        <v>5</v>
      </c>
      <c r="O4" s="4" t="s">
        <v>0</v>
      </c>
    </row>
    <row r="5" spans="2:19" x14ac:dyDescent="0.2">
      <c r="B5" t="s">
        <v>8</v>
      </c>
      <c r="C5" s="6" t="s">
        <v>31</v>
      </c>
      <c r="D5" s="25">
        <v>2021</v>
      </c>
      <c r="E5" s="25">
        <f t="shared" ref="E5:M5" si="0">D5+1</f>
        <v>2022</v>
      </c>
      <c r="F5" s="25">
        <f t="shared" si="0"/>
        <v>2023</v>
      </c>
      <c r="G5" s="25">
        <f t="shared" si="0"/>
        <v>2024</v>
      </c>
      <c r="H5" s="25">
        <f t="shared" si="0"/>
        <v>2025</v>
      </c>
      <c r="I5" s="25">
        <f t="shared" si="0"/>
        <v>2026</v>
      </c>
      <c r="J5" s="25">
        <f t="shared" si="0"/>
        <v>2027</v>
      </c>
      <c r="K5" s="25">
        <f t="shared" si="0"/>
        <v>2028</v>
      </c>
      <c r="L5" s="25">
        <f t="shared" si="0"/>
        <v>2029</v>
      </c>
      <c r="M5" s="25">
        <f t="shared" si="0"/>
        <v>2030</v>
      </c>
      <c r="N5" s="25">
        <v>2030</v>
      </c>
      <c r="O5" s="23">
        <v>-0.05</v>
      </c>
      <c r="P5" t="s">
        <v>1</v>
      </c>
      <c r="R5" s="1"/>
    </row>
    <row r="6" spans="2:19" x14ac:dyDescent="0.2">
      <c r="B6" t="s">
        <v>20</v>
      </c>
      <c r="C6" s="7">
        <v>28</v>
      </c>
      <c r="D6" s="26">
        <f>C6*(1+$O$5)</f>
        <v>26.599999999999998</v>
      </c>
      <c r="E6" s="26">
        <f t="shared" ref="E6:H6" si="1">D6*(1+$O$5)</f>
        <v>25.269999999999996</v>
      </c>
      <c r="F6" s="26">
        <f t="shared" si="1"/>
        <v>24.006499999999996</v>
      </c>
      <c r="G6" s="26">
        <f t="shared" si="1"/>
        <v>22.806174999999996</v>
      </c>
      <c r="H6" s="26">
        <f t="shared" si="1"/>
        <v>21.665866249999997</v>
      </c>
      <c r="I6" s="26">
        <f>H6*(1+$O$6)</f>
        <v>19.499279624999996</v>
      </c>
      <c r="J6" s="26">
        <f t="shared" ref="J6:M6" si="2">I6*(1+$O$6)</f>
        <v>17.549351662499998</v>
      </c>
      <c r="K6" s="26">
        <f t="shared" si="2"/>
        <v>15.794416496249998</v>
      </c>
      <c r="L6" s="26">
        <f t="shared" si="2"/>
        <v>14.214974846624997</v>
      </c>
      <c r="M6" s="26">
        <f t="shared" si="2"/>
        <v>12.793477361962498</v>
      </c>
      <c r="N6" s="26">
        <f>L6*O8</f>
        <v>99.504823926374982</v>
      </c>
      <c r="O6" s="23">
        <v>-0.1</v>
      </c>
      <c r="P6" s="1" t="s">
        <v>2</v>
      </c>
    </row>
    <row r="7" spans="2:19" x14ac:dyDescent="0.2">
      <c r="B7" t="s">
        <v>19</v>
      </c>
      <c r="C7" s="8" t="str">
        <f>CONCATENATE(R8,O7*100,S8)</f>
        <v>PV(10%)</v>
      </c>
      <c r="D7" s="26">
        <f>D6*(1+$O$7)^($D$5-D5-1)</f>
        <v>24.18181818181818</v>
      </c>
      <c r="E7" s="26">
        <f t="shared" ref="E7:N7" si="3">E6*(1+$O$7)^($D$5-E5-1)</f>
        <v>20.88429752066115</v>
      </c>
      <c r="F7" s="26">
        <f t="shared" si="3"/>
        <v>18.036438767843716</v>
      </c>
      <c r="G7" s="26">
        <f t="shared" si="3"/>
        <v>15.576924390410484</v>
      </c>
      <c r="H7" s="26">
        <f t="shared" si="3"/>
        <v>13.452798337172689</v>
      </c>
      <c r="I7" s="26">
        <f t="shared" si="3"/>
        <v>11.00683500314129</v>
      </c>
      <c r="J7" s="26">
        <f t="shared" si="3"/>
        <v>9.0055922752974187</v>
      </c>
      <c r="K7" s="26">
        <f t="shared" si="3"/>
        <v>7.3682118616069792</v>
      </c>
      <c r="L7" s="26">
        <f t="shared" si="3"/>
        <v>6.0285369776784368</v>
      </c>
      <c r="M7" s="26">
        <f t="shared" si="3"/>
        <v>4.9324393453732664</v>
      </c>
      <c r="N7" s="26">
        <f t="shared" si="3"/>
        <v>38.363417130680958</v>
      </c>
      <c r="O7" s="23">
        <v>0.1</v>
      </c>
      <c r="P7" t="s">
        <v>3</v>
      </c>
    </row>
    <row r="8" spans="2:19" ht="13.5" thickBot="1" x14ac:dyDescent="0.25">
      <c r="C8" s="9" t="s">
        <v>29</v>
      </c>
      <c r="D8" s="27">
        <f>SUM(D7:N7)</f>
        <v>168.83730979168456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4">
        <v>7</v>
      </c>
      <c r="P8" t="s">
        <v>23</v>
      </c>
      <c r="R8" s="20" t="s">
        <v>24</v>
      </c>
      <c r="S8" s="20" t="s">
        <v>25</v>
      </c>
    </row>
    <row r="10" spans="2:19" ht="26.25" thickBot="1" x14ac:dyDescent="0.25">
      <c r="N10" s="5" t="s">
        <v>5</v>
      </c>
      <c r="O10" s="4" t="s">
        <v>0</v>
      </c>
    </row>
    <row r="11" spans="2:19" x14ac:dyDescent="0.2">
      <c r="B11" t="s">
        <v>9</v>
      </c>
      <c r="C11" s="6" t="str">
        <f>C5</f>
        <v>Cashflow 2020 billions</v>
      </c>
      <c r="D11" s="25">
        <v>2021</v>
      </c>
      <c r="E11" s="25">
        <f t="shared" ref="E11" si="4">D11+1</f>
        <v>2022</v>
      </c>
      <c r="F11" s="25">
        <f t="shared" ref="F11" si="5">E11+1</f>
        <v>2023</v>
      </c>
      <c r="G11" s="25">
        <f t="shared" ref="G11" si="6">F11+1</f>
        <v>2024</v>
      </c>
      <c r="H11" s="25">
        <f t="shared" ref="H11" si="7">G11+1</f>
        <v>2025</v>
      </c>
      <c r="I11" s="25">
        <f t="shared" ref="I11" si="8">H11+1</f>
        <v>2026</v>
      </c>
      <c r="J11" s="25">
        <f t="shared" ref="J11" si="9">I11+1</f>
        <v>2027</v>
      </c>
      <c r="K11" s="25">
        <f t="shared" ref="K11" si="10">J11+1</f>
        <v>2028</v>
      </c>
      <c r="L11" s="25">
        <f t="shared" ref="L11" si="11">K11+1</f>
        <v>2029</v>
      </c>
      <c r="M11" s="25">
        <f t="shared" ref="M11" si="12">L11+1</f>
        <v>2030</v>
      </c>
      <c r="N11" s="25">
        <v>2030</v>
      </c>
      <c r="O11" s="23">
        <v>0.03</v>
      </c>
      <c r="P11" t="s">
        <v>1</v>
      </c>
    </row>
    <row r="12" spans="2:19" x14ac:dyDescent="0.2">
      <c r="B12" t="s">
        <v>21</v>
      </c>
      <c r="C12" s="7">
        <v>28</v>
      </c>
      <c r="D12" s="26">
        <f>C12*(1+$O$11)</f>
        <v>28.84</v>
      </c>
      <c r="E12" s="26">
        <f t="shared" ref="E12:H12" si="13">D12*(1+$O$11)</f>
        <v>29.705200000000001</v>
      </c>
      <c r="F12" s="26">
        <f t="shared" si="13"/>
        <v>30.596356000000004</v>
      </c>
      <c r="G12" s="26">
        <f t="shared" si="13"/>
        <v>31.514246680000003</v>
      </c>
      <c r="H12" s="26">
        <f t="shared" si="13"/>
        <v>32.459674080400006</v>
      </c>
      <c r="I12" s="26">
        <f>H12*(1+$O$12)</f>
        <v>33.108867562008008</v>
      </c>
      <c r="J12" s="26">
        <f t="shared" ref="J12:M12" si="14">I12*(1+$O$12)</f>
        <v>33.771044913248168</v>
      </c>
      <c r="K12" s="26">
        <f t="shared" si="14"/>
        <v>34.446465811513136</v>
      </c>
      <c r="L12" s="26">
        <f t="shared" si="14"/>
        <v>35.135395127743401</v>
      </c>
      <c r="M12" s="26">
        <f t="shared" si="14"/>
        <v>35.838103030298271</v>
      </c>
      <c r="N12" s="26">
        <f>L12*O14</f>
        <v>421.62474153292078</v>
      </c>
      <c r="O12" s="23">
        <v>0.02</v>
      </c>
      <c r="P12" s="1" t="s">
        <v>2</v>
      </c>
    </row>
    <row r="13" spans="2:19" x14ac:dyDescent="0.2">
      <c r="B13" t="s">
        <v>19</v>
      </c>
      <c r="C13" s="8" t="str">
        <f>C7</f>
        <v>PV(10%)</v>
      </c>
      <c r="D13" s="26">
        <f>D12*(1+$O$13)^($D$11-D11-1)</f>
        <v>26.218181818181819</v>
      </c>
      <c r="E13" s="26">
        <f t="shared" ref="E13:M13" si="15">E12*(1+$O$7)^($D$5-E11-1)</f>
        <v>24.549752066115701</v>
      </c>
      <c r="F13" s="26">
        <f t="shared" si="15"/>
        <v>22.98749511645379</v>
      </c>
      <c r="G13" s="26">
        <f t="shared" si="15"/>
        <v>21.524654518134003</v>
      </c>
      <c r="H13" s="26">
        <f t="shared" si="15"/>
        <v>20.154903776070931</v>
      </c>
      <c r="I13" s="26">
        <f t="shared" si="15"/>
        <v>18.689092592356683</v>
      </c>
      <c r="J13" s="26">
        <f t="shared" si="15"/>
        <v>17.329885858367103</v>
      </c>
      <c r="K13" s="26">
        <f t="shared" si="15"/>
        <v>16.069530523213132</v>
      </c>
      <c r="L13" s="26">
        <f t="shared" si="15"/>
        <v>14.900837394252179</v>
      </c>
      <c r="M13" s="26">
        <f t="shared" si="15"/>
        <v>13.817140129215655</v>
      </c>
      <c r="N13" s="26">
        <f>N12*(1+$O$7)^($D$5-N11-1)</f>
        <v>162.55458975547828</v>
      </c>
      <c r="O13" s="23">
        <f>O7</f>
        <v>0.1</v>
      </c>
      <c r="P13" t="s">
        <v>3</v>
      </c>
    </row>
    <row r="14" spans="2:19" ht="13.5" thickBot="1" x14ac:dyDescent="0.25">
      <c r="C14" s="9" t="s">
        <v>4</v>
      </c>
      <c r="D14" s="27">
        <f>SUM(D13:N13)</f>
        <v>358.79606354783925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4">
        <v>12</v>
      </c>
      <c r="P14" t="s">
        <v>23</v>
      </c>
    </row>
    <row r="16" spans="2:19" ht="26.25" thickBot="1" x14ac:dyDescent="0.25">
      <c r="N16" s="5" t="s">
        <v>5</v>
      </c>
      <c r="O16" s="4" t="s">
        <v>0</v>
      </c>
    </row>
    <row r="17" spans="2:16" x14ac:dyDescent="0.2">
      <c r="B17" t="s">
        <v>10</v>
      </c>
      <c r="C17" s="6" t="str">
        <f>C11</f>
        <v>Cashflow 2020 billions</v>
      </c>
      <c r="D17" s="25">
        <v>2021</v>
      </c>
      <c r="E17" s="25">
        <f t="shared" ref="E17" si="16">D17+1</f>
        <v>2022</v>
      </c>
      <c r="F17" s="25">
        <f t="shared" ref="F17" si="17">E17+1</f>
        <v>2023</v>
      </c>
      <c r="G17" s="25">
        <f t="shared" ref="G17" si="18">F17+1</f>
        <v>2024</v>
      </c>
      <c r="H17" s="25">
        <f t="shared" ref="H17" si="19">G17+1</f>
        <v>2025</v>
      </c>
      <c r="I17" s="25">
        <f t="shared" ref="I17" si="20">H17+1</f>
        <v>2026</v>
      </c>
      <c r="J17" s="25">
        <f t="shared" ref="J17" si="21">I17+1</f>
        <v>2027</v>
      </c>
      <c r="K17" s="25">
        <f t="shared" ref="K17" si="22">J17+1</f>
        <v>2028</v>
      </c>
      <c r="L17" s="25">
        <f t="shared" ref="L17" si="23">K17+1</f>
        <v>2029</v>
      </c>
      <c r="M17" s="25">
        <f t="shared" ref="M17" si="24">L17+1</f>
        <v>2030</v>
      </c>
      <c r="N17" s="25">
        <v>2030</v>
      </c>
      <c r="O17" s="23">
        <v>0.01</v>
      </c>
      <c r="P17" t="s">
        <v>1</v>
      </c>
    </row>
    <row r="18" spans="2:16" x14ac:dyDescent="0.2">
      <c r="B18" t="s">
        <v>22</v>
      </c>
      <c r="C18" s="7">
        <f>C12</f>
        <v>28</v>
      </c>
      <c r="D18" s="26">
        <f>C18*(1+$O$17)</f>
        <v>28.28</v>
      </c>
      <c r="E18" s="26">
        <f t="shared" ref="E18:H18" si="25">D18*(1+$O$17)</f>
        <v>28.562800000000003</v>
      </c>
      <c r="F18" s="26">
        <f t="shared" si="25"/>
        <v>28.848428000000002</v>
      </c>
      <c r="G18" s="26">
        <f t="shared" si="25"/>
        <v>29.136912280000001</v>
      </c>
      <c r="H18" s="26">
        <f t="shared" si="25"/>
        <v>29.4282814028</v>
      </c>
      <c r="I18" s="26">
        <f>H18*(1+$O$18)</f>
        <v>29.722564216828001</v>
      </c>
      <c r="J18" s="26">
        <f>I18*(1+$O$18)</f>
        <v>30.01978985899628</v>
      </c>
      <c r="K18" s="26">
        <f>J18*(1+$O$18)</f>
        <v>30.319987757586244</v>
      </c>
      <c r="L18" s="26">
        <f>K18*(1+$O$18)</f>
        <v>30.623187635162108</v>
      </c>
      <c r="M18" s="26">
        <f>L18*(1+$O$18)</f>
        <v>30.929419511513728</v>
      </c>
      <c r="N18" s="26">
        <f>L18*O20</f>
        <v>275.60868871645897</v>
      </c>
      <c r="O18" s="23">
        <v>0.01</v>
      </c>
      <c r="P18" s="1" t="s">
        <v>2</v>
      </c>
    </row>
    <row r="19" spans="2:16" x14ac:dyDescent="0.2">
      <c r="B19" t="s">
        <v>19</v>
      </c>
      <c r="C19" s="8" t="str">
        <f>C13</f>
        <v>PV(10%)</v>
      </c>
      <c r="D19" s="26">
        <f>D18*(1+$O$19)^($D$17-D17-1)</f>
        <v>25.709090909090911</v>
      </c>
      <c r="E19" s="26">
        <f t="shared" ref="E19:N19" si="26">E18*(1+$O$19)^($D$17-E17-1)</f>
        <v>23.605619834710744</v>
      </c>
      <c r="F19" s="26">
        <f t="shared" si="26"/>
        <v>21.674250939143498</v>
      </c>
      <c r="G19" s="26">
        <f t="shared" si="26"/>
        <v>19.900903135031754</v>
      </c>
      <c r="H19" s="26">
        <f t="shared" si="26"/>
        <v>18.272647423983699</v>
      </c>
      <c r="I19" s="26">
        <f t="shared" si="26"/>
        <v>16.777612634748671</v>
      </c>
      <c r="J19" s="26">
        <f t="shared" si="26"/>
        <v>15.404898873723775</v>
      </c>
      <c r="K19" s="26">
        <f t="shared" si="26"/>
        <v>14.144498056782741</v>
      </c>
      <c r="L19" s="26">
        <f t="shared" si="26"/>
        <v>12.987220943045971</v>
      </c>
      <c r="M19" s="26">
        <f t="shared" si="26"/>
        <v>11.924630138614935</v>
      </c>
      <c r="N19" s="26">
        <f t="shared" si="26"/>
        <v>106.25908044310339</v>
      </c>
      <c r="O19" s="23">
        <f>O13</f>
        <v>0.1</v>
      </c>
      <c r="P19" t="s">
        <v>3</v>
      </c>
    </row>
    <row r="20" spans="2:16" ht="13.5" thickBot="1" x14ac:dyDescent="0.25">
      <c r="C20" s="9" t="s">
        <v>4</v>
      </c>
      <c r="D20" s="27">
        <f>SUM(D19:N19)</f>
        <v>286.66045333198008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4">
        <v>9</v>
      </c>
      <c r="P20" t="s">
        <v>23</v>
      </c>
    </row>
    <row r="21" spans="2:16" ht="13.5" thickBot="1" x14ac:dyDescent="0.25"/>
    <row r="22" spans="2:16" ht="13.5" thickBot="1" x14ac:dyDescent="0.25">
      <c r="C22" s="15" t="s">
        <v>12</v>
      </c>
      <c r="D22" s="16" t="s">
        <v>18</v>
      </c>
      <c r="E22" s="16" t="s">
        <v>13</v>
      </c>
      <c r="F22" s="17" t="s">
        <v>14</v>
      </c>
    </row>
    <row r="23" spans="2:16" x14ac:dyDescent="0.2">
      <c r="C23" s="11" t="s">
        <v>15</v>
      </c>
      <c r="D23" s="29">
        <v>0.3</v>
      </c>
      <c r="E23" s="26">
        <f>D8</f>
        <v>168.83730979168456</v>
      </c>
      <c r="F23" s="31">
        <f>E23*D23</f>
        <v>50.651192937505364</v>
      </c>
    </row>
    <row r="24" spans="2:16" x14ac:dyDescent="0.2">
      <c r="C24" s="11" t="s">
        <v>16</v>
      </c>
      <c r="D24" s="29">
        <v>0.1</v>
      </c>
      <c r="E24" s="26">
        <f>D14</f>
        <v>358.79606354783925</v>
      </c>
      <c r="F24" s="31">
        <f t="shared" ref="F24:F25" si="27">E24*D24</f>
        <v>35.879606354783924</v>
      </c>
    </row>
    <row r="25" spans="2:16" ht="13.5" thickBot="1" x14ac:dyDescent="0.25">
      <c r="C25" s="13" t="s">
        <v>17</v>
      </c>
      <c r="D25" s="30">
        <v>0.6</v>
      </c>
      <c r="E25" s="32">
        <f>D20</f>
        <v>286.66045333198008</v>
      </c>
      <c r="F25" s="33">
        <f t="shared" si="27"/>
        <v>171.99627199918805</v>
      </c>
    </row>
    <row r="26" spans="2:16" ht="13.5" thickBot="1" x14ac:dyDescent="0.25">
      <c r="E26" s="21" t="s">
        <v>11</v>
      </c>
      <c r="F26" s="22">
        <f>SUM(F23:F25)</f>
        <v>258.52707129147734</v>
      </c>
    </row>
    <row r="28" spans="2:16" x14ac:dyDescent="0.2">
      <c r="B28" t="s">
        <v>27</v>
      </c>
    </row>
    <row r="30" spans="2:16" x14ac:dyDescent="0.2">
      <c r="B30" t="s">
        <v>26</v>
      </c>
      <c r="C30" s="34" t="s">
        <v>28</v>
      </c>
    </row>
  </sheetData>
  <conditionalFormatting sqref="D3">
    <cfRule type="containsText" dxfId="1" priority="7" operator="containsText" text="overvalued">
      <formula>NOT(ISERROR(SEARCH("overvalued",D3)))</formula>
    </cfRule>
    <cfRule type="containsText" dxfId="0" priority="8" operator="containsText" text="undervalued">
      <formula>NOT(ISERROR(SEARCH("undervalued",D3)))</formula>
    </cfRule>
  </conditionalFormatting>
  <hyperlinks>
    <hyperlink ref="C30" r:id="rId1" xr:uid="{E5665318-AF35-4F7F-B4D7-090E892A4CA0}"/>
    <hyperlink ref="C2" r:id="rId2" xr:uid="{8297B5F1-8673-4B97-AFED-3F3D9C8F605A}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EMPTY SHEET</vt:lpstr>
      <vt:lpstr>WBA</vt:lpstr>
      <vt:lpstr>AHOLD</vt:lpstr>
      <vt:lpstr>KROGER</vt:lpstr>
      <vt:lpstr>SFM</vt:lpstr>
      <vt:lpstr>VOE</vt:lpstr>
      <vt:lpstr>NHY</vt:lpstr>
      <vt:lpstr>KALU</vt:lpstr>
      <vt:lpstr>BABA</vt:lpstr>
      <vt:lpstr>TSLA</vt:lpstr>
      <vt:lpstr>NESN</vt:lpstr>
      <vt:lpstr>KR</vt:lpstr>
      <vt:lpstr>UN</vt:lpstr>
      <vt:lpstr>LUMN</vt:lpstr>
      <vt:lpstr>AMZN</vt:lpstr>
      <vt:lpstr>AT&amp;T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Carlin</dc:creator>
  <cp:lastModifiedBy>Sven Carlin</cp:lastModifiedBy>
  <cp:lastPrinted>2018-09-28T14:56:17Z</cp:lastPrinted>
  <dcterms:created xsi:type="dcterms:W3CDTF">2018-09-24T17:45:43Z</dcterms:created>
  <dcterms:modified xsi:type="dcterms:W3CDTF">2021-01-17T06:11:59Z</dcterms:modified>
</cp:coreProperties>
</file>