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Site Stuff\01. The Pareto Primer\04. Product &amp; Process Control\06. Measurement System Analysis\Gauge R&amp;R\"/>
    </mc:Choice>
  </mc:AlternateContent>
  <xr:revisionPtr revIDLastSave="0" documentId="13_ncr:1_{7F88110F-EF94-4F5C-AD04-9CA2CB1454E5}" xr6:coauthVersionLast="47" xr6:coauthVersionMax="47" xr10:uidLastSave="{00000000-0000-0000-0000-000000000000}"/>
  <bookViews>
    <workbookView xWindow="-120" yWindow="-120" windowWidth="29040" windowHeight="15840" tabRatio="697" xr2:uid="{4EBD3032-DB7D-4879-9E70-49C2C7BC2B76}"/>
  </bookViews>
  <sheets>
    <sheet name="Average and Range" sheetId="9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9" l="1"/>
  <c r="L11" i="9"/>
  <c r="F11" i="9"/>
  <c r="E11" i="9"/>
  <c r="D11" i="9"/>
  <c r="D10" i="9"/>
  <c r="S12" i="9"/>
  <c r="R12" i="9"/>
  <c r="R10" i="9"/>
  <c r="S10" i="9" s="1"/>
  <c r="N22" i="9"/>
  <c r="N23" i="9"/>
  <c r="R9" i="9" s="1"/>
  <c r="N24" i="9"/>
  <c r="N25" i="9"/>
  <c r="S9" i="9" l="1"/>
  <c r="R11" i="9"/>
  <c r="D22" i="9"/>
  <c r="K20" i="9"/>
  <c r="H15" i="9"/>
  <c r="J20" i="9"/>
  <c r="J21" i="9"/>
  <c r="G15" i="9"/>
  <c r="L21" i="9"/>
  <c r="I21" i="9"/>
  <c r="E15" i="9"/>
  <c r="M10" i="9"/>
  <c r="F21" i="9"/>
  <c r="M20" i="9"/>
  <c r="M16" i="9"/>
  <c r="G20" i="9"/>
  <c r="E21" i="9"/>
  <c r="M21" i="9"/>
  <c r="K11" i="9"/>
  <c r="H21" i="9"/>
  <c r="K15" i="9"/>
  <c r="I20" i="9"/>
  <c r="F22" i="9"/>
  <c r="G11" i="9"/>
  <c r="I15" i="9"/>
  <c r="L20" i="9"/>
  <c r="G21" i="9"/>
  <c r="E20" i="9"/>
  <c r="K21" i="9"/>
  <c r="I22" i="9"/>
  <c r="L16" i="9"/>
  <c r="F20" i="9"/>
  <c r="H20" i="9"/>
  <c r="K16" i="9"/>
  <c r="H22" i="9"/>
  <c r="G16" i="9"/>
  <c r="G22" i="9"/>
  <c r="K10" i="9"/>
  <c r="H16" i="9"/>
  <c r="F16" i="9"/>
  <c r="M15" i="9"/>
  <c r="I16" i="9"/>
  <c r="J16" i="9"/>
  <c r="E16" i="9"/>
  <c r="I10" i="9"/>
  <c r="K22" i="9"/>
  <c r="L15" i="9"/>
  <c r="M22" i="9"/>
  <c r="I11" i="9"/>
  <c r="F10" i="9"/>
  <c r="G10" i="9"/>
  <c r="F15" i="9"/>
  <c r="J15" i="9"/>
  <c r="J10" i="9"/>
  <c r="H10" i="9"/>
  <c r="L22" i="9"/>
  <c r="H11" i="9"/>
  <c r="J11" i="9"/>
  <c r="E10" i="9"/>
  <c r="J22" i="9"/>
  <c r="E22" i="9"/>
  <c r="L10" i="9"/>
  <c r="D21" i="9"/>
  <c r="D15" i="9"/>
  <c r="D20" i="9"/>
  <c r="D16" i="9"/>
  <c r="R13" i="9" l="1"/>
  <c r="S11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Andy</author>
  </authors>
  <commentList>
    <comment ref="R9" authorId="0" shapeId="0" xr:uid="{1445816B-359C-40FC-80DC-EE90A7780228}">
      <text>
        <r>
          <rPr>
            <b/>
            <sz val="9"/>
            <color indexed="81"/>
            <rFont val="Tahoma"/>
            <charset val="1"/>
          </rPr>
          <t>Andy:</t>
        </r>
        <r>
          <rPr>
            <sz val="9"/>
            <color indexed="81"/>
            <rFont val="Tahoma"/>
            <charset val="1"/>
          </rPr>
          <t xml:space="preserve">
Equation assumes 10 samples, 3 appraisers and 3 replicates</t>
        </r>
      </text>
    </comment>
    <comment ref="R10" authorId="0" shapeId="0" xr:uid="{018739B5-07D5-4A98-95B3-10CAE3A885E5}">
      <text>
        <r>
          <rPr>
            <b/>
            <sz val="9"/>
            <color indexed="81"/>
            <rFont val="Tahoma"/>
            <charset val="1"/>
          </rPr>
          <t>Andy:</t>
        </r>
        <r>
          <rPr>
            <sz val="9"/>
            <color indexed="81"/>
            <rFont val="Tahoma"/>
            <charset val="1"/>
          </rPr>
          <t xml:space="preserve">
equation assumes 10 samples and 3 replicates</t>
        </r>
      </text>
    </comment>
    <comment ref="R12" authorId="0" shapeId="0" xr:uid="{22CF28B9-8FDD-4196-A507-66DC00D0BEBE}">
      <text>
        <r>
          <rPr>
            <b/>
            <sz val="9"/>
            <color indexed="81"/>
            <rFont val="Tahoma"/>
            <charset val="1"/>
          </rPr>
          <t>Andy:</t>
        </r>
        <r>
          <rPr>
            <sz val="9"/>
            <color indexed="81"/>
            <rFont val="Tahoma"/>
            <charset val="1"/>
          </rPr>
          <t xml:space="preserve">
Equation assumes 10 parts</t>
        </r>
      </text>
    </comment>
  </commentList>
</comments>
</file>

<file path=xl/sharedStrings.xml><?xml version="1.0" encoding="utf-8"?>
<sst xmlns="http://schemas.openxmlformats.org/spreadsheetml/2006/main" count="27" uniqueCount="23">
  <si>
    <t>Range</t>
  </si>
  <si>
    <t>Total</t>
  </si>
  <si>
    <t>A</t>
  </si>
  <si>
    <t>B</t>
  </si>
  <si>
    <t>Appraiser</t>
  </si>
  <si>
    <t>Replicate Measurements</t>
  </si>
  <si>
    <t>Average</t>
  </si>
  <si>
    <t>C</t>
  </si>
  <si>
    <t>Samples</t>
  </si>
  <si>
    <t>Averages</t>
  </si>
  <si>
    <t>Part Averages</t>
  </si>
  <si>
    <t>Range Between
Part Averages</t>
  </si>
  <si>
    <t>Average Range</t>
  </si>
  <si>
    <t>Sub-group size (m)</t>
  </si>
  <si>
    <t># Samples (n)</t>
  </si>
  <si>
    <r>
      <t>d</t>
    </r>
    <r>
      <rPr>
        <b/>
        <vertAlign val="superscript"/>
        <sz val="11"/>
        <color theme="1"/>
        <rFont val="Calibri"/>
        <family val="2"/>
        <scheme val="minor"/>
      </rPr>
      <t>*</t>
    </r>
    <r>
      <rPr>
        <b/>
        <vertAlign val="subscript"/>
        <sz val="11"/>
        <color theme="1"/>
        <rFont val="Calibri"/>
        <family val="2"/>
        <scheme val="minor"/>
      </rPr>
      <t>2</t>
    </r>
  </si>
  <si>
    <r>
      <t>Range Amongst Operators (R</t>
    </r>
    <r>
      <rPr>
        <b/>
        <vertAlign val="sub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</si>
  <si>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t>Appraiser Variation (AV):</t>
  </si>
  <si>
    <t>Equipment Variation (EV):</t>
  </si>
  <si>
    <t>Gauge R&amp;R (GRR):</t>
  </si>
  <si>
    <t>Part Variation (PV):</t>
  </si>
  <si>
    <t>Total Variation (TV):</t>
  </si>
  <si>
    <t>% of Total Variation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</si>
</sst>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"/>
    <numFmt numFmtId="166" formatCode="0.0000"/>
    <numFmt numFmtId="167" formatCode="0.0%"/>
  </numFmts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7.5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/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7F7F7F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7F7F7F"/>
      </bottom>
      <diagonal/>
    </border>
    <border>
      <left/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</cellStyleXfs>
  <cellXfs count="80">
    <xf numFmtId="0" fontId="0" fillId="0" borderId="0" xfId="0"/>
    <xf numFmtId="0" fontId="0" fillId="0" borderId="0" xfId="0" applyAlignment="1">
      <alignment horizontal="right"/>
    </xf>
    <xf numFmtId="0" fontId="3" fillId="5" borderId="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165" fontId="5" fillId="4" borderId="0" xfId="0" applyNumberFormat="1" applyFont="1" applyFill="1" applyBorder="1" applyAlignment="1">
      <alignment horizontal="center" vertical="center" wrapText="1"/>
    </xf>
    <xf numFmtId="165" fontId="5" fillId="4" borderId="8" xfId="0" applyNumberFormat="1" applyFont="1" applyFill="1" applyBorder="1" applyAlignment="1">
      <alignment horizontal="center" vertical="center" wrapText="1"/>
    </xf>
    <xf numFmtId="165" fontId="5" fillId="4" borderId="11" xfId="0" applyNumberFormat="1" applyFont="1" applyFill="1" applyBorder="1" applyAlignment="1">
      <alignment horizontal="center" vertical="center" wrapText="1"/>
    </xf>
    <xf numFmtId="165" fontId="5" fillId="4" borderId="12" xfId="0" applyNumberFormat="1" applyFont="1" applyFill="1" applyBorder="1" applyAlignment="1">
      <alignment horizontal="center" vertical="center" wrapText="1"/>
    </xf>
    <xf numFmtId="165" fontId="5" fillId="4" borderId="5" xfId="0" applyNumberFormat="1" applyFont="1" applyFill="1" applyBorder="1" applyAlignment="1">
      <alignment horizontal="center" vertical="center" wrapText="1"/>
    </xf>
    <xf numFmtId="165" fontId="5" fillId="4" borderId="9" xfId="0" applyNumberFormat="1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3" fillId="0" borderId="34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2" fillId="3" borderId="37" xfId="2" applyNumberFormat="1" applyBorder="1" applyAlignment="1">
      <alignment horizontal="center" vertical="center"/>
    </xf>
    <xf numFmtId="0" fontId="0" fillId="0" borderId="40" xfId="0" applyBorder="1"/>
    <xf numFmtId="165" fontId="2" fillId="6" borderId="39" xfId="2" applyNumberFormat="1" applyFill="1" applyBorder="1" applyAlignment="1">
      <alignment horizontal="center" vertical="center"/>
    </xf>
    <xf numFmtId="165" fontId="2" fillId="6" borderId="36" xfId="2" applyNumberFormat="1" applyFill="1" applyBorder="1" applyAlignment="1">
      <alignment horizontal="center" vertical="center"/>
    </xf>
    <xf numFmtId="165" fontId="2" fillId="6" borderId="38" xfId="2" applyNumberFormat="1" applyFill="1" applyBorder="1" applyAlignment="1">
      <alignment vertical="center"/>
    </xf>
    <xf numFmtId="165" fontId="2" fillId="6" borderId="39" xfId="2" applyNumberFormat="1" applyFill="1" applyBorder="1" applyAlignment="1">
      <alignment vertical="center"/>
    </xf>
    <xf numFmtId="165" fontId="2" fillId="6" borderId="36" xfId="2" applyNumberFormat="1" applyFill="1" applyBorder="1" applyAlignment="1">
      <alignment vertical="center"/>
    </xf>
    <xf numFmtId="0" fontId="3" fillId="0" borderId="4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/>
    <xf numFmtId="164" fontId="1" fillId="2" borderId="2" xfId="1" applyNumberFormat="1" applyBorder="1" applyAlignment="1">
      <alignment horizontal="center" vertical="center" wrapText="1"/>
    </xf>
    <xf numFmtId="2" fontId="2" fillId="3" borderId="44" xfId="2" applyNumberFormat="1" applyBorder="1" applyAlignment="1">
      <alignment horizontal="center" vertical="center"/>
    </xf>
    <xf numFmtId="2" fontId="2" fillId="3" borderId="45" xfId="2" applyNumberFormat="1" applyBorder="1" applyAlignment="1">
      <alignment horizontal="center" vertical="center"/>
    </xf>
    <xf numFmtId="2" fontId="2" fillId="3" borderId="43" xfId="2" applyNumberFormat="1" applyBorder="1" applyAlignment="1">
      <alignment horizontal="center" vertical="center"/>
    </xf>
    <xf numFmtId="2" fontId="2" fillId="3" borderId="16" xfId="2" applyNumberFormat="1" applyBorder="1" applyAlignment="1">
      <alignment horizontal="center" vertical="center"/>
    </xf>
    <xf numFmtId="2" fontId="2" fillId="3" borderId="46" xfId="2" applyNumberFormat="1" applyBorder="1" applyAlignment="1">
      <alignment horizontal="center" vertical="center"/>
    </xf>
    <xf numFmtId="2" fontId="2" fillId="3" borderId="14" xfId="2" applyNumberFormat="1" applyBorder="1" applyAlignment="1">
      <alignment horizontal="center" vertical="center"/>
    </xf>
    <xf numFmtId="2" fontId="2" fillId="3" borderId="17" xfId="2" applyNumberFormat="1" applyBorder="1" applyAlignment="1">
      <alignment horizontal="center" vertical="center"/>
    </xf>
    <xf numFmtId="164" fontId="1" fillId="2" borderId="20" xfId="1" applyNumberFormat="1" applyBorder="1" applyAlignment="1">
      <alignment horizontal="center" vertical="center" wrapText="1"/>
    </xf>
    <xf numFmtId="164" fontId="1" fillId="2" borderId="15" xfId="1" applyNumberFormat="1" applyBorder="1" applyAlignment="1">
      <alignment horizontal="center" vertical="center" wrapText="1"/>
    </xf>
    <xf numFmtId="164" fontId="1" fillId="2" borderId="21" xfId="1" applyNumberFormat="1" applyBorder="1" applyAlignment="1">
      <alignment horizontal="center" vertical="center" wrapText="1"/>
    </xf>
    <xf numFmtId="164" fontId="1" fillId="2" borderId="18" xfId="1" applyNumberFormat="1" applyBorder="1" applyAlignment="1">
      <alignment horizontal="center" vertical="center" wrapText="1"/>
    </xf>
    <xf numFmtId="164" fontId="1" fillId="2" borderId="22" xfId="1" applyNumberFormat="1" applyBorder="1" applyAlignment="1">
      <alignment horizontal="center" vertical="center" wrapText="1"/>
    </xf>
    <xf numFmtId="2" fontId="2" fillId="3" borderId="19" xfId="2" applyNumberFormat="1" applyBorder="1" applyAlignment="1">
      <alignment horizontal="center" vertical="center"/>
    </xf>
    <xf numFmtId="2" fontId="2" fillId="3" borderId="2" xfId="2" applyNumberFormat="1" applyBorder="1" applyAlignment="1">
      <alignment horizontal="center" vertical="center"/>
    </xf>
    <xf numFmtId="2" fontId="2" fillId="3" borderId="18" xfId="2" applyNumberFormat="1" applyBorder="1" applyAlignment="1">
      <alignment horizontal="center" vertical="center"/>
    </xf>
    <xf numFmtId="2" fontId="2" fillId="3" borderId="22" xfId="2" applyNumberFormat="1" applyBorder="1" applyAlignment="1">
      <alignment horizontal="center" vertical="center"/>
    </xf>
    <xf numFmtId="2" fontId="3" fillId="0" borderId="0" xfId="0" applyNumberFormat="1" applyFont="1"/>
    <xf numFmtId="167" fontId="0" fillId="0" borderId="0" xfId="0" applyNumberFormat="1"/>
    <xf numFmtId="164" fontId="1" fillId="2" borderId="3" xfId="1" applyNumberForma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64" fontId="1" fillId="2" borderId="26" xfId="1" applyNumberFormat="1" applyBorder="1" applyAlignment="1">
      <alignment horizontal="center" vertical="center" wrapText="1"/>
    </xf>
    <xf numFmtId="164" fontId="1" fillId="2" borderId="31" xfId="1" applyNumberFormat="1" applyBorder="1" applyAlignment="1">
      <alignment horizontal="center" vertical="center" wrapText="1"/>
    </xf>
    <xf numFmtId="164" fontId="1" fillId="2" borderId="47" xfId="1" applyNumberFormat="1" applyBorder="1" applyAlignment="1">
      <alignment horizontal="center" vertical="center" wrapText="1"/>
    </xf>
    <xf numFmtId="2" fontId="2" fillId="3" borderId="48" xfId="2" applyNumberFormat="1" applyBorder="1" applyAlignment="1">
      <alignment horizontal="center" vertical="center"/>
    </xf>
    <xf numFmtId="2" fontId="2" fillId="3" borderId="49" xfId="2" applyNumberFormat="1" applyBorder="1" applyAlignment="1">
      <alignment horizontal="center" vertical="center"/>
    </xf>
    <xf numFmtId="2" fontId="2" fillId="3" borderId="50" xfId="2" applyNumberForma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 wrapText="1"/>
    </xf>
    <xf numFmtId="166" fontId="2" fillId="3" borderId="1" xfId="2" applyNumberFormat="1" applyAlignment="1">
      <alignment horizontal="center"/>
    </xf>
    <xf numFmtId="167" fontId="2" fillId="3" borderId="1" xfId="2" applyNumberFormat="1" applyAlignment="1">
      <alignment horizontal="center"/>
    </xf>
    <xf numFmtId="0" fontId="3" fillId="5" borderId="51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</cellXfs>
  <cellStyles count="3">
    <cellStyle name="Calculation" xfId="2" builtinId="22"/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0EB90-5050-4155-83FF-2AB42EB83D5F}">
  <dimension ref="B1:X25"/>
  <sheetViews>
    <sheetView showGridLines="0" tabSelected="1" zoomScale="85" zoomScaleNormal="85" workbookViewId="0">
      <selection activeCell="S5" sqref="S5"/>
    </sheetView>
  </sheetViews>
  <sheetFormatPr defaultRowHeight="15" x14ac:dyDescent="0.25"/>
  <cols>
    <col min="3" max="3" width="18.5703125" customWidth="1"/>
    <col min="18" max="18" width="10.140625" customWidth="1"/>
    <col min="19" max="19" width="18.5703125" bestFit="1" customWidth="1"/>
    <col min="21" max="21" width="10.42578125" customWidth="1"/>
  </cols>
  <sheetData>
    <row r="1" spans="2:24" x14ac:dyDescent="0.25">
      <c r="D1" s="31"/>
      <c r="E1" s="31"/>
      <c r="F1" s="31"/>
      <c r="G1" s="31"/>
      <c r="H1" s="31"/>
      <c r="I1" s="31"/>
      <c r="J1" s="31"/>
      <c r="K1" s="31"/>
      <c r="L1" s="31"/>
      <c r="M1" s="31"/>
      <c r="O1" s="31"/>
    </row>
    <row r="2" spans="2:24" x14ac:dyDescent="0.25">
      <c r="D2" s="49"/>
      <c r="E2" s="49"/>
      <c r="F2" s="49"/>
      <c r="G2" s="49"/>
      <c r="H2" s="49"/>
      <c r="I2" s="49"/>
      <c r="J2" s="49"/>
      <c r="K2" s="49"/>
      <c r="L2" s="49"/>
      <c r="M2" s="49"/>
      <c r="O2" s="31"/>
      <c r="P2" s="31"/>
      <c r="Q2" s="31"/>
    </row>
    <row r="3" spans="2:24" x14ac:dyDescent="0.25">
      <c r="D3" s="49"/>
      <c r="E3" s="49"/>
      <c r="F3" s="49"/>
      <c r="G3" s="49"/>
      <c r="H3" s="49"/>
      <c r="I3" s="49"/>
      <c r="J3" s="49"/>
      <c r="K3" s="49"/>
      <c r="L3" s="49"/>
      <c r="M3" s="49"/>
      <c r="O3" s="31"/>
    </row>
    <row r="4" spans="2:24" ht="15.75" thickBot="1" x14ac:dyDescent="0.3"/>
    <row r="5" spans="2:24" ht="15.75" thickBot="1" x14ac:dyDescent="0.3">
      <c r="B5" s="73" t="s">
        <v>4</v>
      </c>
      <c r="C5" s="71" t="s">
        <v>5</v>
      </c>
      <c r="D5" s="68" t="s">
        <v>8</v>
      </c>
      <c r="E5" s="69"/>
      <c r="F5" s="69"/>
      <c r="G5" s="69"/>
      <c r="H5" s="69"/>
      <c r="I5" s="69"/>
      <c r="J5" s="69"/>
      <c r="K5" s="69"/>
      <c r="L5" s="69"/>
      <c r="M5" s="70"/>
    </row>
    <row r="6" spans="2:24" ht="15.75" thickBot="1" x14ac:dyDescent="0.3">
      <c r="B6" s="74"/>
      <c r="C6" s="72"/>
      <c r="D6" s="12">
        <v>1</v>
      </c>
      <c r="E6" s="52">
        <v>2</v>
      </c>
      <c r="F6" s="52">
        <v>3</v>
      </c>
      <c r="G6" s="52">
        <v>4</v>
      </c>
      <c r="H6" s="52">
        <v>5</v>
      </c>
      <c r="I6" s="52">
        <v>6</v>
      </c>
      <c r="J6" s="52">
        <v>7</v>
      </c>
      <c r="K6" s="52">
        <v>8</v>
      </c>
      <c r="L6" s="52">
        <v>9</v>
      </c>
      <c r="M6" s="53">
        <v>10</v>
      </c>
      <c r="N6" s="19" t="s">
        <v>9</v>
      </c>
      <c r="U6" s="66" t="s">
        <v>14</v>
      </c>
      <c r="V6" s="63" t="s">
        <v>13</v>
      </c>
      <c r="W6" s="64"/>
      <c r="X6" s="65"/>
    </row>
    <row r="7" spans="2:24" x14ac:dyDescent="0.25">
      <c r="B7" s="68" t="s">
        <v>2</v>
      </c>
      <c r="C7" s="15">
        <v>1</v>
      </c>
      <c r="D7" s="40"/>
      <c r="E7" s="54"/>
      <c r="F7" s="54"/>
      <c r="G7" s="54"/>
      <c r="H7" s="54"/>
      <c r="I7" s="54"/>
      <c r="J7" s="54"/>
      <c r="K7" s="54"/>
      <c r="L7" s="54"/>
      <c r="M7" s="55"/>
      <c r="N7" s="33"/>
      <c r="U7" s="67"/>
      <c r="V7" s="2">
        <v>2</v>
      </c>
      <c r="W7" s="2">
        <v>3</v>
      </c>
      <c r="X7" s="3">
        <v>4</v>
      </c>
    </row>
    <row r="8" spans="2:24" x14ac:dyDescent="0.25">
      <c r="B8" s="78"/>
      <c r="C8" s="16">
        <v>2</v>
      </c>
      <c r="D8" s="43"/>
      <c r="E8" s="51"/>
      <c r="F8" s="51"/>
      <c r="G8" s="51"/>
      <c r="H8" s="51"/>
      <c r="I8" s="51"/>
      <c r="J8" s="51"/>
      <c r="K8" s="51"/>
      <c r="L8" s="51"/>
      <c r="M8" s="56"/>
      <c r="N8" s="34"/>
      <c r="S8" t="s">
        <v>22</v>
      </c>
      <c r="U8" s="4">
        <v>1</v>
      </c>
      <c r="V8" s="6">
        <v>1.4139999999999999</v>
      </c>
      <c r="W8" s="6">
        <v>1.9119999999999999</v>
      </c>
      <c r="X8" s="7">
        <v>2.2389999999999999</v>
      </c>
    </row>
    <row r="9" spans="2:24" x14ac:dyDescent="0.25">
      <c r="B9" s="78"/>
      <c r="C9" s="16">
        <v>3</v>
      </c>
      <c r="D9" s="43"/>
      <c r="E9" s="51"/>
      <c r="F9" s="51"/>
      <c r="G9" s="51"/>
      <c r="H9" s="51"/>
      <c r="I9" s="51"/>
      <c r="J9" s="51"/>
      <c r="K9" s="51"/>
      <c r="L9" s="51"/>
      <c r="M9" s="56"/>
      <c r="N9" s="34"/>
      <c r="Q9" s="1" t="s">
        <v>18</v>
      </c>
      <c r="R9" s="61" t="str">
        <f>IF(N23="","",N23/W23)</f>
        <v/>
      </c>
      <c r="S9" s="62" t="str">
        <f>IF(R9="","",R9/$R$13)</f>
        <v/>
      </c>
      <c r="U9" s="4">
        <v>2</v>
      </c>
      <c r="V9" s="6">
        <v>1.2789999999999999</v>
      </c>
      <c r="W9" s="6">
        <v>1.8049999999999999</v>
      </c>
      <c r="X9" s="7">
        <v>2.1509999999999998</v>
      </c>
    </row>
    <row r="10" spans="2:24" x14ac:dyDescent="0.25">
      <c r="B10" s="78"/>
      <c r="C10" s="16" t="s">
        <v>6</v>
      </c>
      <c r="D10" s="47" t="str">
        <f>IF(D7="","",AVERAGE(D7:D9))</f>
        <v/>
      </c>
      <c r="E10" s="46" t="str">
        <f>IF(E7="","",AVERAGE(E7:E9))</f>
        <v/>
      </c>
      <c r="F10" s="46" t="str">
        <f t="shared" ref="F10:M10" si="0">IF(F7="","",AVERAGE(F7:F9))</f>
        <v/>
      </c>
      <c r="G10" s="46" t="str">
        <f t="shared" si="0"/>
        <v/>
      </c>
      <c r="H10" s="46" t="str">
        <f t="shared" si="0"/>
        <v/>
      </c>
      <c r="I10" s="46" t="str">
        <f t="shared" si="0"/>
        <v/>
      </c>
      <c r="J10" s="46" t="str">
        <f t="shared" si="0"/>
        <v/>
      </c>
      <c r="K10" s="46" t="str">
        <f t="shared" si="0"/>
        <v/>
      </c>
      <c r="L10" s="46" t="str">
        <f t="shared" si="0"/>
        <v/>
      </c>
      <c r="M10" s="48" t="str">
        <f t="shared" si="0"/>
        <v/>
      </c>
      <c r="N10" s="34"/>
      <c r="Q10" s="1" t="s">
        <v>17</v>
      </c>
      <c r="R10" s="61" t="str">
        <f>IF(N10="","",((MAX(N10,N15,N20)-MIN(N10,N15,N20))/1.912)-((R9^2)/(30)))</f>
        <v/>
      </c>
      <c r="S10" s="62" t="str">
        <f>IF(R10="","",R10/$R$13)</f>
        <v/>
      </c>
      <c r="U10" s="4">
        <v>3</v>
      </c>
      <c r="V10" s="6">
        <v>1.2310000000000001</v>
      </c>
      <c r="W10" s="6">
        <v>1.7689999999999999</v>
      </c>
      <c r="X10" s="7">
        <v>2.12</v>
      </c>
    </row>
    <row r="11" spans="2:24" ht="15.75" thickBot="1" x14ac:dyDescent="0.3">
      <c r="B11" s="79"/>
      <c r="C11" s="17" t="s">
        <v>0</v>
      </c>
      <c r="D11" s="45" t="str">
        <f>IF(D7="","",MAX(D7:D9)-MIN(D7:D9))</f>
        <v/>
      </c>
      <c r="E11" s="36" t="str">
        <f>IF(E7="","",MAX(E7:E9)-MIN(E7:E9))</f>
        <v/>
      </c>
      <c r="F11" s="36" t="str">
        <f>IF(F7="","",MAX(F7:F9)-MIN(F7:F9))</f>
        <v/>
      </c>
      <c r="G11" s="36" t="str">
        <f t="shared" ref="D11:M11" si="1">IF(G7="","",MAX(G7:G9)-MIN(G7:G9))</f>
        <v/>
      </c>
      <c r="H11" s="36" t="str">
        <f t="shared" si="1"/>
        <v/>
      </c>
      <c r="I11" s="36" t="str">
        <f t="shared" si="1"/>
        <v/>
      </c>
      <c r="J11" s="36" t="str">
        <f t="shared" si="1"/>
        <v/>
      </c>
      <c r="K11" s="36" t="str">
        <f t="shared" si="1"/>
        <v/>
      </c>
      <c r="L11" s="36" t="str">
        <f>IF(L7="","",MAX(L7:L9)-MIN(L7:L9))</f>
        <v/>
      </c>
      <c r="M11" s="37" t="str">
        <f>IF(M7="","",MAX(M7:M9)-MIN(M7:M9))</f>
        <v/>
      </c>
      <c r="N11" s="35"/>
      <c r="Q11" s="1" t="s">
        <v>19</v>
      </c>
      <c r="R11" s="61" t="str">
        <f>IF(R9="","",SQRT((R9^2)+(R10^2)))</f>
        <v/>
      </c>
      <c r="S11" s="62" t="str">
        <f>IF(R11="","",R11/$R$13)</f>
        <v/>
      </c>
      <c r="U11" s="4">
        <v>4</v>
      </c>
      <c r="V11" s="6">
        <v>1.206</v>
      </c>
      <c r="W11" s="6">
        <v>1.75</v>
      </c>
      <c r="X11" s="7">
        <v>2.105</v>
      </c>
    </row>
    <row r="12" spans="2:24" x14ac:dyDescent="0.25">
      <c r="B12" s="68" t="s">
        <v>3</v>
      </c>
      <c r="C12" s="13">
        <v>1</v>
      </c>
      <c r="D12" s="40"/>
      <c r="E12" s="41"/>
      <c r="F12" s="41"/>
      <c r="G12" s="41"/>
      <c r="H12" s="41"/>
      <c r="I12" s="41"/>
      <c r="J12" s="41"/>
      <c r="K12" s="41"/>
      <c r="L12" s="41"/>
      <c r="M12" s="42"/>
      <c r="N12" s="33"/>
      <c r="Q12" s="1" t="s">
        <v>20</v>
      </c>
      <c r="R12" s="61" t="str">
        <f>IF(D22="","",(MAX(D22:M22)-MIN(D22:M22))/3.1791)</f>
        <v/>
      </c>
      <c r="S12" s="62" t="str">
        <f>IF(R12="","",R12/$R$13)</f>
        <v/>
      </c>
      <c r="U12" s="4">
        <v>5</v>
      </c>
      <c r="V12" s="6">
        <v>1.1910000000000001</v>
      </c>
      <c r="W12" s="6">
        <v>1.7390000000000001</v>
      </c>
      <c r="X12" s="7">
        <v>2.0960000000000001</v>
      </c>
    </row>
    <row r="13" spans="2:24" x14ac:dyDescent="0.25">
      <c r="B13" s="78"/>
      <c r="C13" s="14">
        <v>2</v>
      </c>
      <c r="D13" s="43"/>
      <c r="E13" s="32"/>
      <c r="F13" s="32"/>
      <c r="G13" s="32"/>
      <c r="H13" s="32"/>
      <c r="I13" s="32"/>
      <c r="J13" s="32"/>
      <c r="K13" s="32"/>
      <c r="L13" s="32"/>
      <c r="M13" s="44"/>
      <c r="N13" s="34"/>
      <c r="Q13" s="1" t="s">
        <v>21</v>
      </c>
      <c r="R13" s="61" t="str">
        <f>IF(R11="","",SQRT((R11^2)+(R12^2)))</f>
        <v/>
      </c>
      <c r="S13" s="50"/>
      <c r="U13" s="4">
        <v>6</v>
      </c>
      <c r="V13" s="6">
        <v>1.181</v>
      </c>
      <c r="W13" s="6">
        <v>1.7310000000000001</v>
      </c>
      <c r="X13" s="7">
        <v>2.09</v>
      </c>
    </row>
    <row r="14" spans="2:24" x14ac:dyDescent="0.25">
      <c r="B14" s="78"/>
      <c r="C14" s="14">
        <v>3</v>
      </c>
      <c r="D14" s="43"/>
      <c r="E14" s="32"/>
      <c r="F14" s="32"/>
      <c r="G14" s="32"/>
      <c r="H14" s="32"/>
      <c r="I14" s="32"/>
      <c r="J14" s="32"/>
      <c r="K14" s="32"/>
      <c r="L14" s="32"/>
      <c r="M14" s="44"/>
      <c r="N14" s="34"/>
      <c r="U14" s="4">
        <v>7</v>
      </c>
      <c r="V14" s="6">
        <v>1.173</v>
      </c>
      <c r="W14" s="6">
        <v>1.726</v>
      </c>
      <c r="X14" s="7">
        <v>2.085</v>
      </c>
    </row>
    <row r="15" spans="2:24" ht="15" customHeight="1" x14ac:dyDescent="0.25">
      <c r="B15" s="78"/>
      <c r="C15" s="14" t="s">
        <v>6</v>
      </c>
      <c r="D15" s="57" t="str">
        <f>IF(D12="","",AVERAGE(D12:D14))</f>
        <v/>
      </c>
      <c r="E15" s="38" t="str">
        <f t="shared" ref="E15:M15" si="2">IF(E12="","",AVERAGE(E12:E14))</f>
        <v/>
      </c>
      <c r="F15" s="38" t="str">
        <f t="shared" si="2"/>
        <v/>
      </c>
      <c r="G15" s="38" t="str">
        <f t="shared" si="2"/>
        <v/>
      </c>
      <c r="H15" s="38" t="str">
        <f t="shared" si="2"/>
        <v/>
      </c>
      <c r="I15" s="38" t="str">
        <f t="shared" si="2"/>
        <v/>
      </c>
      <c r="J15" s="38" t="str">
        <f t="shared" si="2"/>
        <v/>
      </c>
      <c r="K15" s="38" t="str">
        <f t="shared" si="2"/>
        <v/>
      </c>
      <c r="L15" s="38" t="str">
        <f t="shared" si="2"/>
        <v/>
      </c>
      <c r="M15" s="39" t="str">
        <f t="shared" si="2"/>
        <v/>
      </c>
      <c r="N15" s="34"/>
      <c r="U15" s="4">
        <v>8</v>
      </c>
      <c r="V15" s="6">
        <v>1.1679999999999999</v>
      </c>
      <c r="W15" s="6">
        <v>1.7210000000000001</v>
      </c>
      <c r="X15" s="7">
        <v>2.0819999999999999</v>
      </c>
    </row>
    <row r="16" spans="2:24" ht="15.75" thickBot="1" x14ac:dyDescent="0.3">
      <c r="B16" s="79"/>
      <c r="C16" s="30" t="s">
        <v>0</v>
      </c>
      <c r="D16" s="45" t="str">
        <f t="shared" ref="D16:M16" si="3">IF(D12="","",MAX(D12:D14)-MIN(D12:D14))</f>
        <v/>
      </c>
      <c r="E16" s="36" t="str">
        <f t="shared" si="3"/>
        <v/>
      </c>
      <c r="F16" s="36" t="str">
        <f t="shared" si="3"/>
        <v/>
      </c>
      <c r="G16" s="36" t="str">
        <f t="shared" si="3"/>
        <v/>
      </c>
      <c r="H16" s="36" t="str">
        <f t="shared" si="3"/>
        <v/>
      </c>
      <c r="I16" s="36" t="str">
        <f t="shared" si="3"/>
        <v/>
      </c>
      <c r="J16" s="36" t="str">
        <f t="shared" si="3"/>
        <v/>
      </c>
      <c r="K16" s="36" t="str">
        <f t="shared" si="3"/>
        <v/>
      </c>
      <c r="L16" s="36" t="str">
        <f t="shared" si="3"/>
        <v/>
      </c>
      <c r="M16" s="37" t="str">
        <f t="shared" si="3"/>
        <v/>
      </c>
      <c r="N16" s="35"/>
      <c r="U16" s="4">
        <v>9</v>
      </c>
      <c r="V16" s="6">
        <v>1.1639999999999999</v>
      </c>
      <c r="W16" s="6">
        <v>1.718</v>
      </c>
      <c r="X16" s="7">
        <v>2.08</v>
      </c>
    </row>
    <row r="17" spans="2:24" x14ac:dyDescent="0.25">
      <c r="B17" s="68" t="s">
        <v>7</v>
      </c>
      <c r="C17" s="13">
        <v>1</v>
      </c>
      <c r="D17" s="40"/>
      <c r="E17" s="41"/>
      <c r="F17" s="41"/>
      <c r="G17" s="41"/>
      <c r="H17" s="41"/>
      <c r="I17" s="41"/>
      <c r="J17" s="41"/>
      <c r="K17" s="41"/>
      <c r="L17" s="41"/>
      <c r="M17" s="42"/>
      <c r="N17" s="33"/>
      <c r="U17" s="4">
        <v>10</v>
      </c>
      <c r="V17" s="6">
        <v>1.1599999999999999</v>
      </c>
      <c r="W17" s="6">
        <v>1.716</v>
      </c>
      <c r="X17" s="7">
        <v>2.077</v>
      </c>
    </row>
    <row r="18" spans="2:24" x14ac:dyDescent="0.25">
      <c r="B18" s="78"/>
      <c r="C18" s="14">
        <v>2</v>
      </c>
      <c r="D18" s="43"/>
      <c r="E18" s="32"/>
      <c r="F18" s="32"/>
      <c r="G18" s="32"/>
      <c r="H18" s="32"/>
      <c r="I18" s="32"/>
      <c r="J18" s="32"/>
      <c r="K18" s="32"/>
      <c r="L18" s="32"/>
      <c r="M18" s="44"/>
      <c r="N18" s="34"/>
      <c r="U18" s="4">
        <v>11</v>
      </c>
      <c r="V18" s="6">
        <v>1.157</v>
      </c>
      <c r="W18" s="6">
        <v>1.714</v>
      </c>
      <c r="X18" s="7">
        <v>2.0760000000000001</v>
      </c>
    </row>
    <row r="19" spans="2:24" x14ac:dyDescent="0.25">
      <c r="B19" s="78"/>
      <c r="C19" s="14">
        <v>3</v>
      </c>
      <c r="D19" s="43"/>
      <c r="E19" s="32"/>
      <c r="F19" s="32"/>
      <c r="G19" s="32"/>
      <c r="H19" s="32"/>
      <c r="I19" s="32"/>
      <c r="J19" s="32"/>
      <c r="K19" s="32"/>
      <c r="L19" s="32"/>
      <c r="M19" s="44"/>
      <c r="N19" s="34"/>
      <c r="U19" s="4">
        <v>12</v>
      </c>
      <c r="V19" s="6">
        <v>1.155</v>
      </c>
      <c r="W19" s="6">
        <v>1.712</v>
      </c>
      <c r="X19" s="7">
        <v>2.0739999999999998</v>
      </c>
    </row>
    <row r="20" spans="2:24" x14ac:dyDescent="0.25">
      <c r="B20" s="78"/>
      <c r="C20" s="14" t="s">
        <v>6</v>
      </c>
      <c r="D20" s="47" t="str">
        <f t="shared" ref="D20:M20" si="4">IF(D17="","",AVERAGE(D17:D19))</f>
        <v/>
      </c>
      <c r="E20" s="46" t="str">
        <f t="shared" si="4"/>
        <v/>
      </c>
      <c r="F20" s="46" t="str">
        <f t="shared" si="4"/>
        <v/>
      </c>
      <c r="G20" s="46" t="str">
        <f t="shared" si="4"/>
        <v/>
      </c>
      <c r="H20" s="46" t="str">
        <f t="shared" si="4"/>
        <v/>
      </c>
      <c r="I20" s="46" t="str">
        <f t="shared" si="4"/>
        <v/>
      </c>
      <c r="J20" s="46" t="str">
        <f t="shared" si="4"/>
        <v/>
      </c>
      <c r="K20" s="46" t="str">
        <f t="shared" si="4"/>
        <v/>
      </c>
      <c r="L20" s="46" t="str">
        <f t="shared" si="4"/>
        <v/>
      </c>
      <c r="M20" s="48" t="str">
        <f t="shared" si="4"/>
        <v/>
      </c>
      <c r="N20" s="34"/>
      <c r="U20" s="4">
        <v>13</v>
      </c>
      <c r="V20" s="6">
        <v>1.153</v>
      </c>
      <c r="W20" s="6">
        <v>1.71</v>
      </c>
      <c r="X20" s="7">
        <v>2.073</v>
      </c>
    </row>
    <row r="21" spans="2:24" ht="15.75" thickBot="1" x14ac:dyDescent="0.3">
      <c r="B21" s="79"/>
      <c r="C21" s="30" t="s">
        <v>0</v>
      </c>
      <c r="D21" s="45" t="str">
        <f>IF(D17="","",MAX(D17:D19)-MIN(D17:D19))</f>
        <v/>
      </c>
      <c r="E21" s="36" t="str">
        <f t="shared" ref="E21:L21" si="5">IF(E17="","",MAX(E17:E19)-MIN(E17:E19))</f>
        <v/>
      </c>
      <c r="F21" s="36" t="str">
        <f t="shared" si="5"/>
        <v/>
      </c>
      <c r="G21" s="36" t="str">
        <f t="shared" si="5"/>
        <v/>
      </c>
      <c r="H21" s="36" t="str">
        <f t="shared" si="5"/>
        <v/>
      </c>
      <c r="I21" s="36" t="str">
        <f>IF(I17="","",MAX(I17:I19)-MIN(I17:I19))</f>
        <v/>
      </c>
      <c r="J21" s="36" t="str">
        <f t="shared" si="5"/>
        <v/>
      </c>
      <c r="K21" s="36" t="str">
        <f t="shared" si="5"/>
        <v/>
      </c>
      <c r="L21" s="36" t="str">
        <f t="shared" si="5"/>
        <v/>
      </c>
      <c r="M21" s="37" t="str">
        <f>IF(M17="","",MAX(M17:M19)-MIN(M17:M19))</f>
        <v/>
      </c>
      <c r="N21" s="35"/>
      <c r="U21" s="4">
        <v>14</v>
      </c>
      <c r="V21" s="6">
        <v>1.151</v>
      </c>
      <c r="W21" s="6">
        <v>1.7090000000000001</v>
      </c>
      <c r="X21" s="7">
        <v>2.0720000000000001</v>
      </c>
    </row>
    <row r="22" spans="2:24" ht="15.75" thickBot="1" x14ac:dyDescent="0.3">
      <c r="B22" s="75" t="s">
        <v>1</v>
      </c>
      <c r="C22" s="28" t="s">
        <v>10</v>
      </c>
      <c r="D22" s="58" t="str">
        <f>IF(D7="","",AVERAGE(D7:D9,D12:D14,D17:D19))</f>
        <v/>
      </c>
      <c r="E22" s="59" t="str">
        <f>IF(E7="","",AVERAGE(E7:E9,E12:E14,E17:E19))</f>
        <v/>
      </c>
      <c r="F22" s="59" t="str">
        <f t="shared" ref="F22:M22" si="6">IF(F7="","",AVERAGE(F7:F9,F12:F14,F17:F19))</f>
        <v/>
      </c>
      <c r="G22" s="59" t="str">
        <f t="shared" si="6"/>
        <v/>
      </c>
      <c r="H22" s="59" t="str">
        <f t="shared" si="6"/>
        <v/>
      </c>
      <c r="I22" s="59" t="str">
        <f t="shared" si="6"/>
        <v/>
      </c>
      <c r="J22" s="59" t="str">
        <f t="shared" si="6"/>
        <v/>
      </c>
      <c r="K22" s="59" t="str">
        <f t="shared" si="6"/>
        <v/>
      </c>
      <c r="L22" s="59" t="str">
        <f t="shared" si="6"/>
        <v/>
      </c>
      <c r="M22" s="59" t="str">
        <f t="shared" si="6"/>
        <v/>
      </c>
      <c r="N22" s="21" t="str">
        <f>IF(D7="","",AVERAGE(D7:M9,D12:M14,D17:M19))</f>
        <v/>
      </c>
      <c r="O22" s="20"/>
      <c r="P22" s="18"/>
      <c r="U22" s="5">
        <v>15</v>
      </c>
      <c r="V22" s="8">
        <v>1.1499999999999999</v>
      </c>
      <c r="W22" s="8">
        <v>1.708</v>
      </c>
      <c r="X22" s="9">
        <v>2.0710000000000002</v>
      </c>
    </row>
    <row r="23" spans="2:24" ht="19.5" thickBot="1" x14ac:dyDescent="0.3">
      <c r="B23" s="76"/>
      <c r="C23" s="28" t="s">
        <v>12</v>
      </c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21" t="str">
        <f>IF(D7="","",AVERAGE(D11:M11,D16:M16,D21:M21))</f>
        <v/>
      </c>
      <c r="O23" s="20"/>
      <c r="P23" s="18"/>
      <c r="U23" s="60" t="s">
        <v>15</v>
      </c>
      <c r="V23" s="10">
        <v>1.1279999999999999</v>
      </c>
      <c r="W23" s="10">
        <v>1.6930000000000001</v>
      </c>
      <c r="X23" s="11">
        <v>2.0590000000000002</v>
      </c>
    </row>
    <row r="24" spans="2:24" ht="30.75" thickBot="1" x14ac:dyDescent="0.3">
      <c r="B24" s="76"/>
      <c r="C24" s="29" t="s">
        <v>11</v>
      </c>
      <c r="D24" s="25"/>
      <c r="E24" s="26"/>
      <c r="F24" s="26"/>
      <c r="G24" s="26"/>
      <c r="H24" s="26"/>
      <c r="I24" s="26"/>
      <c r="J24" s="26"/>
      <c r="K24" s="26"/>
      <c r="L24" s="26"/>
      <c r="M24" s="27"/>
      <c r="N24" s="21" t="str">
        <f>IF(D7="","",MAX(D22:N22)-MIN(D22:N22))</f>
        <v/>
      </c>
    </row>
    <row r="25" spans="2:24" ht="33.75" thickBot="1" x14ac:dyDescent="0.3">
      <c r="B25" s="77"/>
      <c r="C25" s="29" t="s">
        <v>16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1" t="str">
        <f>IF(D7="","",MAX(N10,N15,N20)-MIN(N10,N15,N20))</f>
        <v/>
      </c>
    </row>
  </sheetData>
  <mergeCells count="9">
    <mergeCell ref="B22:B25"/>
    <mergeCell ref="B7:B11"/>
    <mergeCell ref="B12:B16"/>
    <mergeCell ref="B17:B21"/>
    <mergeCell ref="V6:X6"/>
    <mergeCell ref="U6:U7"/>
    <mergeCell ref="D5:M5"/>
    <mergeCell ref="C5:C6"/>
    <mergeCell ref="B5:B6"/>
  </mergeCells>
  <pageMargins left="0.7" right="0.7" top="0.75" bottom="0.75" header="0.3" footer="0.3"/>
  <ignoredErrors>
    <ignoredError sqref="E10:M10 D15:M15 D20:M20 E16:L16 E22:M22 E21:L21 G11:K11" formulaRange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and Range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Andy</cp:lastModifiedBy>
  <dcterms:created xsi:type="dcterms:W3CDTF">2019-05-12T10:55:12Z</dcterms:created>
  <dcterms:modified xsi:type="dcterms:W3CDTF">2022-02-03T23:18:01Z</dcterms:modified>
</cp:coreProperties>
</file>